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A5739CD-D5C3-4A8C-9430-17537B4D53A0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distrato'!$A$1:$H$28</definedName>
    <definedName name="Z_02343DD3_13A9_4681_9665_40B27050AEC9_.wvu.FilterData" localSheetId="2" hidden="1">BTG!$A$1:$AQ$832</definedName>
    <definedName name="Z_02A8919C_E5B7_42CA_9C1F_DDD7DF80E5EA_.wvu.FilterData" localSheetId="5" hidden="1">Ágora!$B$2:$AF$15</definedName>
    <definedName name="Z_02A8919C_E5B7_42CA_9C1F_DDD7DF80E5EA_.wvu.FilterData" localSheetId="2" hidden="1">BTG!$B$2:$AK$836</definedName>
    <definedName name="Z_04706F94_7531_458C_9D91_E7C7A28E0492_.wvu.FilterData" localSheetId="5" hidden="1">Ágora!$B$2:$AF$15</definedName>
    <definedName name="Z_04706F94_7531_458C_9D91_E7C7A28E0492_.wvu.FilterData" localSheetId="2" hidden="1">BTG!$B$2:$AK$836</definedName>
    <definedName name="Z_05E5CB1F_6D17_41BA_9214_5B9661CBCD7E_.wvu.FilterData" localSheetId="2" hidden="1">BTG!$A$2:$AQ$832</definedName>
    <definedName name="Z_078FECD8_E167_4C1E_A9EA_EF7403197321_.wvu.FilterData" localSheetId="5" hidden="1">Ágora!$K$2:$L$26</definedName>
    <definedName name="Z_078FECD8_E167_4C1E_A9EA_EF7403197321_.wvu.FilterData" localSheetId="2" hidden="1">BTG!$K$2:$L$841</definedName>
    <definedName name="Z_078FECD8_E167_4C1E_A9EA_EF7403197321_.wvu.FilterData" localSheetId="1" hidden="1">'Clientes Novos'!$A$1:$I$1</definedName>
    <definedName name="Z_078FECD8_E167_4C1E_A9EA_EF7403197321_.wvu.FilterData" localSheetId="4" hidden="1">Genial!$A$2:$CB$31</definedName>
    <definedName name="Z_078FECD8_E167_4C1E_A9EA_EF7403197321_.wvu.FilterData" localSheetId="3" hidden="1">Guide!$K$2:$P$241</definedName>
    <definedName name="Z_078FECD8_E167_4C1E_A9EA_EF7403197321_.wvu.FilterData" localSheetId="10" hidden="1">XP!$C$1:$BS$543</definedName>
    <definedName name="Z_080DB085_46AC_4C4D_886E_2DAC41D61D98_.wvu.FilterData" localSheetId="2" hidden="1">BTG!$A$2:$AM$836</definedName>
    <definedName name="Z_080DB085_46AC_4C4D_886E_2DAC41D61D98_.wvu.FilterData" localSheetId="1" hidden="1">'Clientes Novos'!$A$1:$P$1</definedName>
    <definedName name="Z_080DB085_46AC_4C4D_886E_2DAC41D61D98_.wvu.FilterData" localSheetId="3" hidden="1">Guide!$K$2:$K$403</definedName>
    <definedName name="Z_08CEA28F_5672_40FD_AA7F_555525532BCC_.wvu.FilterData" localSheetId="2" hidden="1">BTG!$A$1:$AM$836</definedName>
    <definedName name="Z_08F377AB_5F28_481F_A976_A97C891713F8_.wvu.FilterData" localSheetId="5" hidden="1">Ágora!$F$2:$F$26</definedName>
    <definedName name="Z_08F377AB_5F28_481F_A976_A97C891713F8_.wvu.FilterData" localSheetId="2" hidden="1">BTG!$F$2:$F$841</definedName>
    <definedName name="Z_0A601240_75F7_4C79_AAED_9F405A7054D6_.wvu.FilterData" localSheetId="2" hidden="1">BTG!$A$2:$AR$832</definedName>
    <definedName name="Z_0BA602B6_1541_42AC_B318_44ADCE76CF6D_.wvu.FilterData" localSheetId="2" hidden="1">BTG!$A$1:$AR$832</definedName>
    <definedName name="Z_0C9A72BC_1A30_4532_8A8A_988215C88D42_.wvu.FilterData" localSheetId="5" hidden="1">Ágora!$B$2:$AC$16</definedName>
    <definedName name="Z_0C9A72BC_1A30_4532_8A8A_988215C88D42_.wvu.FilterData" localSheetId="2" hidden="1">BTG!$B$2:$AH$836</definedName>
    <definedName name="Z_0C9A72BC_1A30_4532_8A8A_988215C88D42_.wvu.FilterData" localSheetId="3" hidden="1">Guide!$K$2:$P$403</definedName>
    <definedName name="Z_0CA0C157_0576_43B5_B3DD_8BD011576738_.wvu.FilterData" localSheetId="5" hidden="1">Ágora!$B$2:$AC$16</definedName>
    <definedName name="Z_0CA0C157_0576_43B5_B3DD_8BD011576738_.wvu.FilterData" localSheetId="2" hidden="1">BTG!$B$2:$AH$836</definedName>
    <definedName name="Z_0CA0C157_0576_43B5_B3DD_8BD011576738_.wvu.FilterData" localSheetId="1" hidden="1">'Clientes Novos'!$C$1</definedName>
    <definedName name="Z_0CA0C157_0576_43B5_B3DD_8BD011576738_.wvu.FilterData" localSheetId="3" hidden="1">Guide!$B$2:$BO$395</definedName>
    <definedName name="Z_0E5988C8_2032_4A8B_B639_4E2832F732F3_.wvu.FilterData" localSheetId="2" hidden="1">BTG!$A$1:$AP$832</definedName>
    <definedName name="Z_10557A1C_4018_459E_94D9_24D257C77E90_.wvu.FilterData" localSheetId="2" hidden="1">BTG!$A$1:$AM$836</definedName>
    <definedName name="Z_11267019_47AB_4CB8_B84E_95216AC532F7_.wvu.FilterData" localSheetId="5" hidden="1">Ágora!$B$2:$AE$16</definedName>
    <definedName name="Z_11267019_47AB_4CB8_B84E_95216AC532F7_.wvu.FilterData" localSheetId="2" hidden="1">BTG!$B$2:$AJ$836</definedName>
    <definedName name="Z_11267019_47AB_4CB8_B84E_95216AC532F7_.wvu.FilterData" localSheetId="3" hidden="1">Guide!$A$1:$CB$395</definedName>
    <definedName name="Z_12914A9E_A244_4F84_AA7F_32FD6DBD1BAA_.wvu.FilterData" localSheetId="2" hidden="1">BTG!$A$1:$AQ$832</definedName>
    <definedName name="Z_13F314CF_0C97_4ED6_AB1C_78D937E5C6E4_.wvu.FilterData" localSheetId="5" hidden="1">Ágora!$F$2:$F$26</definedName>
    <definedName name="Z_13F314CF_0C97_4ED6_AB1C_78D937E5C6E4_.wvu.FilterData" localSheetId="2" hidden="1">BTG!$F$2:$F$841</definedName>
    <definedName name="Z_14558861_27AC_4198_824E_5BC7441EA98F_.wvu.FilterData" localSheetId="5" hidden="1">Ágora!$B$2:$AF$16</definedName>
    <definedName name="Z_14558861_27AC_4198_824E_5BC7441EA98F_.wvu.FilterData" localSheetId="2" hidden="1">BTG!$B$2:$AK$836</definedName>
    <definedName name="Z_14B1CFB1_F7F0_4DBF_849A_4A5A32651635_.wvu.FilterData" localSheetId="5" hidden="1">Ágora!$D$2:$F$26</definedName>
    <definedName name="Z_14B1CFB1_F7F0_4DBF_849A_4A5A32651635_.wvu.FilterData" localSheetId="2" hidden="1">BTG!$D$2:$F$841</definedName>
    <definedName name="Z_169077CE_06B9_4459_85D3_7E5DFC66D089_.wvu.FilterData" localSheetId="5" hidden="1">Ágora!$D$2:$AE$26</definedName>
    <definedName name="Z_169077CE_06B9_4459_85D3_7E5DFC66D089_.wvu.FilterData" localSheetId="2" hidden="1">BTG!$D$2:$AJ$841</definedName>
    <definedName name="Z_169077CE_06B9_4459_85D3_7E5DFC66D089_.wvu.FilterData" localSheetId="3" hidden="1">Guide!$A$1:$CB$395</definedName>
    <definedName name="Z_17B11AF3_7509_432D_8A44_F80BEE96266E_.wvu.FilterData" localSheetId="2" hidden="1">BTG!$A$1:$AQ$832</definedName>
    <definedName name="Z_1A89D1C1_4E9E_4A5C_8B8B_0C2BAEE8E612_.wvu.FilterData" localSheetId="2" hidden="1">BTG!$A$2:$AR$832</definedName>
    <definedName name="Z_1C6045DC_A465_40A9_99CF_DF1B9FA6BEC6_.wvu.FilterData" localSheetId="2" hidden="1">BTG!$A$1:$AM$836</definedName>
    <definedName name="Z_1D4BBA20_E934_4916_9AFF_10C28B6CC6DC_.wvu.FilterData" localSheetId="5" hidden="1">Ágora!$B$2:$AF$26</definedName>
    <definedName name="Z_1D4BBA20_E934_4916_9AFF_10C28B6CC6DC_.wvu.FilterData" localSheetId="2" hidden="1">BTG!$B$2:$AK$841</definedName>
    <definedName name="Z_1EA111BC_4D0B_4F16_A6F7_B336A68BD9D7_.wvu.FilterData" localSheetId="5" hidden="1">Ágora!$B$2:$AF$15</definedName>
    <definedName name="Z_1EA111BC_4D0B_4F16_A6F7_B336A68BD9D7_.wvu.FilterData" localSheetId="2" hidden="1">BTG!$B$2:$AK$836</definedName>
    <definedName name="Z_24C61729_F753_4AB0_BC91_2396560C69CD_.wvu.FilterData" localSheetId="2" hidden="1">BTG!$A$1:$AS$832</definedName>
    <definedName name="Z_267B6AC3_9221_4E79_9EB2_C71EFD8A60B0_.wvu.FilterData" localSheetId="2" hidden="1">BTG!$A$1:$AQ$832</definedName>
    <definedName name="Z_26F0CC81_E5A7_45F3_98E8_2267A8866C00_.wvu.FilterData" localSheetId="2" hidden="1">BTG!$A$1:$AO$841</definedName>
    <definedName name="Z_2899913E_92B6_4F18_9FBC_24EAFAB161AB_.wvu.FilterData" localSheetId="2" hidden="1">BTG!$A$1:$AS$836</definedName>
    <definedName name="Z_2B09C8CC_4DCD_4580_8C66_26A75A2DB77F_.wvu.FilterData" localSheetId="2" hidden="1">BTG!$B$2:$AL$836</definedName>
    <definedName name="Z_2B09C8CC_4DCD_4580_8C66_26A75A2DB77F_.wvu.FilterData" localSheetId="1" hidden="1">'Clientes Novos'!$A$1:$P$1</definedName>
    <definedName name="Z_2B09C8CC_4DCD_4580_8C66_26A75A2DB77F_.wvu.FilterData" localSheetId="3" hidden="1">Guide!$K$2:$K$403</definedName>
    <definedName name="Z_2E63DD23_51E8_4ABA_94BC_191FB49E23E9_.wvu.FilterData" localSheetId="2" hidden="1">BTG!$A$1:$AP$841</definedName>
    <definedName name="Z_30ECBDE7_3A2B_465C_91CC_FC91DC659B1F_.wvu.FilterData" localSheetId="2" hidden="1">BTG!$A$1:$AQ$841</definedName>
    <definedName name="Z_322202D9_A306_4DDA_B2FD_00E508FC518A_.wvu.FilterData" localSheetId="5" hidden="1">Ágora!$B$2:$AE$16</definedName>
    <definedName name="Z_322202D9_A306_4DDA_B2FD_00E508FC518A_.wvu.FilterData" localSheetId="2" hidden="1">BTG!$B$2:$AJ$836</definedName>
    <definedName name="Z_32DF0AB6_F5EB_4C63_9902_306266D9D104_.wvu.FilterData" localSheetId="5" hidden="1">Ágora!$K$2:$K$26</definedName>
    <definedName name="Z_32DF0AB6_F5EB_4C63_9902_306266D9D104_.wvu.FilterData" localSheetId="2" hidden="1">BTG!$K$2:$K$841</definedName>
    <definedName name="Z_3913D2FD_3876_43CA_B225_EA0B588E7197_.wvu.FilterData" localSheetId="2" hidden="1">BTG!$A$1:$F$832</definedName>
    <definedName name="Z_3D0DDD4F_2D34_45D2_8EB2_72AF71F569BB_.wvu.FilterData" localSheetId="2" hidden="1">BTG!$A$1:$AR$832</definedName>
    <definedName name="Z_4076271D_9604_422E_835C_04AA2351B4C9_.wvu.FilterData" localSheetId="2" hidden="1">BTG!$A$2:$AP$832</definedName>
    <definedName name="Z_418691F6_7232_415B_944A_D0F6231878E9_.wvu.FilterData" localSheetId="5" hidden="1">Ágora!$B$2:$AE$26</definedName>
    <definedName name="Z_418691F6_7232_415B_944A_D0F6231878E9_.wvu.FilterData" localSheetId="2" hidden="1">BTG!$B$2:$AJ$841</definedName>
    <definedName name="Z_418691F6_7232_415B_944A_D0F6231878E9_.wvu.FilterData" localSheetId="3" hidden="1">Guide!$A$1:$BY$395</definedName>
    <definedName name="Z_428F9D1F_04D9_4EAC_9284_7FED2EEE4952_.wvu.FilterData" localSheetId="2" hidden="1">BTG!$A$1:$AY$836</definedName>
    <definedName name="Z_44F05F50_D5C1_474F_9E16_FF039F50A749_.wvu.FilterData" localSheetId="2" hidden="1">BTG!$A$1:$AS$832</definedName>
    <definedName name="Z_46DEEA5E_B936_4854_8370_19378CC457AD_.wvu.FilterData" localSheetId="2" hidden="1">BTG!$A$1:$AR$832</definedName>
    <definedName name="Z_4AF81FB4_82BC_4585_B10B_6B197E44A1F9_.wvu.FilterData" localSheetId="2" hidden="1">BTG!$A$1:$AP$832</definedName>
    <definedName name="Z_4BA34A18_CE22_4CF6_98F5_DFF9CD88888A_.wvu.FilterData" localSheetId="5" hidden="1">Ágora!$D$2:$F$26</definedName>
    <definedName name="Z_4BA34A18_CE22_4CF6_98F5_DFF9CD88888A_.wvu.FilterData" localSheetId="2" hidden="1">BTG!$D$2:$F$841</definedName>
    <definedName name="Z_4BF4D871_E5E6_408B_9FFB_4D587EF9CF96_.wvu.FilterData" localSheetId="5" hidden="1">Ágora!$F$2:$F$26</definedName>
    <definedName name="Z_4BF4D871_E5E6_408B_9FFB_4D587EF9CF96_.wvu.FilterData" localSheetId="2" hidden="1">BTG!$F$2:$F$841</definedName>
    <definedName name="Z_4BF4D871_E5E6_408B_9FFB_4D587EF9CF96_.wvu.FilterData" localSheetId="3" hidden="1">Guide!$A$1:$BZ$395</definedName>
    <definedName name="Z_4C02C88D_418F_4685_9E29_FF86BE8D9690_.wvu.FilterData" localSheetId="5" hidden="1">Ágora!$M$2:$O$26</definedName>
    <definedName name="Z_4C02C88D_418F_4685_9E29_FF86BE8D9690_.wvu.FilterData" localSheetId="2" hidden="1">BTG!$M$2:$O$841</definedName>
    <definedName name="Z_4CA395BE_635F_4251_967F_C56316FE4462_.wvu.FilterData" localSheetId="5" hidden="1">Ágora!$B$2:$AE$16</definedName>
    <definedName name="Z_4CA395BE_635F_4251_967F_C56316FE4462_.wvu.FilterData" localSheetId="2" hidden="1">BTG!$B$2:$AJ$836</definedName>
    <definedName name="Z_4CA395BE_635F_4251_967F_C56316FE4462_.wvu.FilterData" localSheetId="3" hidden="1">Guide!$K$2:$K$403</definedName>
    <definedName name="Z_50AFB95E_2F0F_4562_827E_57F8F4F9785A_.wvu.FilterData" localSheetId="2" hidden="1">BTG!$A$1:$AQ$832</definedName>
    <definedName name="Z_51B4DF64_C0CC_40B0_93B0_A74BB78DDA6D_.wvu.FilterData" localSheetId="2" hidden="1">BTG!$A$1:$AS$832</definedName>
    <definedName name="Z_53624267_07DC_4615_85A1_AB162CA4B0C9_.wvu.FilterData" localSheetId="2" hidden="1">BTG!$A$2:$AR$832</definedName>
    <definedName name="Z_549149E2_3278_42E4_AB0C_39554DC8A6F5_.wvu.FilterData" localSheetId="2" hidden="1">BTG!$A$1:$AQ$832</definedName>
    <definedName name="Z_560FABD1_F8B6_481A_8F60_8752D59A13C0_.wvu.FilterData" localSheetId="5" hidden="1">Ágora!$B$2:$AF$15</definedName>
    <definedName name="Z_560FABD1_F8B6_481A_8F60_8752D59A13C0_.wvu.FilterData" localSheetId="2" hidden="1">BTG!$B$2:$AK$836</definedName>
    <definedName name="Z_56A8035A_9D32_4FB8_B12E_2280C98DE049_.wvu.FilterData" localSheetId="5" hidden="1">Ágora!$B$2:$AC$16</definedName>
    <definedName name="Z_56A8035A_9D32_4FB8_B12E_2280C98DE049_.wvu.FilterData" localSheetId="2" hidden="1">BTG!$B$2:$AH$836</definedName>
    <definedName name="Z_56A8035A_9D32_4FB8_B12E_2280C98DE049_.wvu.FilterData" localSheetId="3" hidden="1">Guide!$K$2:$P$403</definedName>
    <definedName name="Z_5E226BFE_2091_4F4C_9385_6992F0C9ECFF_.wvu.FilterData" localSheetId="2" hidden="1">BTG!$A$1:$AQ$832</definedName>
    <definedName name="Z_5F758D14_D6E4_439B_B36B_62394970A8FC_.wvu.FilterData" localSheetId="5" hidden="1">Ágora!$D$2:$F$26</definedName>
    <definedName name="Z_5F758D14_D6E4_439B_B36B_62394970A8FC_.wvu.FilterData" localSheetId="2" hidden="1">BTG!$D$2:$F$841</definedName>
    <definedName name="Z_5F77A014_F119_4DAE_9E9D_700BBEA1BEB4_.wvu.FilterData" localSheetId="2" hidden="1">BTG!$A$1:$AQ$832</definedName>
    <definedName name="Z_64A63D02_73B6_4780_BF97_ABDB8500B5B7_.wvu.FilterData" localSheetId="2" hidden="1">BTG!$A$1:$AQ$832</definedName>
    <definedName name="Z_65F49708_5573_4E7F_A3B1_EBC7F16614B7_.wvu.FilterData" localSheetId="5" hidden="1">Ágora!$F$2:$AE$26</definedName>
    <definedName name="Z_65F49708_5573_4E7F_A3B1_EBC7F16614B7_.wvu.FilterData" localSheetId="2" hidden="1">BTG!$F$2:$AJ$841</definedName>
    <definedName name="Z_65F49708_5573_4E7F_A3B1_EBC7F16614B7_.wvu.FilterData" localSheetId="3" hidden="1">Guide!$A$2:$CA$395</definedName>
    <definedName name="Z_66E4CB16_CCC9_440A_B0BB_A3CAE0E1ABFE_.wvu.FilterData" localSheetId="2" hidden="1">BTG!$A$1:$AQ$832</definedName>
    <definedName name="Z_6986B17D_2ACA_445E_93A6_42B3F65C9BAB_.wvu.FilterData" localSheetId="5" hidden="1">Ágora!$B$2:$AC$16</definedName>
    <definedName name="Z_6986B17D_2ACA_445E_93A6_42B3F65C9BAB_.wvu.FilterData" localSheetId="2" hidden="1">BTG!$B$2:$AH$836</definedName>
    <definedName name="Z_6986B17D_2ACA_445E_93A6_42B3F65C9BAB_.wvu.FilterData" localSheetId="3" hidden="1">Guide!$K$2:$K$403</definedName>
    <definedName name="Z_6DF7FD21_83F2_47CE_928D_1981352E1946_.wvu.FilterData" localSheetId="5" hidden="1">Ágora!$B$2:$AF$15</definedName>
    <definedName name="Z_6DF7FD21_83F2_47CE_928D_1981352E1946_.wvu.FilterData" localSheetId="2" hidden="1">BTG!$B$2:$AK$836</definedName>
    <definedName name="Z_6F804607_09A8_4F6B_8F91_46E853B42DAE_.wvu.FilterData" localSheetId="5" hidden="1">Ágora!$D$2:$AE$26</definedName>
    <definedName name="Z_6F804607_09A8_4F6B_8F91_46E853B42DAE_.wvu.FilterData" localSheetId="2" hidden="1">BTG!$D$2:$AJ$841</definedName>
    <definedName name="Z_6F804607_09A8_4F6B_8F91_46E853B42DAE_.wvu.FilterData" localSheetId="3" hidden="1">Guide!$A$2:$BZ$395</definedName>
    <definedName name="Z_70109965_BEE1_4EB8_B982_4488BF05400D_.wvu.FilterData" localSheetId="2" hidden="1">BTG!$A$1:$AN$840</definedName>
    <definedName name="Z_72C4128C_0143_4161_A7E6_EB1FAAD64508_.wvu.FilterData" localSheetId="5" hidden="1">Ágora!$K$2:$K$26</definedName>
    <definedName name="Z_72C4128C_0143_4161_A7E6_EB1FAAD64508_.wvu.FilterData" localSheetId="2" hidden="1">BTG!$K$2:$K$841</definedName>
    <definedName name="Z_731B5359_267B_4C58_9FA9_398323EA1F87_.wvu.FilterData" localSheetId="2" hidden="1">BTG!$A$1:$AS$832</definedName>
    <definedName name="Z_738DBFF3_F2D8_477E_8227_0355A487D5DE_.wvu.FilterData" localSheetId="2" hidden="1">BTG!$A$1:$AR$832</definedName>
    <definedName name="Z_73E8D342_FFCA_4A13_9108_AEFD5372ED8D_.wvu.FilterData" localSheetId="2" hidden="1">BTG!$A$1:$AS$832</definedName>
    <definedName name="Z_7452C6BE_7288_4352_B277_0942F6686880_.wvu.FilterData" localSheetId="2" hidden="1">BTG!$A$1:$AN$836</definedName>
    <definedName name="Z_751A2100_AE66_48DB_85DB_1DEEE1A89FE5_.wvu.FilterData" localSheetId="2" hidden="1">BTG!$H$1:$I$834</definedName>
    <definedName name="Z_766B2EE9_E1A1_4842_A3B0_429A4887D8F9_.wvu.FilterData" localSheetId="5" hidden="1">Ágora!$K$2:$K$26</definedName>
    <definedName name="Z_766B2EE9_E1A1_4842_A3B0_429A4887D8F9_.wvu.FilterData" localSheetId="2" hidden="1">BTG!$K$2:$K$841</definedName>
    <definedName name="Z_76CBD495_9D9D_4681_9F21_CDB36E7FF895_.wvu.FilterData" localSheetId="5" hidden="1">Ágora!$K$2:$K$26</definedName>
    <definedName name="Z_76CBD495_9D9D_4681_9F21_CDB36E7FF895_.wvu.FilterData" localSheetId="2" hidden="1">BTG!$K$2:$K$841</definedName>
    <definedName name="Z_76CBD495_9D9D_4681_9F21_CDB36E7FF895_.wvu.FilterData" localSheetId="3" hidden="1">Guide!$B$2:$P$403</definedName>
    <definedName name="Z_77E5C59B_91F8_4F64_96DD_3F347528D5B7_.wvu.FilterData" localSheetId="2" hidden="1">BTG!$A$1:$AS$832</definedName>
    <definedName name="Z_78A9ABB0_1E89_4A32_9620_36989E3CF51E_.wvu.FilterData" localSheetId="2" hidden="1">BTG!$A$2:$AS$832</definedName>
    <definedName name="Z_794EA806_D71A_4776_9B84_942C5B8B309C_.wvu.FilterData" localSheetId="2" hidden="1">BTG!$A$1:$AP$832</definedName>
    <definedName name="Z_7A763900_39DC_4327_93F8_CE00553C795B_.wvu.FilterData" localSheetId="2" hidden="1">BTG!$A$2:$AQ$832</definedName>
    <definedName name="Z_7B24DC76_6BE4_4F4D_9EC2_7896948DB46E_.wvu.FilterData" localSheetId="2" hidden="1">BTG!$A$2:$AQ$832</definedName>
    <definedName name="Z_7B896422_205D_4672_AA5B_F06DCF448B11_.wvu.FilterData" localSheetId="2" hidden="1">BTG!$A$2:$AO$832</definedName>
    <definedName name="Z_7CD0C150_CF96_4EEF_9E67_89185D6F7412_.wvu.FilterData" localSheetId="2" hidden="1">BTG!$A$1:$AR$832</definedName>
    <definedName name="Z_7D74EF4C_91EB_4D19_AC87_F0AA4FFE0FAB_.wvu.FilterData" localSheetId="2" hidden="1">BTG!$A$2:$AR$832</definedName>
    <definedName name="Z_7EDD5649_9048_47DD_A512_4C473374260B_.wvu.FilterData" localSheetId="2" hidden="1">BTG!$A$1:$AM$841</definedName>
    <definedName name="Z_7FE92EB0_506B_4894_9F2B_C5E60F0BD2B5_.wvu.FilterData" localSheetId="5" hidden="1">Ágora!$D$2:$F$26</definedName>
    <definedName name="Z_7FE92EB0_506B_4894_9F2B_C5E60F0BD2B5_.wvu.FilterData" localSheetId="2" hidden="1">BTG!$D$2:$F$841</definedName>
    <definedName name="Z_8242E158_AD64_44CF_8C04_C4BC742FA7C7_.wvu.FilterData" localSheetId="5" hidden="1">Ágora!$K$2:$K$26</definedName>
    <definedName name="Z_8242E158_AD64_44CF_8C04_C4BC742FA7C7_.wvu.FilterData" localSheetId="2" hidden="1">BTG!$K$2:$K$841</definedName>
    <definedName name="Z_8242E158_AD64_44CF_8C04_C4BC742FA7C7_.wvu.FilterData" localSheetId="3" hidden="1">Guide!$K$2:$K$403</definedName>
    <definedName name="Z_8278A3DA_0125_4CB7_9816_CE3D5D016E03_.wvu.FilterData" localSheetId="2" hidden="1">BTG!$A$1:$AN$840</definedName>
    <definedName name="Z_83F2F310_D825_49C2_86B8_82BCE6AFE404_.wvu.FilterData" localSheetId="2" hidden="1">BTG!$A$1:$AS$832</definedName>
    <definedName name="Z_8536062F_BF91_4442_B9BC_443BCB0CC3C5_.wvu.FilterData" localSheetId="2" hidden="1">BTG!$A$1:$AN$841</definedName>
    <definedName name="Z_86F2628E_31BD_4815_A65A_FB97A3DE7893_.wvu.FilterData" localSheetId="2" hidden="1">BTG!$A$1:$AS$832</definedName>
    <definedName name="Z_86F46AF1_E299_4D70_AAD9_33C72A7203CB_.wvu.FilterData" localSheetId="2" hidden="1">BTG!$A$1:$AO$832</definedName>
    <definedName name="Z_87434019_CF94_4495_B905_93EE36B29A96_.wvu.FilterData" localSheetId="2" hidden="1">BTG!$A$1:$AR$832</definedName>
    <definedName name="Z_880635AE_23C8_43EE_8E4A_B2B09DD095FA_.wvu.FilterData" localSheetId="5" hidden="1">Ágora!$D$2:$K$26</definedName>
    <definedName name="Z_880635AE_23C8_43EE_8E4A_B2B09DD095FA_.wvu.FilterData" localSheetId="2" hidden="1">BTG!$D$2:$K$841</definedName>
    <definedName name="Z_880635AE_23C8_43EE_8E4A_B2B09DD095FA_.wvu.FilterData" localSheetId="3" hidden="1">Guide!$A$1:$BX$403</definedName>
    <definedName name="Z_8B38679C_D62F_4383_A49B_E34CCC002FCA_.wvu.FilterData" localSheetId="5" hidden="1">Ágora!$E$2:$F$26</definedName>
    <definedName name="Z_8B38679C_D62F_4383_A49B_E34CCC002FCA_.wvu.FilterData" localSheetId="2" hidden="1">BTG!$E$2:$F$841</definedName>
    <definedName name="Z_8B9CC973_B442_4CD2_89AE_62BD1033D5D2_.wvu.FilterData" localSheetId="2" hidden="1">BTG!$A$1:$AP$832</definedName>
    <definedName name="Z_8F34A4FB_D436_4ECB_B6A2_1301AE06F660_.wvu.FilterData" localSheetId="2" hidden="1">BTG!$A$1:$AM$836</definedName>
    <definedName name="Z_9170A069_C725_4AC6_96E6_2AC28A3E9B47_.wvu.FilterData" localSheetId="2" hidden="1">BTG!$A$1:$AP$832</definedName>
    <definedName name="Z_927AB77C_57C1_4E59_9EDE_C8350994A543_.wvu.FilterData" localSheetId="5" hidden="1">Ágora!$B$2:$AE$16</definedName>
    <definedName name="Z_927AB77C_57C1_4E59_9EDE_C8350994A543_.wvu.FilterData" localSheetId="2" hidden="1">BTG!$B$2:$AJ$836</definedName>
    <definedName name="Z_927AB77C_57C1_4E59_9EDE_C8350994A543_.wvu.FilterData" localSheetId="3" hidden="1">Guide!$B$2:$BP$395</definedName>
    <definedName name="Z_938B3E80_95E7_4092_B633_E557C3B3A35A_.wvu.FilterData" localSheetId="2" hidden="1">BTG!$A$2:$AM$836</definedName>
    <definedName name="Z_93A6E57D_E802_42EA_8F45_4BEC5DB9394A_.wvu.FilterData" localSheetId="5" hidden="1">Ágora!$B$2:$AC$16</definedName>
    <definedName name="Z_93A6E57D_E802_42EA_8F45_4BEC5DB9394A_.wvu.FilterData" localSheetId="2" hidden="1">BTG!$B$2:$AH$836</definedName>
    <definedName name="Z_93A6E57D_E802_42EA_8F45_4BEC5DB9394A_.wvu.FilterData" localSheetId="3" hidden="1">Guide!$B$2:$P$403</definedName>
    <definedName name="Z_93A9894F_C25A_4C50_BC68_9499CF6BEAE7_.wvu.FilterData" localSheetId="2" hidden="1">BTG!$A$1:$AM$836</definedName>
    <definedName name="Z_93E40D9D_DBE8_4297_923D_094298A20267_.wvu.FilterData" localSheetId="2" hidden="1">BTG!$A$2:$AP$832</definedName>
    <definedName name="Z_95716B66_F661_47AC_ABE2_7F33DCC6ACB2_.wvu.FilterData" localSheetId="2" hidden="1">BTG!$A$2:$AS$832</definedName>
    <definedName name="Z_961CECE3_5603_41D5_99DC_9FA906AF70B4_.wvu.FilterData" localSheetId="2" hidden="1">BTG!$AD$2:$AD$841</definedName>
    <definedName name="Z_961CECE3_5603_41D5_99DC_9FA906AF70B4_.wvu.FilterData" localSheetId="3" hidden="1">Guide!$K$2:$K$403</definedName>
    <definedName name="Z_968D411C_F1C7_486D_90DF_496F699DEFDA_.wvu.FilterData" localSheetId="2" hidden="1">BTG!$A$1:$AP$832</definedName>
    <definedName name="Z_97531597_2393_4F1F_994D_BAA05D9B8F90_.wvu.FilterData" localSheetId="5" hidden="1">Ágora!$B$2:$AF$15</definedName>
    <definedName name="Z_97531597_2393_4F1F_994D_BAA05D9B8F90_.wvu.FilterData" localSheetId="2" hidden="1">BTG!$B$2:$AK$836</definedName>
    <definedName name="Z_98770E3C_5698_4135_8B77_C958892B2A0F_.wvu.FilterData" localSheetId="2" hidden="1">BTG!$A$1:$AQ$832</definedName>
    <definedName name="Z_99071292_DEE6_464E_B24A_F9A3DDDC062B_.wvu.FilterData" localSheetId="5" hidden="1">Ágora!$B$2:$AF$26</definedName>
    <definedName name="Z_99071292_DEE6_464E_B24A_F9A3DDDC062B_.wvu.FilterData" localSheetId="2" hidden="1">BTG!$B$2:$AK$841</definedName>
    <definedName name="Z_99E74134_7D68_486D_AA64_58A2F1E61F0A_.wvu.FilterData" localSheetId="2" hidden="1">BTG!$A$1:$AQ$832</definedName>
    <definedName name="Z_A145C9B0_12AC_4D29_B949_33D5FF9AA324_.wvu.FilterData" localSheetId="5" hidden="1">Ágora!$F$2:$F$26</definedName>
    <definedName name="Z_A145C9B0_12AC_4D29_B949_33D5FF9AA324_.wvu.FilterData" localSheetId="2" hidden="1">BTG!$F$2:$F$841</definedName>
    <definedName name="Z_A145C9B0_12AC_4D29_B949_33D5FF9AA324_.wvu.FilterData" localSheetId="3" hidden="1">Guide!$A$2:$BY$395</definedName>
    <definedName name="Z_A49A4B19_9E8B_43FB_ACF1_A03D5AA21D2C_.wvu.FilterData" localSheetId="2" hidden="1">BTG!$A$1:$AQ$832</definedName>
    <definedName name="Z_A4F97545_FF69_4925_BAAA_BF1F4D51D40B_.wvu.FilterData" localSheetId="2" hidden="1">BTG!$A$1:$AS$836</definedName>
    <definedName name="Z_A5943649_D1A9_4F7A_867C_04DE176A9538_.wvu.FilterData" localSheetId="2" hidden="1">BTG!$A$1:$AM$836</definedName>
    <definedName name="Z_A5943649_D1A9_4F7A_867C_04DE176A9538_.wvu.FilterData" localSheetId="3" hidden="1">Guide!$A$1:$CB$395</definedName>
    <definedName name="Z_A687CAD0_1F52_4C29_91F4_698B35E4348E_.wvu.FilterData" localSheetId="2" hidden="1">BTG!$A$1:$AQ$832</definedName>
    <definedName name="Z_A89951C1_3BB9_4626_884A_DA38B82400A1_.wvu.FilterData" localSheetId="5" hidden="1">Ágora!$B$2:$AF$15</definedName>
    <definedName name="Z_A89951C1_3BB9_4626_884A_DA38B82400A1_.wvu.FilterData" localSheetId="2" hidden="1">BTG!$B$2:$AK$836</definedName>
    <definedName name="Z_AA864B02_ADFB_4686_A168_3939B9795A83_.wvu.FilterData" localSheetId="2" hidden="1">BTG!$A$1:$AY$836</definedName>
    <definedName name="Z_AC6047D0_D295_481D_AD6A_832845783EAE_.wvu.FilterData" localSheetId="2" hidden="1">BTG!$A$2:$AR$832</definedName>
    <definedName name="Z_AD1B0D1D_E286_4594_8684_8011D747A3A9_.wvu.FilterData" localSheetId="2" hidden="1">BTG!$A$1:$AM$836</definedName>
    <definedName name="Z_AD1B0D1D_E286_4594_8684_8011D747A3A9_.wvu.FilterData" localSheetId="3" hidden="1">Guide!$K$2:$K$403</definedName>
    <definedName name="Z_AD2D6458_1822_4D6D_96B8_36FCDFFACFF3_.wvu.FilterData" localSheetId="2" hidden="1">BTG!$A$2:$AR$832</definedName>
    <definedName name="Z_B0044423_6E3A_44AF_90AB_8D0F87B084EA_.wvu.FilterData" localSheetId="5" hidden="1">Ágora!$B$2:$AE$16</definedName>
    <definedName name="Z_B0044423_6E3A_44AF_90AB_8D0F87B084EA_.wvu.FilterData" localSheetId="2" hidden="1">BTG!$B$2:$AJ$836</definedName>
    <definedName name="Z_B179ECCC_DC17_4EE7_AEB1_E5FDD7C68A2A_.wvu.FilterData" localSheetId="2" hidden="1">BTG!$A$1:$AM$836</definedName>
    <definedName name="Z_B17F0D73_ABD3_4E69_927B_226614EE1B07_.wvu.FilterData" localSheetId="5" hidden="1">Ágora!$K$2:$K$26</definedName>
    <definedName name="Z_B17F0D73_ABD3_4E69_927B_226614EE1B07_.wvu.FilterData" localSheetId="2" hidden="1">BTG!$K$2:$K$841</definedName>
    <definedName name="Z_B17F0D73_ABD3_4E69_927B_226614EE1B07_.wvu.FilterData" localSheetId="3" hidden="1">Guide!$B$2:$BT$395</definedName>
    <definedName name="Z_B2937D17_2B81_4E1E_8297_5226BC27A586_.wvu.FilterData" localSheetId="2" hidden="1">BTG!$A$2:$AS$832</definedName>
    <definedName name="Z_B2B7BCDA_E1E1_47EC_94E1_CA9B7FA935B4_.wvu.FilterData" localSheetId="2" hidden="1">BTG!$D$2:$E$834</definedName>
    <definedName name="Z_B32954B6_4133_4F51_A148_A39BF1404602_.wvu.FilterData" localSheetId="5" hidden="1">Ágora!$B$2:$AF$15</definedName>
    <definedName name="Z_B32954B6_4133_4F51_A148_A39BF1404602_.wvu.FilterData" localSheetId="2" hidden="1">BTG!$B$2:$AK$836</definedName>
    <definedName name="Z_B53F846A_F6C1_4CDD_805B_FEDFE3ED20D4_.wvu.FilterData" localSheetId="2" hidden="1">BTG!$A$1:$AQ$832</definedName>
    <definedName name="Z_B6D33D7E_8ED3_4ABB_AB6B_4B710C7BE46A_.wvu.FilterData" localSheetId="5" hidden="1">Ágora!$B$2:$Q$15</definedName>
    <definedName name="Z_B6D33D7E_8ED3_4ABB_AB6B_4B710C7BE46A_.wvu.FilterData" localSheetId="2" hidden="1">BTG!$B$2:$Q$836</definedName>
    <definedName name="Z_B7306331_B512_4E15_89FD_9188889F76BC_.wvu.FilterData" localSheetId="2" hidden="1">BTG!$A$1:$AM$836</definedName>
    <definedName name="Z_B7306331_B512_4E15_89FD_9188889F76BC_.wvu.FilterData" localSheetId="3" hidden="1">Guide!$B$2:$BP$395</definedName>
    <definedName name="Z_B7AF3721_C45F_424A_A778_FF7820561EE4_.wvu.FilterData" localSheetId="2" hidden="1">BTG!$A$2:$AQ$832</definedName>
    <definedName name="Z_B94A3376_B1E9_44C6_BB60_4B3EAA756E5A_.wvu.FilterData" localSheetId="2" hidden="1">BTG!$A$1:$AQ$832</definedName>
    <definedName name="Z_BC83EF26_9879_4147_AB80_3465E837BAED_.wvu.FilterData" localSheetId="2" hidden="1">BTG!$A$1:$AP$832</definedName>
    <definedName name="Z_BD12D30A_8A95_41B0_A443_DC9F61F2CEFC_.wvu.FilterData" localSheetId="5" hidden="1">Ágora!$F$2:$F$26</definedName>
    <definedName name="Z_BD12D30A_8A95_41B0_A443_DC9F61F2CEFC_.wvu.FilterData" localSheetId="2" hidden="1">BTG!$F$2:$F$841</definedName>
    <definedName name="Z_BDCB5373_CF82_4A78_829C_0AAB8E988366_.wvu.FilterData" localSheetId="2" hidden="1">BTG!$AC$2:$AC$841</definedName>
    <definedName name="Z_BDCB5373_CF82_4A78_829C_0AAB8E988366_.wvu.FilterData" localSheetId="3" hidden="1">Guide!$K$2:$K$403</definedName>
    <definedName name="Z_BF369947_4211_4C00_A5BA_0C64DEAA9EC3_.wvu.FilterData" localSheetId="5" hidden="1">Ágora!$F$2:$M$26</definedName>
    <definedName name="Z_BF369947_4211_4C00_A5BA_0C64DEAA9EC3_.wvu.FilterData" localSheetId="2" hidden="1">BTG!$F$2:$M$841</definedName>
    <definedName name="Z_BF6B0CC8_89F4_492F_AF3C_967B9541B0C4_.wvu.FilterData" localSheetId="5" hidden="1">Ágora!$B$2:$AC$16</definedName>
    <definedName name="Z_BF6B0CC8_89F4_492F_AF3C_967B9541B0C4_.wvu.FilterData" localSheetId="2" hidden="1">BTG!$B$2:$AH$836</definedName>
    <definedName name="Z_BF6B0CC8_89F4_492F_AF3C_967B9541B0C4_.wvu.FilterData" localSheetId="3" hidden="1">Guide!$B$2:$BP$395</definedName>
    <definedName name="Z_BFE21245_B52D_46B9_9B42_F942B9C0A83A_.wvu.FilterData" localSheetId="5" hidden="1">Ágora!$D$2:$F$26</definedName>
    <definedName name="Z_BFE21245_B52D_46B9_9B42_F942B9C0A83A_.wvu.FilterData" localSheetId="2" hidden="1">BTG!$D$2:$F$841</definedName>
    <definedName name="Z_C0FF4F18_1F97_4EA1_BF86_BDA696F65308_.wvu.FilterData" localSheetId="2" hidden="1">BTG!$A$1:$AN$832</definedName>
    <definedName name="Z_C21624C8_249F_48E9_85F0_9C70A3EA93FF_.wvu.FilterData" localSheetId="5" hidden="1">Ágora!$F$2:$F$26</definedName>
    <definedName name="Z_C21624C8_249F_48E9_85F0_9C70A3EA93FF_.wvu.FilterData" localSheetId="2" hidden="1">BTG!$F$2:$F$841</definedName>
    <definedName name="Z_C21624C8_249F_48E9_85F0_9C70A3EA93FF_.wvu.FilterData" localSheetId="3" hidden="1">Guide!$B$2:$BR$403</definedName>
    <definedName name="Z_C4BC7673_386F_4D3F_9D9F_907592DFAF19_.wvu.FilterData" localSheetId="5" hidden="1">Ágora!$AF$2:$AF$26</definedName>
    <definedName name="Z_C4BC7673_386F_4D3F_9D9F_907592DFAF19_.wvu.FilterData" localSheetId="2" hidden="1">BTG!$AK$2:$AK$841</definedName>
    <definedName name="Z_C62AAE7E_1ABB_4C9D_A167_39981518402E_.wvu.FilterData" localSheetId="2" hidden="1">BTG!$A$2:$AS$832</definedName>
    <definedName name="Z_C74DFC95_3121_4F07_9037_7420E849FA03_.wvu.FilterData" localSheetId="2" hidden="1">BTG!$A$1:$AN$841</definedName>
    <definedName name="Z_C7D4530F_487E_4C91_B3B8_FB36FB438D52_.wvu.FilterData" localSheetId="5" hidden="1">Ágora!$B$2:$AC$16</definedName>
    <definedName name="Z_C7D4530F_487E_4C91_B3B8_FB36FB438D52_.wvu.FilterData" localSheetId="2" hidden="1">BTG!$B$2:$AH$836</definedName>
    <definedName name="Z_C7D4530F_487E_4C91_B3B8_FB36FB438D52_.wvu.FilterData" localSheetId="3" hidden="1">Guide!$B$2:$P$403</definedName>
    <definedName name="Z_C9ABD3E4_5515_4782_ACA6_E58A57037E29_.wvu.FilterData" localSheetId="2" hidden="1">BTG!$A$2:$AS$832</definedName>
    <definedName name="Z_CB9AE7AC_7859_4ED6_A56E_E9D05B81A784_.wvu.FilterData" localSheetId="5" hidden="1">Ágora!$AD$2:$AD$26</definedName>
    <definedName name="Z_CB9AE7AC_7859_4ED6_A56E_E9D05B81A784_.wvu.FilterData" localSheetId="2" hidden="1">BTG!$AI$2:$AI$841</definedName>
    <definedName name="Z_CB9AE7AC_7859_4ED6_A56E_E9D05B81A784_.wvu.FilterData" localSheetId="3" hidden="1">Guide!$A$2:$CA$395</definedName>
    <definedName name="Z_CC2AED0C_C216_4BAC_AB94_912C6D04A9FC_.wvu.FilterData" localSheetId="5" hidden="1">Ágora!$AF$2:$AF$26</definedName>
    <definedName name="Z_CC2AED0C_C216_4BAC_AB94_912C6D04A9FC_.wvu.FilterData" localSheetId="2" hidden="1">BTG!$AK$2:$AK$841</definedName>
    <definedName name="Z_CCDBC506_F165_410C_922F_DCC85090B462_.wvu.FilterData" localSheetId="2" hidden="1">BTG!$A$1:$AM$836</definedName>
    <definedName name="Z_CCDBC506_F165_410C_922F_DCC85090B462_.wvu.FilterData" localSheetId="3" hidden="1">Guide!$B$2:$BO$395</definedName>
    <definedName name="Z_CCF41003_0DE4_400A_988D_79E904B40AD1_.wvu.FilterData" localSheetId="2" hidden="1">BTG!$A$1:$AN$841</definedName>
    <definedName name="Z_CE1CDFCB_DB72_4AA8_9EE5_F95289BCD1BB_.wvu.FilterData" localSheetId="2" hidden="1">BTG!$A$1:$AQ$832</definedName>
    <definedName name="Z_CED99F96_85B2_4A81_927A_2CAFCB098863_.wvu.FilterData" localSheetId="5" hidden="1">Ágora!$B$2:$AG$15</definedName>
    <definedName name="Z_CED99F96_85B2_4A81_927A_2CAFCB098863_.wvu.FilterData" localSheetId="2" hidden="1">BTG!$B$2:$AL$836</definedName>
    <definedName name="Z_CED99F96_85B2_4A81_927A_2CAFCB098863_.wvu.FilterData" localSheetId="1" hidden="1">'Clientes Novos'!$A$1:$P$1</definedName>
    <definedName name="Z_CED99F96_85B2_4A81_927A_2CAFCB098863_.wvu.FilterData" localSheetId="4" hidden="1">Genial!$A$1:$BY$40</definedName>
    <definedName name="Z_CED99F96_85B2_4A81_927A_2CAFCB098863_.wvu.FilterData" localSheetId="3" hidden="1">Guide!$L$2:$L$403</definedName>
    <definedName name="Z_CED99F96_85B2_4A81_927A_2CAFCB098863_.wvu.FilterData" localSheetId="8" hidden="1">'Interactive Brokers'!$B$2:$W$5</definedName>
    <definedName name="Z_CED99F96_85B2_4A81_927A_2CAFCB098863_.wvu.FilterData" localSheetId="7" hidden="1">Pershing!$C$2:$AG$23</definedName>
    <definedName name="Z_CED99F96_85B2_4A81_927A_2CAFCB098863_.wvu.FilterData" localSheetId="17" hidden="1">Saídas!$A$2:$K$798</definedName>
    <definedName name="Z_CED99F96_85B2_4A81_927A_2CAFCB098863_.wvu.FilterData" localSheetId="10" hidden="1">XP!$C$1:$BN$543</definedName>
    <definedName name="Z_D06409AD_75B7_4E5D_B1E1_5B3C17CD46A6_.wvu.FilterData" localSheetId="2" hidden="1">BTG!$A$1:$AQ$832</definedName>
    <definedName name="Z_D09DD4D1_41B9_4699_B611_E1BC1809401A_.wvu.FilterData" localSheetId="2" hidden="1">BTG!$A$1:$AR$832</definedName>
    <definedName name="Z_D0DB3B38_48B6_4712_BA32_0AC972868FB1_.wvu.FilterData" localSheetId="2" hidden="1">BTG!$A$1:$AM$836</definedName>
    <definedName name="Z_D12AF6AB_099A_4AC7_8679_BA4FCAF1CD31_.wvu.FilterData" localSheetId="2" hidden="1">BTG!$A$1:$AN$841</definedName>
    <definedName name="Z_D1B808B2_DE31_41EF_A065_3C369C72F300_.wvu.FilterData" localSheetId="2" hidden="1">BTG!$A$1:$AM$836</definedName>
    <definedName name="Z_D576976B_C859_43E6_B977_C309658CD5C7_.wvu.FilterData" localSheetId="2" hidden="1">BTG!$AS$7:$AS$829</definedName>
    <definedName name="Z_D636203D_3A7C_4070_ACFE_A74FE50B6ECD_.wvu.FilterData" localSheetId="2" hidden="1">BTG!$A$1:$AN$841</definedName>
    <definedName name="Z_D821A652_193A_4B74_A08C_BBF541699D19_.wvu.FilterData" localSheetId="5" hidden="1">Ágora!$B$2:$AE$26</definedName>
    <definedName name="Z_D821A652_193A_4B74_A08C_BBF541699D19_.wvu.FilterData" localSheetId="2" hidden="1">BTG!$B$2:$AJ$841</definedName>
    <definedName name="Z_DA14C9D9_C2B0_40F4_9E16_758AF3BABE15_.wvu.FilterData" localSheetId="5" hidden="1">Ágora!$AE$2:$AE$26</definedName>
    <definedName name="Z_DA14C9D9_C2B0_40F4_9E16_758AF3BABE15_.wvu.FilterData" localSheetId="2" hidden="1">BTG!$AJ$2:$AJ$841</definedName>
    <definedName name="Z_DA14C9D9_C2B0_40F4_9E16_758AF3BABE15_.wvu.FilterData" localSheetId="3" hidden="1">Guide!$A$1:$BZ$395</definedName>
    <definedName name="Z_DCDF0032_669F_458B_BB77_096C26ABCD2C_.wvu.FilterData" localSheetId="5" hidden="1">Ágora!$B$2:$AF$15</definedName>
    <definedName name="Z_DCDF0032_669F_458B_BB77_096C26ABCD2C_.wvu.FilterData" localSheetId="2" hidden="1">BTG!$B$2:$AK$836</definedName>
    <definedName name="Z_DE1B0C84_5D37_445B_B270_6EB252785E5D_.wvu.FilterData" localSheetId="2" hidden="1">BTG!$A$2:$AS$832</definedName>
    <definedName name="Z_DF3D229E_B77C_4CB1_BE43_2EE718B237FE_.wvu.FilterData" localSheetId="2" hidden="1">BTG!$A$1:$AM$836</definedName>
    <definedName name="Z_DF79904A_19C9_4058_BD7F_F94546A5E311_.wvu.FilterData" localSheetId="2" hidden="1">BTG!$A$2:$AS$832</definedName>
    <definedName name="Z_DFA1B905_05F0_4AAC_842C_444AEF96FB06_.wvu.FilterData" localSheetId="2" hidden="1">BTG!$A$1:$AN$841</definedName>
    <definedName name="Z_E159FFEE_AAB1_4156_8FEE_5CFE3AF973D5_.wvu.FilterData" localSheetId="2" hidden="1">BTG!$A$2:$AQ$832</definedName>
    <definedName name="Z_E3D0EA64_1F9C_48C7_9C80_7021BF882220_.wvu.FilterData" localSheetId="5" hidden="1">Ágora!$B$2:$AE$16</definedName>
    <definedName name="Z_E3D0EA64_1F9C_48C7_9C80_7021BF882220_.wvu.FilterData" localSheetId="2" hidden="1">BTG!$B$2:$AJ$836</definedName>
    <definedName name="Z_E3D0EA64_1F9C_48C7_9C80_7021BF882220_.wvu.FilterData" localSheetId="3" hidden="1">Guide!$K$2:$K$403</definedName>
    <definedName name="Z_E6695C98_829F_4754_8839_E696B7E0C0E4_.wvu.FilterData" localSheetId="2" hidden="1">BTG!$A$1:$AR$832</definedName>
    <definedName name="Z_E70A0BF5_DC74_4F26_BFF6_DF166D2D7EC9_.wvu.FilterData" localSheetId="2" hidden="1">BTG!$A$2:$AS$832</definedName>
    <definedName name="Z_E85AA301_E69F_44CC_BA5F_D31D626B64E2_.wvu.FilterData" localSheetId="2" hidden="1">BTG!$A$1:$AQ$832</definedName>
    <definedName name="Z_E8C7DB90_6E98_49EB_BD0C_3291C83B08C6_.wvu.FilterData" localSheetId="5" hidden="1">Ágora!$B$2:$AE$16</definedName>
    <definedName name="Z_E8C7DB90_6E98_49EB_BD0C_3291C83B08C6_.wvu.FilterData" localSheetId="2" hidden="1">BTG!$B$2:$AJ$836</definedName>
    <definedName name="Z_E8C7DB90_6E98_49EB_BD0C_3291C83B08C6_.wvu.FilterData" localSheetId="3" hidden="1">Guide!$A$2:$BY$395</definedName>
    <definedName name="Z_E8CC0A5C_8C66_46BA_AFFC_5202662BF4FE_.wvu.FilterData" localSheetId="2" hidden="1">BTG!$A$1:$AS$832</definedName>
    <definedName name="Z_EA2956BF_FC34_40D5_8C0F_76549A1DC889_.wvu.FilterData" localSheetId="2" hidden="1">BTG!$A$1:$AN$836</definedName>
    <definedName name="Z_EB8D7D65_187F_4346_A6A2_C7AC7CFF0616_.wvu.FilterData" localSheetId="2" hidden="1">BTG!$A$1:$AQ$832</definedName>
    <definedName name="Z_EC9A0293_993A_4C87_81E5_0D598B880891_.wvu.FilterData" localSheetId="2" hidden="1">BTG!$J$1:$P$831</definedName>
    <definedName name="Z_EE9A2673_B17C_447D_8D80_BAADD84CDF85_.wvu.FilterData" localSheetId="2" hidden="1">BTG!$A$1:$AS$832</definedName>
    <definedName name="Z_F162AE54_C5E7_4401_A00A_A90FB856B8A8_.wvu.FilterData" localSheetId="5" hidden="1">Ágora!$B$2:$AF$15</definedName>
    <definedName name="Z_F162AE54_C5E7_4401_A00A_A90FB856B8A8_.wvu.FilterData" localSheetId="2" hidden="1">BTG!$B$2:$AK$836</definedName>
    <definedName name="Z_F915285B_2AC0_4244_B2B8_85C865243C40_.wvu.FilterData" localSheetId="2" hidden="1">BTG!$A$1:$AM$836</definedName>
    <definedName name="Z_FCEDEDDB_FFD2_4B15_A0AB_D1C75466D70E_.wvu.FilterData" localSheetId="2" hidden="1">BTG!$A$1:$AM$836</definedName>
    <definedName name="Z_FD5F7956_0D16_4E2E_9767_5126BDFB90C1_.wvu.FilterData" localSheetId="5" hidden="1">Ágora!$M$2:$M$26</definedName>
    <definedName name="Z_FD5F7956_0D16_4E2E_9767_5126BDFB90C1_.wvu.FilterData" localSheetId="2" hidden="1">BTG!$M$2:$M$841</definedName>
    <definedName name="Z_FDD4CEDF_92DE_4AF0_8C74_0E8350875346_.wvu.FilterData" localSheetId="5" hidden="1">Ágora!$B$2:$AF$15</definedName>
    <definedName name="Z_FDD4CEDF_92DE_4AF0_8C74_0E8350875346_.wvu.FilterData" localSheetId="2" hidden="1">BTG!$B$2:$AK$836</definedName>
    <definedName name="Z_FE14372B_F4CB_4773_8BD9_E23D240FA9B3_.wvu.FilterData" localSheetId="2" hidden="1">BTG!$A$1:$AM$836</definedName>
    <definedName name="Z_FE1C29BE_1D1B_4552_B05B_3C571CDC1575_.wvu.FilterData" localSheetId="2" hidden="1">BTG!$A$1:$AS$832</definedName>
    <definedName name="Z_FF021627_1B8D_4FBB_9C0A_8FFED023674A_.wvu.FilterData" localSheetId="5" hidden="1">Ágora!$Q$2:$Q$26</definedName>
    <definedName name="Z_FF021627_1B8D_4FBB_9C0A_8FFED023674A_.wvu.FilterData" localSheetId="2" hidden="1">BTG!$Q$2:$Q$841</definedName>
    <definedName name="Z_FF36483A_D693_45B8_9F66_3ACD96B88E2C_.wvu.FilterData" localSheetId="2" hidden="1">BTG!$A$2:$AR$832</definedName>
  </definedNames>
  <calcPr calcId="191029"/>
  <customWorkbookViews>
    <customWorkbookView name="Filtro 171" guid="{86F2628E-31BD-4815-A65A-FB97A3DE7893}" maximized="1" windowWidth="0" windowHeight="0" activeSheetId="0"/>
    <customWorkbookView name="Filtro 170" guid="{73E8D342-FFCA-4A13-9108-AEFD5372ED8D}" maximized="1" windowWidth="0" windowHeight="0" activeSheetId="0"/>
    <customWorkbookView name="Filtro 175" guid="{2899913E-92B6-4F18-9FBC-24EAFAB161AB}" maximized="1" windowWidth="0" windowHeight="0" activeSheetId="0"/>
    <customWorkbookView name="Filtro 174" guid="{A4F97545-FF69-4925-BAAA-BF1F4D51D40B}" maximized="1" windowWidth="0" windowHeight="0" activeSheetId="0"/>
    <customWorkbookView name="Filtro 173" guid="{51B4DF64-C0CC-40B0-93B0-A74BB78DDA6D}" maximized="1" windowWidth="0" windowHeight="0" activeSheetId="0"/>
    <customWorkbookView name="Filtro 172" guid="{83F2F310-D825-49C2-86B8-82BCE6AFE404}" maximized="1" windowWidth="0" windowHeight="0" activeSheetId="0"/>
    <customWorkbookView name="Filtro 178" guid="{AA864B02-ADFB-4686-A168-3939B9795A83}" maximized="1" windowWidth="0" windowHeight="0" activeSheetId="0"/>
    <customWorkbookView name="Filtro 177" guid="{751A2100-AE66-48DB-85DB-1DEEE1A89FE5}" maximized="1" windowWidth="0" windowHeight="0" activeSheetId="0"/>
    <customWorkbookView name="Filtro 176" guid="{428F9D1F-04D9-4EAC-9284-7FED2EEE4952}" maximized="1" windowWidth="0" windowHeight="0" activeSheetId="0"/>
    <customWorkbookView name="Filtro 41" guid="{FD5F7956-0D16-4E2E-9767-5126BDFB90C1}" maximized="1" windowWidth="0" windowHeight="0" activeSheetId="0"/>
    <customWorkbookView name="Filtro 40" guid="{B0044423-6E3A-44AF-90AB-8D0F87B084EA}" maximized="1" windowWidth="0" windowHeight="0" activeSheetId="0"/>
    <customWorkbookView name="Filtro 43" guid="{7FE92EB0-506B-4894-9F2B-C5E60F0BD2B5}" maximized="1" windowWidth="0" windowHeight="0" activeSheetId="0"/>
    <customWorkbookView name="Filtro 42" guid="{4BA34A18-CE22-4CF6-98F5-DFF9CD88888A}" maximized="1" windowWidth="0" windowHeight="0" activeSheetId="0"/>
    <customWorkbookView name="Filtro 45" guid="{8B38679C-D62F-4383-A49B-E34CCC002FCA}" maximized="1" windowWidth="0" windowHeight="0" activeSheetId="0"/>
    <customWorkbookView name="Filtro 44" guid="{13F314CF-0C97-4ED6-AB1C-78D937E5C6E4}" maximized="1" windowWidth="0" windowHeight="0" activeSheetId="0"/>
    <customWorkbookView name="Filtro 47" guid="{C4BC7673-386F-4D3F-9D9F-907592DFAF19}" maximized="1" windowWidth="0" windowHeight="0" activeSheetId="0"/>
    <customWorkbookView name="Filtro 46" guid="{14B1CFB1-F7F0-4DBF-849A-4A5A32651635}" maximized="1" windowWidth="0" windowHeight="0" activeSheetId="0"/>
    <customWorkbookView name="Filtro 49" guid="{BF369947-4211-4C00-A5BA-0C64DEAA9EC3}" maximized="1" windowWidth="0" windowHeight="0" activeSheetId="0"/>
    <customWorkbookView name="Filtro 48" guid="{1D4BBA20-E934-4916-9AFF-10C28B6CC6DC}" maximized="1" windowWidth="0" windowHeight="0" activeSheetId="0"/>
    <customWorkbookView name="Filtro 3" guid="{2B09C8CC-4DCD-4580-8C66-26A75A2DB77F}" maximized="1" windowWidth="0" windowHeight="0" activeSheetId="0"/>
    <customWorkbookView name="Filtro 2" guid="{078FECD8-E167-4C1E-A9EA-EF7403197321}" maximized="1" windowWidth="0" windowHeight="0" activeSheetId="0"/>
    <customWorkbookView name="Filtro 1" guid="{CED99F96-85B2-4A81-927A-2CAFCB098863}" maximized="1" windowWidth="0" windowHeight="0" activeSheetId="0"/>
    <customWorkbookView name="Filtro 7" guid="{C7D4530F-487E-4C91-B3B8-FB36FB438D52}" maximized="1" windowWidth="0" windowHeight="0" activeSheetId="0"/>
    <customWorkbookView name="Filtro 6" guid="{CCDBC506-F165-410C-922F-DCC85090B462}" maximized="1" windowWidth="0" windowHeight="0" activeSheetId="0"/>
    <customWorkbookView name="Filtro 5" guid="{080DB085-46AC-4C4D-886E-2DAC41D61D98}" maximized="1" windowWidth="0" windowHeight="0" activeSheetId="0"/>
    <customWorkbookView name="Filtro 4" guid="{0CA0C157-0576-43B5-B3DD-8BD011576738}" maximized="1" windowWidth="0" windowHeight="0" activeSheetId="0"/>
    <customWorkbookView name="Filtro 102" guid="{2E63DD23-51E8-4ABA-94BC-191FB49E23E9}" maximized="1" windowWidth="0" windowHeight="0" activeSheetId="0"/>
    <customWorkbookView name="Filtro 101" guid="{9170A069-C725-4AC6-96E6-2AC28A3E9B47}" maximized="1" windowWidth="0" windowHeight="0" activeSheetId="0"/>
    <customWorkbookView name="Filtro 100" guid="{7B896422-205D-4672-AA5B-F06DCF448B11}" maximized="1" windowWidth="0" windowHeight="0" activeSheetId="0"/>
    <customWorkbookView name="Filtro 106" guid="{968D411C-F1C7-486D-90DF-496F699DEFDA}" maximized="1" windowWidth="0" windowHeight="0" activeSheetId="0"/>
    <customWorkbookView name="Filtro 105" guid="{BC83EF26-9879-4147-AB80-3465E837BAED}" maximized="1" windowWidth="0" windowHeight="0" activeSheetId="0"/>
    <customWorkbookView name="Filtro 104" guid="{0E5988C8-2032-4A8B-B639-4E2832F732F3}" maximized="1" windowWidth="0" windowHeight="0" activeSheetId="0"/>
    <customWorkbookView name="Filtro 103" guid="{4AF81FB4-82BC-4585-B10B-6B197E44A1F9}" maximized="1" windowWidth="0" windowHeight="0" activeSheetId="0"/>
    <customWorkbookView name="Filtro 30" guid="{4BF4D871-E5E6-408B-9FFB-4D587EF9CF96}" maximized="1" windowWidth="0" windowHeight="0" activeSheetId="0"/>
    <customWorkbookView name="Filtro 32" guid="{CB9AE7AC-7859-4ED6-A56E-E9D05B81A784}" maximized="1" windowWidth="0" windowHeight="0" activeSheetId="0"/>
    <customWorkbookView name="Filtro 31" guid="{65F49708-5573-4E7F-A3B1-EBC7F16614B7}" maximized="1" windowWidth="0" windowHeight="0" activeSheetId="0"/>
    <customWorkbookView name="Filtro 34" guid="{11267019-47AB-4CB8-B84E-95216AC532F7}" maximized="1" windowWidth="0" windowHeight="0" activeSheetId="0"/>
    <customWorkbookView name="Filtro 33" guid="{169077CE-06B9-4459-85D3-7E5DFC66D089}" maximized="1" windowWidth="0" windowHeight="0" activeSheetId="0"/>
    <customWorkbookView name="Filtro 36" guid="{BFE21245-B52D-46B9-9B42-F942B9C0A83A}" maximized="1" windowWidth="0" windowHeight="0" activeSheetId="0"/>
    <customWorkbookView name="Filtro 35" guid="{A5943649-D1A9-4F7A-867C-04DE176A9538}" maximized="1" windowWidth="0" windowHeight="0" activeSheetId="0"/>
    <customWorkbookView name="Filtro 38" guid="{D821A652-193A-4B74-A08C-BBF541699D19}" maximized="1" windowWidth="0" windowHeight="0" activeSheetId="0"/>
    <customWorkbookView name="Filtro 37" guid="{5F758D14-D6E4-439B-B36B-62394970A8FC}" maximized="1" windowWidth="0" windowHeight="0" activeSheetId="0"/>
    <customWorkbookView name="Filtro 39" guid="{322202D9-A306-4DDA-B2FD-00E508FC518A}" maximized="1" windowWidth="0" windowHeight="0" activeSheetId="0"/>
    <customWorkbookView name="Filtro 19" guid="{927AB77C-57C1-4E59-9EDE-C8350994A543}" maximized="1" windowWidth="0" windowHeight="0" activeSheetId="0"/>
    <customWorkbookView name="Filtro 153" guid="{0A601240-75F7-4C79-AAED-9F405A7054D6}" maximized="1" windowWidth="0" windowHeight="0" activeSheetId="0"/>
    <customWorkbookView name="Filtro 152" guid="{3913D2FD-3876-43CA-B225-EA0B588E7197}" maximized="1" windowWidth="0" windowHeight="0" activeSheetId="0"/>
    <customWorkbookView name="Filtro 151" guid="{FF36483A-D693-45B8-9F66-3ACD96B88E2C}" maximized="1" windowWidth="0" windowHeight="0" activeSheetId="0"/>
    <customWorkbookView name="Filtro 150" guid="{46DEEA5E-B936-4854-8370-19378CC457AD}" maximized="1" windowWidth="0" windowHeight="0" activeSheetId="0"/>
    <customWorkbookView name="Filtro 157" guid="{E8CC0A5C-8C66-46BA-AFFC-5202662BF4FE}" maximized="1" windowWidth="0" windowHeight="0" activeSheetId="0"/>
    <customWorkbookView name="Filtro 156" guid="{C9ABD3E4-5515-4782-ACA6-E58A57037E29}" maximized="1" windowWidth="0" windowHeight="0" activeSheetId="0"/>
    <customWorkbookView name="Filtro 155" guid="{DF79904A-19C9-4058-BD7F-F94546A5E311}" maximized="1" windowWidth="0" windowHeight="0" activeSheetId="0"/>
    <customWorkbookView name="Filtro 154" guid="{FE1C29BE-1D1B-4552-B05B-3C571CDC1575}" maximized="1" windowWidth="0" windowHeight="0" activeSheetId="0"/>
    <customWorkbookView name="Filtro 159" guid="{EE9A2673-B17C-447D-8D80-BAADD84CDF85}" maximized="1" windowWidth="0" windowHeight="0" activeSheetId="0"/>
    <customWorkbookView name="Filtro 158" guid="{77E5C59B-91F8-4F64-96DD-3F347528D5B7}" maximized="1" windowWidth="0" windowHeight="0" activeSheetId="0"/>
    <customWorkbookView name="Filtro 21" guid="{880635AE-23C8-43EE-8E4A-B2B09DD095FA}" maximized="1" windowWidth="0" windowHeight="0" activeSheetId="0"/>
    <customWorkbookView name="Filtro 20" guid="{B17F0D73-ABD3-4E69-927B-226614EE1B07}" maximized="1" windowWidth="0" windowHeight="0" activeSheetId="0"/>
    <customWorkbookView name="Filtro 23" guid="{961CECE3-5603-41D5-99DC-9FA906AF70B4}" maximized="1" windowWidth="0" windowHeight="0" activeSheetId="0"/>
    <customWorkbookView name="Filtro 22" guid="{C21624C8-249F-48E9-85F0-9C70A3EA93FF}" maximized="1" windowWidth="0" windowHeight="0" activeSheetId="0"/>
    <customWorkbookView name="Filtro 25" guid="{418691F6-7232-415B-944A-D0F6231878E9}" maximized="1" windowWidth="0" windowHeight="0" activeSheetId="0"/>
    <customWorkbookView name="Filtro 9" guid="{6986B17D-2ACA-445E-93A6-42B3F65C9BAB}" maximized="1" windowWidth="0" windowHeight="0" activeSheetId="0"/>
    <customWorkbookView name="Filtro 24" guid="{BDCB5373-CF82-4A78-829C-0AAB8E988366}" maximized="1" windowWidth="0" windowHeight="0" activeSheetId="0"/>
    <customWorkbookView name="Filtro 8" guid="{B7306331-B512-4E15-89FD-9188889F76BC}" maximized="1" windowWidth="0" windowHeight="0" activeSheetId="0"/>
    <customWorkbookView name="Filtro 27" guid="{E8C7DB90-6E98-49EB-BD0C-3291C83B08C6}" maximized="1" windowWidth="0" windowHeight="0" activeSheetId="0"/>
    <customWorkbookView name="Filtro 26" guid="{A145C9B0-12AC-4D29-B949-33D5FF9AA324}" maximized="1" windowWidth="0" windowHeight="0" activeSheetId="0"/>
    <customWorkbookView name="Filtro 29" guid="{6F804607-09A8-4F6B-8F91-46E853B42DAE}" maximized="1" windowWidth="0" windowHeight="0" activeSheetId="0"/>
    <customWorkbookView name="Filtro 28" guid="{DA14C9D9-C2B0-40F4-9E16-758AF3BABE15}" maximized="1" windowWidth="0" windowHeight="0" activeSheetId="0"/>
    <customWorkbookView name="Filtro 160" guid="{D576976B-C859-43E6-B977-C309658CD5C7}" maximized="1" windowWidth="0" windowHeight="0" activeSheetId="0"/>
    <customWorkbookView name="Filtro 164" guid="{731B5359-267B-4C58-9FA9-398323EA1F87}" maximized="1" windowWidth="0" windowHeight="0" activeSheetId="0"/>
    <customWorkbookView name="Filtro 163" guid="{E70A0BF5-DC74-4F26-BFF6-DF166D2D7EC9}" maximized="1" windowWidth="0" windowHeight="0" activeSheetId="0"/>
    <customWorkbookView name="Filtro 162" guid="{78A9ABB0-1E89-4A32-9620-36989E3CF51E}" maximized="1" windowWidth="0" windowHeight="0" activeSheetId="0"/>
    <customWorkbookView name="Filtro 161" guid="{DE1B0C84-5D37-445B-B270-6EB252785E5D}" maximized="1" windowWidth="0" windowHeight="0" activeSheetId="0"/>
    <customWorkbookView name="Filtro 168" guid="{C62AAE7E-1ABB-4C9D-A167-39981518402E}" maximized="1" windowWidth="0" windowHeight="0" activeSheetId="0"/>
    <customWorkbookView name="Filtro 167" guid="{95716B66-F661-47AC-ABE2-7F33DCC6ACB2}" maximized="1" windowWidth="0" windowHeight="0" activeSheetId="0"/>
    <customWorkbookView name="Filtro 166" guid="{24C61729-F753-4AB0-BC91-2396560C69CD}" maximized="1" windowWidth="0" windowHeight="0" activeSheetId="0"/>
    <customWorkbookView name="Filtro 165" guid="{B2937D17-2B81-4E1E-8297-5226BC27A586}" maximized="1" windowWidth="0" windowHeight="0" activeSheetId="0"/>
    <customWorkbookView name="Filtro 90" guid="{70109965-BEE1-4EB8-B982-4488BF05400D}" maximized="1" windowWidth="0" windowHeight="0" activeSheetId="0"/>
    <customWorkbookView name="Filtro 169" guid="{44F05F50-D5C1-474F-9E16-FF039F50A749}" maximized="1" windowWidth="0" windowHeight="0" activeSheetId="0"/>
    <customWorkbookView name="Filtro 92" guid="{8536062F-BF91-4442-B9BC-443BCB0CC3C5}" maximized="1" windowWidth="0" windowHeight="0" activeSheetId="0"/>
    <customWorkbookView name="Filtro 91" guid="{C74DFC95-3121-4F07-9037-7420E849FA03}" maximized="1" windowWidth="0" windowHeight="0" activeSheetId="0"/>
    <customWorkbookView name="Filtro 94" guid="{C0FF4F18-1F97-4EA1-BF86-BDA696F65308}" maximized="1" windowWidth="0" windowHeight="0" activeSheetId="0"/>
    <customWorkbookView name="Filtro 93" guid="{D636203D-3A7C-4070-ACFE-A74FE50B6ECD}" maximized="1" windowWidth="0" windowHeight="0" activeSheetId="0"/>
    <customWorkbookView name="Filtro 96" guid="{DFA1B905-05F0-4AAC-842C-444AEF96FB06}" maximized="1" windowWidth="0" windowHeight="0" activeSheetId="0"/>
    <customWorkbookView name="Filtro 95" guid="{D12AF6AB-099A-4AC7-8679-BA4FCAF1CD31}" maximized="1" windowWidth="0" windowHeight="0" activeSheetId="0"/>
    <customWorkbookView name="Filtro 10" guid="{76CBD495-9D9D-4681-9F21-CDB36E7FF895}" maximized="1" windowWidth="0" windowHeight="0" activeSheetId="0"/>
    <customWorkbookView name="Filtro 98" guid="{26F0CC81-E5A7-45F3-98E8-2267A8866C00}" maximized="1" windowWidth="0" windowHeight="0" activeSheetId="0"/>
    <customWorkbookView name="Filtro 97" guid="{CCF41003-0DE4-400A-988D-79E904B40AD1}" maximized="1" windowWidth="0" windowHeight="0" activeSheetId="0"/>
    <customWorkbookView name="Filtro 12" guid="{56A8035A-9D32-4FB8-B12E-2280C98DE049}" maximized="1" windowWidth="0" windowHeight="0" activeSheetId="0"/>
    <customWorkbookView name="Filtro 11" guid="{93A6E57D-E802-42EA-8F45-4BEC5DB9394A}" maximized="1" windowWidth="0" windowHeight="0" activeSheetId="0"/>
    <customWorkbookView name="Filtro 99" guid="{86F46AF1-E299-4D70-AAD9-33C72A7203CB}" maximized="1" windowWidth="0" windowHeight="0" activeSheetId="0"/>
    <customWorkbookView name="Filtro 14" guid="{BF6B0CC8-89F4-492F-AF3C-967B9541B0C4}" maximized="1" windowWidth="0" windowHeight="0" activeSheetId="0"/>
    <customWorkbookView name="Filtro 13" guid="{0C9A72BC-1A30-4532-8A8A-988215C88D42}" maximized="1" windowWidth="0" windowHeight="0" activeSheetId="0"/>
    <customWorkbookView name="Filtro 16" guid="{8242E158-AD64-44CF-8C04-C4BC742FA7C7}" maximized="1" windowWidth="0" windowHeight="0" activeSheetId="0"/>
    <customWorkbookView name="Filtro 15" guid="{E3D0EA64-1F9C-48C7-9C80-7021BF882220}" maximized="1" windowWidth="0" windowHeight="0" activeSheetId="0"/>
    <customWorkbookView name="Filtro 18" guid="{AD1B0D1D-E286-4594-8684-8011D747A3A9}" maximized="1" windowWidth="0" windowHeight="0" activeSheetId="0"/>
    <customWorkbookView name="Filtro 17" guid="{4CA395BE-635F-4251-967F-C56316FE4462}" maximized="1" windowWidth="0" windowHeight="0" activeSheetId="0"/>
    <customWorkbookView name="Filtro 131" guid="{CE1CDFCB-DB72-4AA8-9EE5-F95289BCD1BB}" maximized="1" windowWidth="0" windowHeight="0" activeSheetId="0"/>
    <customWorkbookView name="Filtro 130" guid="{E159FFEE-AAB1-4156-8FEE-5CFE3AF973D5}" maximized="1" windowWidth="0" windowHeight="0" activeSheetId="0"/>
    <customWorkbookView name="Filtro 135" guid="{A687CAD0-1F52-4C29-91F4-698B35E4348E}" maximized="1" windowWidth="0" windowHeight="0" activeSheetId="0"/>
    <customWorkbookView name="Filtro 134" guid="{99E74134-7D68-486D-AA64-58A2F1E61F0A}" maximized="1" windowWidth="0" windowHeight="0" activeSheetId="0"/>
    <customWorkbookView name="Filtro 133" guid="{E85AA301-E69F-44CC-BA5F-D31D626B64E2}" maximized="1" windowWidth="0" windowHeight="0" activeSheetId="0"/>
    <customWorkbookView name="Filtro 132" guid="{B7AF3721-C45F-424A-A778-FF7820561EE4}" maximized="1" windowWidth="0" windowHeight="0" activeSheetId="0"/>
    <customWorkbookView name="Filtro 139" guid="{3D0DDD4F-2D34-45D2-8EB2-72AF71F569BB}" maximized="1" windowWidth="0" windowHeight="0" activeSheetId="0"/>
    <customWorkbookView name="Filtro 138" guid="{E6695C98-829F-4754-8839-E696B7E0C0E4}" maximized="1" windowWidth="0" windowHeight="0" activeSheetId="0"/>
    <customWorkbookView name="Filtro 137" guid="{D09DD4D1-41B9-4699-B611-E1BC1809401A}" maximized="1" windowWidth="0" windowHeight="0" activeSheetId="0"/>
    <customWorkbookView name="Filtro 136" guid="{7B24DC76-6BE4-4F4D-9EC2-7896948DB46E}" maximized="1" windowWidth="0" windowHeight="0" activeSheetId="0"/>
    <customWorkbookView name="Filtro 81" guid="{D0DB3B38-48B6-4712-BA32-0AC972868FB1}" maximized="1" windowWidth="0" windowHeight="0" activeSheetId="0"/>
    <customWorkbookView name="Filtro 80" guid="{93A9894F-C25A-4C50-BC68-9499CF6BEAE7}" maximized="1" windowWidth="0" windowHeight="0" activeSheetId="0"/>
    <customWorkbookView name="Filtro 83" guid="{7EDD5649-9048-47DD-A512-4C473374260B}" maximized="1" windowWidth="0" windowHeight="0" activeSheetId="0"/>
    <customWorkbookView name="Filtro 82" guid="{B179ECCC-DC17-4EE7-AEB1-E5FDD7C68A2A}" maximized="1" windowWidth="0" windowHeight="0" activeSheetId="0"/>
    <customWorkbookView name="Filtro 129" guid="{D06409AD-75B7-4E5D-B1E1-5B3C17CD46A6}" maximized="1" windowWidth="0" windowHeight="0" activeSheetId="0"/>
    <customWorkbookView name="Filtro 85" guid="{FCEDEDDB-FFD2-4B15-A0AB-D1C75466D70E}" maximized="1" windowWidth="0" windowHeight="0" activeSheetId="0"/>
    <customWorkbookView name="Filtro 84" guid="{FE14372B-F4CB-4773-8BD9-E23D240FA9B3}" maximized="1" windowWidth="0" windowHeight="0" activeSheetId="0"/>
    <customWorkbookView name="Filtro 87" guid="{7452C6BE-7288-4352-B277-0942F6686880}" maximized="1" windowWidth="0" windowHeight="0" activeSheetId="0"/>
    <customWorkbookView name="Filtro 86" guid="{EA2956BF-FC34-40D5-8C0F-76549A1DC889}" maximized="1" windowWidth="0" windowHeight="0" activeSheetId="0"/>
    <customWorkbookView name="Filtro 89" guid="{EC9A0293-993A-4C87-81E5-0D598B880891}" maximized="1" windowWidth="0" windowHeight="0" activeSheetId="0"/>
    <customWorkbookView name="Filtro 88" guid="{8278A3DA-0125-4CB7-9816-CE3D5D016E03}" maximized="1" windowWidth="0" windowHeight="0" activeSheetId="0"/>
    <customWorkbookView name="Filtro 142" guid="{AC6047D0-D295-481D-AD6A-832845783EAE}" maximized="1" windowWidth="0" windowHeight="0" activeSheetId="0"/>
    <customWorkbookView name="Filtro 141" guid="{B2B7BCDA-E1E1-47EC-94E1-CA9B7FA935B4}" maximized="1" windowWidth="0" windowHeight="0" activeSheetId="0"/>
    <customWorkbookView name="Filtro 140" guid="{738DBFF3-F2D8-477E-8227-0355A487D5DE}" maximized="1" windowWidth="0" windowHeight="0" activeSheetId="0"/>
    <customWorkbookView name="Filtro 146" guid="{AD2D6458-1822-4D6D-96B8-36FCDFFACFF3}" maximized="1" windowWidth="0" windowHeight="0" activeSheetId="0"/>
    <customWorkbookView name="Filtro 145" guid="{87434019-CF94-4495-B905-93EE36B29A96}" maximized="1" windowWidth="0" windowHeight="0" activeSheetId="0"/>
    <customWorkbookView name="Filtro 144" guid="{7CD0C150-CF96-4EEF-9E67-89185D6F7412}" maximized="1" windowWidth="0" windowHeight="0" activeSheetId="0"/>
    <customWorkbookView name="Filtro 143" guid="{1A89D1C1-4E9E-4A5C-8B8B-0C2BAEE8E612}" maximized="1" windowWidth="0" windowHeight="0" activeSheetId="0"/>
    <customWorkbookView name="Filtro 149" guid="{53624267-07DC-4615-85A1-AB162CA4B0C9}" maximized="1" windowWidth="0" windowHeight="0" activeSheetId="0"/>
    <customWorkbookView name="Filtro 148" guid="{7D74EF4C-91EB-4D19-AC87-F0AA4FFE0FAB}" maximized="1" windowWidth="0" windowHeight="0" activeSheetId="0"/>
    <customWorkbookView name="Filtro 147" guid="{0BA602B6-1541-42AC-B318-44ADCE76CF6D}" maximized="1" windowWidth="0" windowHeight="0" activeSheetId="0"/>
    <customWorkbookView name="Filtro 70" guid="{FF021627-1B8D-4FBB-9C0A-8FFED023674A}" maximized="1" windowWidth="0" windowHeight="0" activeSheetId="0"/>
    <customWorkbookView name="Filtro 72" guid="{02A8919C-E5B7-42CA-9C1F-DDD7DF80E5EA}" maximized="1" windowWidth="0" windowHeight="0" activeSheetId="0"/>
    <customWorkbookView name="Filtro 71" guid="{04706F94-7531-458C-9D91-E7C7A28E0492}" maximized="1" windowWidth="0" windowHeight="0" activeSheetId="0"/>
    <customWorkbookView name="Filtro 74" guid="{F162AE54-C5E7-4401-A00A-A90FB856B8A8}" maximized="1" windowWidth="0" windowHeight="0" activeSheetId="0"/>
    <customWorkbookView name="Filtro 73" guid="{B32954B6-4133-4F51-A148-A39BF1404602}" maximized="1" windowWidth="0" windowHeight="0" activeSheetId="0"/>
    <customWorkbookView name="Filtro 76" guid="{F915285B-2AC0-4244-B2B8-85C865243C40}" maximized="1" windowWidth="0" windowHeight="0" activeSheetId="0"/>
    <customWorkbookView name="Filtro 75" guid="{DF3D229E-B77C-4CB1-BE43-2EE718B237FE}" maximized="1" windowWidth="0" windowHeight="0" activeSheetId="0"/>
    <customWorkbookView name="Filtro 78" guid="{938B3E80-95E7-4092-B633-E557C3B3A35A}" maximized="1" windowWidth="0" windowHeight="0" activeSheetId="0"/>
    <customWorkbookView name="Filtro 77" guid="{8F34A4FB-D436-4ECB-B6A2-1301AE06F660}" maximized="1" windowWidth="0" windowHeight="0" activeSheetId="0"/>
    <customWorkbookView name="Filtro 79" guid="{08CEA28F-5672-40FD-AA7F-555525532BCC}" maximized="1" windowWidth="0" windowHeight="0" activeSheetId="0"/>
    <customWorkbookView name="Filtro 113" guid="{7A763900-39DC-4327-93F8-CE00553C795B}" maximized="1" windowWidth="0" windowHeight="0" activeSheetId="0"/>
    <customWorkbookView name="Filtro 112" guid="{30ECBDE7-3A2B-465C-91CC-FC91DC659B1F}" maximized="1" windowWidth="0" windowHeight="0" activeSheetId="0"/>
    <customWorkbookView name="Filtro 111" guid="{98770E3C-5698-4135-8B77-C958892B2A0F}" maximized="1" windowWidth="0" windowHeight="0" activeSheetId="0"/>
    <customWorkbookView name="Filtro 110" guid="{93E40D9D-DBE8-4297-923D-094298A20267}" maximized="1" windowWidth="0" windowHeight="0" activeSheetId="0"/>
    <customWorkbookView name="Filtro 117" guid="{02343DD3-13A9-4681-9665-40B27050AEC9}" maximized="1" windowWidth="0" windowHeight="0" activeSheetId="0"/>
    <customWorkbookView name="Filtro 116" guid="{12914A9E-A244-4F84-AA7F-32FD6DBD1BAA}" maximized="1" windowWidth="0" windowHeight="0" activeSheetId="0"/>
    <customWorkbookView name="Filtro 115" guid="{B53F846A-F6C1-4CDD-805B-FEDFE3ED20D4}" maximized="1" windowWidth="0" windowHeight="0" activeSheetId="0"/>
    <customWorkbookView name="Filtro 114" guid="{66E4CB16-CCC9-440A-B0BB-A3CAE0E1ABFE}" maximized="1" windowWidth="0" windowHeight="0" activeSheetId="0"/>
    <customWorkbookView name="Filtro 109" guid="{794EA806-D71A-4776-9B84-942C5B8B309C}" maximized="1" windowWidth="0" windowHeight="0" activeSheetId="0"/>
    <customWorkbookView name="Filtro 61" guid="{DCDF0032-669F-458B-BB77-096C26ABCD2C}" maximized="1" windowWidth="0" windowHeight="0" activeSheetId="0"/>
    <customWorkbookView name="Filtro 108" guid="{8B9CC973-B442-4CD2-89AE-62BD1033D5D2}" maximized="1" windowWidth="0" windowHeight="0" activeSheetId="0"/>
    <customWorkbookView name="Filtro 60" guid="{FDD4CEDF-92DE-4AF0-8C74-0E8350875346}" maximized="1" windowWidth="0" windowHeight="0" activeSheetId="0"/>
    <customWorkbookView name="Filtro 107" guid="{4076271D-9604-422E-835C-04AA2351B4C9}" maximized="1" windowWidth="0" windowHeight="0" activeSheetId="0"/>
    <customWorkbookView name="Filtro 63" guid="{D1B808B2-DE31-41EF-A065-3C369C72F300}" maximized="1" windowWidth="0" windowHeight="0" activeSheetId="0"/>
    <customWorkbookView name="Filtro 62" guid="{10557A1C-4018-459E-94D9-24D257C77E90}" maximized="1" windowWidth="0" windowHeight="0" activeSheetId="0"/>
    <customWorkbookView name="Filtro 65" guid="{6DF7FD21-83F2-47CE-928D-1981352E1946}" maximized="1" windowWidth="0" windowHeight="0" activeSheetId="0"/>
    <customWorkbookView name="Filtro 64" guid="{B6D33D7E-8ED3-4ABB-AB6B-4B710C7BE46A}" maximized="1" windowWidth="0" windowHeight="0" activeSheetId="0"/>
    <customWorkbookView name="Filtro 67" guid="{560FABD1-F8B6-481A-8F60-8752D59A13C0}" maximized="1" windowWidth="0" windowHeight="0" activeSheetId="0"/>
    <customWorkbookView name="Filtro 66" guid="{A89951C1-3BB9-4626-884A-DA38B82400A1}" maximized="1" windowWidth="0" windowHeight="0" activeSheetId="0"/>
    <customWorkbookView name="Filtro 69" guid="{97531597-2393-4F1F-994D-BAA05D9B8F90}" maximized="1" windowWidth="0" windowHeight="0" activeSheetId="0"/>
    <customWorkbookView name="Filtro 68" guid="{1EA111BC-4D0B-4F16-A6F7-B336A68BD9D7}" maximized="1" windowWidth="0" windowHeight="0" activeSheetId="0"/>
    <customWorkbookView name="Filtro 120" guid="{549149E2-3278-42E4-AB0C-39554DC8A6F5}" maximized="1" windowWidth="0" windowHeight="0" activeSheetId="0"/>
    <customWorkbookView name="Filtro 124" guid="{EB8D7D65-187F-4346-A6A2-C7AC7CFF0616}" maximized="1" windowWidth="0" windowHeight="0" activeSheetId="0"/>
    <customWorkbookView name="Filtro 123" guid="{B94A3376-B1E9-44C6-BB60-4B3EAA756E5A}" maximized="1" windowWidth="0" windowHeight="0" activeSheetId="0"/>
    <customWorkbookView name="Filtro 122" guid="{50AFB95E-2F0F-4562-827E-57F8F4F9785A}" maximized="1" windowWidth="0" windowHeight="0" activeSheetId="0"/>
    <customWorkbookView name="Filtro 121" guid="{267B6AC3-9221-4E79-9EB2-C71EFD8A60B0}" maximized="1" windowWidth="0" windowHeight="0" activeSheetId="0"/>
    <customWorkbookView name="Filtro 128" guid="{5E226BFE-2091-4F4C-9385-6992F0C9ECFF}" maximized="1" windowWidth="0" windowHeight="0" activeSheetId="0"/>
    <customWorkbookView name="Filtro 127" guid="{A49A4B19-9E8B-43FB-ACF1-A03D5AA21D2C}" maximized="1" windowWidth="0" windowHeight="0" activeSheetId="0"/>
    <customWorkbookView name="Filtro 126" guid="{05E5CB1F-6D17-41BA-9214-5B9661CBCD7E}" maximized="1" windowWidth="0" windowHeight="0" activeSheetId="0"/>
    <customWorkbookView name="Filtro 125" guid="{64A63D02-73B6-4780-BF97-ABDB8500B5B7}" maximized="1" windowWidth="0" windowHeight="0" activeSheetId="0"/>
    <customWorkbookView name="Filtro 50" guid="{BD12D30A-8A95-41B0-A443-DC9F61F2CEFC}" maximized="1" windowWidth="0" windowHeight="0" activeSheetId="0"/>
    <customWorkbookView name="Filtro 119" guid="{5F77A014-F119-4DAE-9E9D-700BBEA1BEB4}" maximized="1" windowWidth="0" windowHeight="0" activeSheetId="0"/>
    <customWorkbookView name="Filtro 118" guid="{17B11AF3-7509-432D-8A44-F80BEE96266E}" maximized="1" windowWidth="0" windowHeight="0" activeSheetId="0"/>
    <customWorkbookView name="Filtro 52" guid="{32DF0AB6-F5EB-4C63-9902-306266D9D104}" maximized="1" windowWidth="0" windowHeight="0" activeSheetId="0"/>
    <customWorkbookView name="Filtro 51" guid="{14558861-27AC-4198-824E-5BC7441EA98F}" maximized="1" windowWidth="0" windowHeight="0" activeSheetId="0"/>
    <customWorkbookView name="Filtro 54" guid="{99071292-DEE6-464E-B24A-F9A3DDDC062B}" maximized="1" windowWidth="0" windowHeight="0" activeSheetId="0"/>
    <customWorkbookView name="Filtro 53" guid="{CC2AED0C-C216-4BAC-AB94-912C6D04A9FC}" maximized="1" windowWidth="0" windowHeight="0" activeSheetId="0"/>
    <customWorkbookView name="Filtro 56" guid="{72C4128C-0143-4161-A7E6-EB1FAAD64508}" maximized="1" windowWidth="0" windowHeight="0" activeSheetId="0"/>
    <customWorkbookView name="Filtro 55" guid="{766B2EE9-E1A1-4842-A3B0-429A4887D8F9}" maximized="1" windowWidth="0" windowHeight="0" activeSheetId="0"/>
    <customWorkbookView name="Filtro 58" guid="{08F377AB-5F28-481F-A976-A97C891713F8}" maximized="1" windowWidth="0" windowHeight="0" activeSheetId="0"/>
    <customWorkbookView name="Filtro 57" guid="{1C6045DC-A465-40A9-99CF-DF1B9FA6BEC6}" maximized="1" windowWidth="0" windowHeight="0" activeSheetId="0"/>
    <customWorkbookView name="Filtro 59" guid="{4C02C88D-418F-4685-9E29-FF86BE8D969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M25" i="14"/>
  <c r="N25" i="14" s="1"/>
  <c r="K25" i="14"/>
  <c r="D25" i="14"/>
  <c r="M24" i="14"/>
  <c r="O24" i="14" s="1"/>
  <c r="K24" i="14"/>
  <c r="L24" i="14" s="1"/>
  <c r="D24" i="14"/>
  <c r="M23" i="14"/>
  <c r="K23" i="14"/>
  <c r="D23" i="14"/>
  <c r="M22" i="14"/>
  <c r="O22" i="14" s="1"/>
  <c r="K22" i="14"/>
  <c r="D22" i="14"/>
  <c r="O21" i="14"/>
  <c r="M21" i="14"/>
  <c r="N21" i="14" s="1"/>
  <c r="K21" i="14"/>
  <c r="D21" i="14"/>
  <c r="M20" i="14"/>
  <c r="O20" i="14" s="1"/>
  <c r="K20" i="14"/>
  <c r="L20" i="14" s="1"/>
  <c r="G20" i="14"/>
  <c r="M28" i="14" s="1"/>
  <c r="D20" i="14"/>
  <c r="M19" i="14"/>
  <c r="O19" i="14" s="1"/>
  <c r="K19" i="14"/>
  <c r="D19" i="14"/>
  <c r="P18" i="14"/>
  <c r="O18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K4" i="14"/>
  <c r="L4" i="14" s="1"/>
  <c r="D4" i="14"/>
  <c r="K3" i="14"/>
  <c r="K5" i="14" s="1"/>
  <c r="D3" i="14"/>
  <c r="K14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/>
  <c r="G394" i="3" s="1"/>
  <c r="V394" i="3"/>
  <c r="J394" i="3"/>
  <c r="CH393" i="3" a="1"/>
  <c r="CH393" i="3"/>
  <c r="G393" i="3" s="1"/>
  <c r="V393" i="3"/>
  <c r="J393" i="3"/>
  <c r="CH392" i="3" a="1"/>
  <c r="CH392" i="3" s="1"/>
  <c r="V392" i="3"/>
  <c r="J392" i="3"/>
  <c r="G392" i="3"/>
  <c r="CH391" i="3" a="1"/>
  <c r="CH391" i="3" s="1"/>
  <c r="V391" i="3"/>
  <c r="J391" i="3"/>
  <c r="G391" i="3"/>
  <c r="CH390" i="3" a="1"/>
  <c r="CH390" i="3"/>
  <c r="G390" i="3" s="1"/>
  <c r="V390" i="3"/>
  <c r="J390" i="3"/>
  <c r="CH389" i="3" a="1"/>
  <c r="CH389" i="3"/>
  <c r="G389" i="3" s="1"/>
  <c r="V389" i="3"/>
  <c r="J389" i="3"/>
  <c r="CH388" i="3" a="1"/>
  <c r="CH388" i="3" s="1"/>
  <c r="V388" i="3"/>
  <c r="J388" i="3"/>
  <c r="G388" i="3"/>
  <c r="CH387" i="3" a="1"/>
  <c r="CH387" i="3" s="1"/>
  <c r="V387" i="3"/>
  <c r="J387" i="3"/>
  <c r="G387" i="3"/>
  <c r="CH386" i="3" a="1"/>
  <c r="CH386" i="3"/>
  <c r="G386" i="3" s="1"/>
  <c r="V386" i="3"/>
  <c r="J386" i="3"/>
  <c r="CH385" i="3" a="1"/>
  <c r="CH385" i="3"/>
  <c r="G385" i="3" s="1"/>
  <c r="V385" i="3"/>
  <c r="J385" i="3"/>
  <c r="CH384" i="3" a="1"/>
  <c r="CH384" i="3" s="1"/>
  <c r="V384" i="3"/>
  <c r="J384" i="3"/>
  <c r="G384" i="3"/>
  <c r="CH383" i="3" a="1"/>
  <c r="CH383" i="3" s="1"/>
  <c r="V383" i="3"/>
  <c r="J383" i="3"/>
  <c r="G383" i="3"/>
  <c r="CH382" i="3" a="1"/>
  <c r="CH382" i="3"/>
  <c r="G382" i="3" s="1"/>
  <c r="V382" i="3"/>
  <c r="J382" i="3"/>
  <c r="CH381" i="3" a="1"/>
  <c r="CH381" i="3"/>
  <c r="G381" i="3" s="1"/>
  <c r="V381" i="3"/>
  <c r="J381" i="3"/>
  <c r="CH380" i="3" a="1"/>
  <c r="CH380" i="3" s="1"/>
  <c r="V380" i="3"/>
  <c r="J380" i="3"/>
  <c r="G380" i="3"/>
  <c r="CH379" i="3" a="1"/>
  <c r="CH379" i="3" s="1"/>
  <c r="V379" i="3"/>
  <c r="J379" i="3"/>
  <c r="G379" i="3"/>
  <c r="CH378" i="3" a="1"/>
  <c r="CH378" i="3"/>
  <c r="G378" i="3" s="1"/>
  <c r="V378" i="3"/>
  <c r="J378" i="3"/>
  <c r="CH377" i="3" a="1"/>
  <c r="CH377" i="3"/>
  <c r="G377" i="3" s="1"/>
  <c r="V377" i="3"/>
  <c r="J377" i="3"/>
  <c r="CH376" i="3" a="1"/>
  <c r="CH376" i="3" s="1"/>
  <c r="V376" i="3"/>
  <c r="J376" i="3"/>
  <c r="G376" i="3"/>
  <c r="CH375" i="3" a="1"/>
  <c r="CH375" i="3" s="1"/>
  <c r="V375" i="3"/>
  <c r="J375" i="3"/>
  <c r="G375" i="3"/>
  <c r="CH374" i="3" a="1"/>
  <c r="CH374" i="3"/>
  <c r="G374" i="3" s="1"/>
  <c r="V374" i="3"/>
  <c r="J374" i="3"/>
  <c r="CH373" i="3" a="1"/>
  <c r="CH373" i="3"/>
  <c r="G373" i="3" s="1"/>
  <c r="V373" i="3"/>
  <c r="J373" i="3"/>
  <c r="CH372" i="3" a="1"/>
  <c r="CH372" i="3" s="1"/>
  <c r="V372" i="3"/>
  <c r="J372" i="3"/>
  <c r="G372" i="3"/>
  <c r="CH371" i="3" a="1"/>
  <c r="CH371" i="3" s="1"/>
  <c r="V371" i="3"/>
  <c r="J371" i="3"/>
  <c r="G371" i="3"/>
  <c r="CH370" i="3" a="1"/>
  <c r="CH370" i="3"/>
  <c r="G370" i="3" s="1"/>
  <c r="V370" i="3"/>
  <c r="J370" i="3"/>
  <c r="CH369" i="3" a="1"/>
  <c r="CH369" i="3"/>
  <c r="G369" i="3" s="1"/>
  <c r="V369" i="3"/>
  <c r="J369" i="3"/>
  <c r="CH368" i="3" a="1"/>
  <c r="CH368" i="3" s="1"/>
  <c r="V368" i="3"/>
  <c r="J368" i="3"/>
  <c r="G368" i="3"/>
  <c r="CH367" i="3" a="1"/>
  <c r="CH367" i="3" s="1"/>
  <c r="V367" i="3"/>
  <c r="J367" i="3"/>
  <c r="G367" i="3"/>
  <c r="CH366" i="3" a="1"/>
  <c r="CH366" i="3"/>
  <c r="G366" i="3" s="1"/>
  <c r="V366" i="3"/>
  <c r="J366" i="3"/>
  <c r="CH365" i="3" a="1"/>
  <c r="CH365" i="3"/>
  <c r="G365" i="3" s="1"/>
  <c r="V365" i="3"/>
  <c r="J365" i="3"/>
  <c r="CH364" i="3" a="1"/>
  <c r="CH364" i="3" s="1"/>
  <c r="V364" i="3"/>
  <c r="J364" i="3"/>
  <c r="G364" i="3"/>
  <c r="CH363" i="3" a="1"/>
  <c r="CH363" i="3" s="1"/>
  <c r="V363" i="3"/>
  <c r="J363" i="3"/>
  <c r="G363" i="3"/>
  <c r="CH362" i="3" a="1"/>
  <c r="CH362" i="3"/>
  <c r="G362" i="3" s="1"/>
  <c r="V362" i="3"/>
  <c r="J362" i="3"/>
  <c r="CH361" i="3" a="1"/>
  <c r="CH361" i="3"/>
  <c r="G361" i="3" s="1"/>
  <c r="V361" i="3"/>
  <c r="J361" i="3"/>
  <c r="CH360" i="3" a="1"/>
  <c r="CH360" i="3" s="1"/>
  <c r="V360" i="3"/>
  <c r="J360" i="3"/>
  <c r="G360" i="3"/>
  <c r="CH359" i="3" a="1"/>
  <c r="CH359" i="3" s="1"/>
  <c r="V359" i="3"/>
  <c r="J359" i="3"/>
  <c r="G359" i="3"/>
  <c r="CH358" i="3" a="1"/>
  <c r="CH358" i="3"/>
  <c r="G358" i="3" s="1"/>
  <c r="V358" i="3"/>
  <c r="J358" i="3"/>
  <c r="CH357" i="3" a="1"/>
  <c r="CH357" i="3"/>
  <c r="G357" i="3" s="1"/>
  <c r="V357" i="3"/>
  <c r="J357" i="3"/>
  <c r="CH356" i="3" a="1"/>
  <c r="CH356" i="3" s="1"/>
  <c r="V356" i="3"/>
  <c r="J356" i="3"/>
  <c r="G356" i="3"/>
  <c r="CH355" i="3" a="1"/>
  <c r="CH355" i="3" s="1"/>
  <c r="V355" i="3"/>
  <c r="J355" i="3"/>
  <c r="G355" i="3"/>
  <c r="CH354" i="3" a="1"/>
  <c r="CH354" i="3"/>
  <c r="G354" i="3" s="1"/>
  <c r="V354" i="3"/>
  <c r="J354" i="3"/>
  <c r="CH353" i="3" a="1"/>
  <c r="CH353" i="3"/>
  <c r="G353" i="3" s="1"/>
  <c r="V353" i="3"/>
  <c r="J353" i="3"/>
  <c r="CH352" i="3" a="1"/>
  <c r="CH352" i="3" s="1"/>
  <c r="V352" i="3"/>
  <c r="J352" i="3"/>
  <c r="G352" i="3"/>
  <c r="CH351" i="3" a="1"/>
  <c r="CH351" i="3" s="1"/>
  <c r="V351" i="3"/>
  <c r="J351" i="3"/>
  <c r="G351" i="3"/>
  <c r="CH350" i="3" a="1"/>
  <c r="CH350" i="3"/>
  <c r="G350" i="3" s="1"/>
  <c r="V350" i="3"/>
  <c r="J350" i="3"/>
  <c r="CH349" i="3" a="1"/>
  <c r="CH349" i="3"/>
  <c r="G349" i="3" s="1"/>
  <c r="V349" i="3"/>
  <c r="J349" i="3"/>
  <c r="CH348" i="3" a="1"/>
  <c r="CH348" i="3" s="1"/>
  <c r="V348" i="3"/>
  <c r="J348" i="3"/>
  <c r="G348" i="3"/>
  <c r="CH347" i="3" a="1"/>
  <c r="CH347" i="3" s="1"/>
  <c r="V347" i="3"/>
  <c r="J347" i="3"/>
  <c r="G347" i="3"/>
  <c r="CH346" i="3" a="1"/>
  <c r="CH346" i="3"/>
  <c r="G346" i="3" s="1"/>
  <c r="V346" i="3"/>
  <c r="J346" i="3"/>
  <c r="CH345" i="3" a="1"/>
  <c r="CH345" i="3"/>
  <c r="G345" i="3" s="1"/>
  <c r="V345" i="3"/>
  <c r="J345" i="3"/>
  <c r="CH344" i="3" a="1"/>
  <c r="CH344" i="3" s="1"/>
  <c r="V344" i="3"/>
  <c r="J344" i="3"/>
  <c r="G344" i="3"/>
  <c r="CH343" i="3" a="1"/>
  <c r="CH343" i="3" s="1"/>
  <c r="V343" i="3"/>
  <c r="J343" i="3"/>
  <c r="G343" i="3"/>
  <c r="CH342" i="3" a="1"/>
  <c r="CH342" i="3"/>
  <c r="G342" i="3" s="1"/>
  <c r="V342" i="3"/>
  <c r="J342" i="3"/>
  <c r="CH341" i="3" a="1"/>
  <c r="CH341" i="3"/>
  <c r="G341" i="3" s="1"/>
  <c r="V341" i="3"/>
  <c r="J341" i="3"/>
  <c r="CH340" i="3" a="1"/>
  <c r="CH340" i="3" s="1"/>
  <c r="V340" i="3"/>
  <c r="J340" i="3"/>
  <c r="G340" i="3"/>
  <c r="CH339" i="3" a="1"/>
  <c r="CH339" i="3" s="1"/>
  <c r="V339" i="3"/>
  <c r="J339" i="3"/>
  <c r="G339" i="3"/>
  <c r="CH338" i="3" a="1"/>
  <c r="CH338" i="3"/>
  <c r="G338" i="3" s="1"/>
  <c r="V338" i="3"/>
  <c r="J338" i="3"/>
  <c r="CH337" i="3" a="1"/>
  <c r="CH337" i="3"/>
  <c r="G337" i="3" s="1"/>
  <c r="V337" i="3"/>
  <c r="J337" i="3"/>
  <c r="CH336" i="3" a="1"/>
  <c r="CH336" i="3" s="1"/>
  <c r="V336" i="3"/>
  <c r="J336" i="3"/>
  <c r="G336" i="3"/>
  <c r="CH335" i="3" a="1"/>
  <c r="CH335" i="3" s="1"/>
  <c r="V335" i="3"/>
  <c r="J335" i="3"/>
  <c r="G335" i="3"/>
  <c r="CH334" i="3" a="1"/>
  <c r="CH334" i="3"/>
  <c r="G334" i="3" s="1"/>
  <c r="V334" i="3"/>
  <c r="J334" i="3"/>
  <c r="CH333" i="3" a="1"/>
  <c r="CH333" i="3"/>
  <c r="G333" i="3" s="1"/>
  <c r="V333" i="3"/>
  <c r="J333" i="3"/>
  <c r="CH332" i="3" a="1"/>
  <c r="CH332" i="3" s="1"/>
  <c r="V332" i="3"/>
  <c r="J332" i="3"/>
  <c r="G332" i="3"/>
  <c r="CH331" i="3" a="1"/>
  <c r="CH331" i="3" s="1"/>
  <c r="V331" i="3"/>
  <c r="J331" i="3"/>
  <c r="G331" i="3"/>
  <c r="CH330" i="3" a="1"/>
  <c r="CH330" i="3"/>
  <c r="G330" i="3" s="1"/>
  <c r="V330" i="3"/>
  <c r="J330" i="3"/>
  <c r="CH329" i="3" a="1"/>
  <c r="CH329" i="3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/>
  <c r="G326" i="3" s="1"/>
  <c r="V326" i="3"/>
  <c r="J326" i="3"/>
  <c r="CH325" i="3" a="1"/>
  <c r="CH325" i="3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/>
  <c r="G322" i="3" s="1"/>
  <c r="V322" i="3"/>
  <c r="J322" i="3"/>
  <c r="CH321" i="3" a="1"/>
  <c r="CH321" i="3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/>
  <c r="G318" i="3" s="1"/>
  <c r="V318" i="3"/>
  <c r="J318" i="3"/>
  <c r="CH317" i="3" a="1"/>
  <c r="CH317" i="3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/>
  <c r="G310" i="3" s="1"/>
  <c r="V310" i="3"/>
  <c r="J310" i="3"/>
  <c r="CH309" i="3" a="1"/>
  <c r="CH309" i="3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/>
  <c r="G290" i="3" s="1"/>
  <c r="V290" i="3"/>
  <c r="J290" i="3"/>
  <c r="CH289" i="3" a="1"/>
  <c r="CH289" i="3" s="1"/>
  <c r="G289" i="3" s="1"/>
  <c r="V289" i="3"/>
  <c r="J289" i="3"/>
  <c r="CH288" i="3" a="1"/>
  <c r="CH288" i="3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/>
  <c r="G278" i="3" s="1"/>
  <c r="V278" i="3"/>
  <c r="J278" i="3"/>
  <c r="CH277" i="3" a="1"/>
  <c r="CH277" i="3" s="1"/>
  <c r="G277" i="3" s="1"/>
  <c r="V277" i="3"/>
  <c r="J277" i="3"/>
  <c r="CH276" i="3" a="1"/>
  <c r="CH276" i="3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/>
  <c r="G256" i="3" s="1"/>
  <c r="V256" i="3"/>
  <c r="J256" i="3"/>
  <c r="CH255" i="3" a="1"/>
  <c r="CH255" i="3" s="1"/>
  <c r="G255" i="3" s="1"/>
  <c r="V255" i="3"/>
  <c r="J255" i="3"/>
  <c r="CH254" i="3" a="1"/>
  <c r="CH254" i="3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/>
  <c r="G236" i="3" s="1"/>
  <c r="V236" i="3"/>
  <c r="J236" i="3"/>
  <c r="CH235" i="3" a="1"/>
  <c r="CH235" i="3" s="1"/>
  <c r="G235" i="3" s="1"/>
  <c r="V235" i="3"/>
  <c r="J235" i="3"/>
  <c r="CH234" i="3" a="1"/>
  <c r="CH234" i="3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/>
  <c r="G216" i="3" s="1"/>
  <c r="V216" i="3"/>
  <c r="J216" i="3"/>
  <c r="CH215" i="3" a="1"/>
  <c r="CH215" i="3" s="1"/>
  <c r="G215" i="3" s="1"/>
  <c r="V215" i="3"/>
  <c r="J215" i="3"/>
  <c r="CH214" i="3" a="1"/>
  <c r="CH214" i="3"/>
  <c r="G214" i="3" s="1"/>
  <c r="V214" i="3"/>
  <c r="J214" i="3"/>
  <c r="CH213" i="3" a="1"/>
  <c r="CH213" i="3" s="1"/>
  <c r="G213" i="3" s="1"/>
  <c r="V213" i="3"/>
  <c r="J213" i="3"/>
  <c r="CH212" i="3" a="1"/>
  <c r="CH212" i="3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/>
  <c r="G192" i="3" s="1"/>
  <c r="V192" i="3"/>
  <c r="J192" i="3"/>
  <c r="CH191" i="3" a="1"/>
  <c r="CH191" i="3" s="1"/>
  <c r="G191" i="3" s="1"/>
  <c r="V191" i="3"/>
  <c r="J191" i="3"/>
  <c r="CH190" i="3" a="1"/>
  <c r="CH190" i="3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/>
  <c r="G157" i="3" s="1"/>
  <c r="V157" i="3"/>
  <c r="J157" i="3"/>
  <c r="CH156" i="3" a="1"/>
  <c r="CH156" i="3" s="1"/>
  <c r="G156" i="3" s="1"/>
  <c r="V156" i="3"/>
  <c r="J156" i="3"/>
  <c r="CH155" i="3" a="1"/>
  <c r="CH155" i="3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/>
  <c r="G141" i="3" s="1"/>
  <c r="V141" i="3"/>
  <c r="J141" i="3"/>
  <c r="CH140" i="3" a="1"/>
  <c r="CH140" i="3" s="1"/>
  <c r="G140" i="3" s="1"/>
  <c r="V140" i="3"/>
  <c r="J140" i="3"/>
  <c r="CH139" i="3" a="1"/>
  <c r="CH139" i="3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/>
  <c r="G125" i="3" s="1"/>
  <c r="V125" i="3"/>
  <c r="J125" i="3"/>
  <c r="CH124" i="3" a="1"/>
  <c r="CH124" i="3" s="1"/>
  <c r="G124" i="3" s="1"/>
  <c r="V124" i="3"/>
  <c r="J124" i="3"/>
  <c r="CH123" i="3" a="1"/>
  <c r="CH123" i="3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/>
  <c r="G109" i="3" s="1"/>
  <c r="V109" i="3"/>
  <c r="J109" i="3"/>
  <c r="CH108" i="3" a="1"/>
  <c r="CH108" i="3" s="1"/>
  <c r="G108" i="3" s="1"/>
  <c r="V108" i="3"/>
  <c r="J108" i="3"/>
  <c r="CH107" i="3" a="1"/>
  <c r="CH107" i="3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/>
  <c r="G93" i="3" s="1"/>
  <c r="V93" i="3"/>
  <c r="J93" i="3"/>
  <c r="CH92" i="3" a="1"/>
  <c r="CH92" i="3"/>
  <c r="G92" i="3" s="1"/>
  <c r="V92" i="3"/>
  <c r="J92" i="3"/>
  <c r="CH91" i="3" a="1"/>
  <c r="CH91" i="3"/>
  <c r="G91" i="3" s="1"/>
  <c r="V91" i="3"/>
  <c r="J91" i="3"/>
  <c r="CH90" i="3" a="1"/>
  <c r="CH90" i="3" s="1"/>
  <c r="G90" i="3" s="1"/>
  <c r="V90" i="3"/>
  <c r="J90" i="3"/>
  <c r="CH89" i="3" a="1"/>
  <c r="CH89" i="3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V70" i="3"/>
  <c r="J70" i="3"/>
  <c r="G70" i="3"/>
  <c r="CH69" i="3" a="1"/>
  <c r="CH69" i="3"/>
  <c r="G69" i="3" s="1"/>
  <c r="V69" i="3"/>
  <c r="J69" i="3"/>
  <c r="CH68" i="3" a="1"/>
  <c r="CH68" i="3"/>
  <c r="G68" i="3" s="1"/>
  <c r="V68" i="3"/>
  <c r="J68" i="3"/>
  <c r="CH67" i="3" a="1"/>
  <c r="CH67" i="3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/>
  <c r="G37" i="3" s="1"/>
  <c r="V37" i="3"/>
  <c r="J37" i="3"/>
  <c r="CH36" i="3" a="1"/>
  <c r="CH36" i="3"/>
  <c r="G36" i="3" s="1"/>
  <c r="V36" i="3"/>
  <c r="J36" i="3"/>
  <c r="CH35" i="3" a="1"/>
  <c r="CH35" i="3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/>
  <c r="G29" i="3" s="1"/>
  <c r="V29" i="3"/>
  <c r="J29" i="3"/>
  <c r="CH28" i="3" a="1"/>
  <c r="CH28" i="3"/>
  <c r="G28" i="3" s="1"/>
  <c r="V28" i="3"/>
  <c r="J28" i="3"/>
  <c r="CH27" i="3" a="1"/>
  <c r="CH27" i="3"/>
  <c r="G27" i="3" s="1"/>
  <c r="V27" i="3"/>
  <c r="J27" i="3"/>
  <c r="CH26" i="3" a="1"/>
  <c r="CH26" i="3" s="1"/>
  <c r="G26" i="3" s="1"/>
  <c r="V26" i="3"/>
  <c r="J26" i="3"/>
  <c r="CH25" i="3" a="1"/>
  <c r="CH25" i="3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40" i="2"/>
  <c r="C839" i="2"/>
  <c r="C838" i="2"/>
  <c r="AX837" i="2"/>
  <c r="I3" i="13" s="1"/>
  <c r="I8" i="13" s="1"/>
  <c r="AW837" i="2"/>
  <c r="H3" i="13" s="1"/>
  <c r="H8" i="13" s="1"/>
  <c r="AV837" i="2"/>
  <c r="G3" i="13" s="1"/>
  <c r="G8" i="13" s="1"/>
  <c r="AU837" i="2"/>
  <c r="F3" i="13" s="1"/>
  <c r="F8" i="13" s="1"/>
  <c r="AT837" i="2"/>
  <c r="E3" i="13" s="1"/>
  <c r="E8" i="13" s="1"/>
  <c r="AS837" i="2"/>
  <c r="D3" i="13" s="1"/>
  <c r="D8" i="13" s="1"/>
  <c r="AR837" i="2"/>
  <c r="C3" i="13" s="1"/>
  <c r="C8" i="13" s="1"/>
  <c r="AQ837" i="2"/>
  <c r="B3" i="13" s="1"/>
  <c r="B8" i="13" s="1"/>
  <c r="AP837" i="2"/>
  <c r="AO837" i="2"/>
  <c r="AN837" i="2"/>
  <c r="AM837" i="2"/>
  <c r="AL837" i="2"/>
  <c r="AK837" i="2"/>
  <c r="AJ837" i="2"/>
  <c r="AI837" i="2"/>
  <c r="AH837" i="2"/>
  <c r="AG837" i="2"/>
  <c r="AF837" i="2"/>
  <c r="AE837" i="2"/>
  <c r="AD837" i="2"/>
  <c r="AC837" i="2"/>
  <c r="AB837" i="2"/>
  <c r="C837" i="2"/>
  <c r="AY834" i="2" a="1"/>
  <c r="AY834" i="2" s="1"/>
  <c r="G834" i="2" s="1"/>
  <c r="V834" i="2"/>
  <c r="J834" i="2"/>
  <c r="AY833" i="2" a="1"/>
  <c r="AY833" i="2" s="1"/>
  <c r="G833" i="2" s="1"/>
  <c r="V833" i="2"/>
  <c r="J833" i="2"/>
  <c r="AY832" i="2" a="1"/>
  <c r="AY832" i="2" s="1"/>
  <c r="G832" i="2" s="1"/>
  <c r="V832" i="2"/>
  <c r="J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/>
  <c r="G827" i="2" s="1"/>
  <c r="V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/>
  <c r="G822" i="2" s="1"/>
  <c r="V822" i="2"/>
  <c r="J822" i="2"/>
  <c r="AY821" i="2" a="1"/>
  <c r="AY821" i="2" s="1"/>
  <c r="G821" i="2" s="1"/>
  <c r="V821" i="2"/>
  <c r="J821" i="2"/>
  <c r="AY820" i="2" a="1"/>
  <c r="AY820" i="2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/>
  <c r="G807" i="2" s="1"/>
  <c r="V807" i="2"/>
  <c r="J807" i="2"/>
  <c r="AY806" i="2" a="1"/>
  <c r="AY806" i="2" s="1"/>
  <c r="G806" i="2" s="1"/>
  <c r="V806" i="2"/>
  <c r="J806" i="2"/>
  <c r="AY805" i="2" a="1"/>
  <c r="AY805" i="2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/>
  <c r="G791" i="2" s="1"/>
  <c r="V791" i="2"/>
  <c r="J791" i="2"/>
  <c r="AY790" i="2" a="1"/>
  <c r="AY790" i="2" s="1"/>
  <c r="G790" i="2" s="1"/>
  <c r="V790" i="2"/>
  <c r="J790" i="2"/>
  <c r="AY789" i="2" a="1"/>
  <c r="AY789" i="2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/>
  <c r="G775" i="2" s="1"/>
  <c r="V775" i="2"/>
  <c r="J775" i="2"/>
  <c r="AY774" i="2" a="1"/>
  <c r="AY774" i="2" s="1"/>
  <c r="G774" i="2" s="1"/>
  <c r="V774" i="2"/>
  <c r="J774" i="2"/>
  <c r="AY773" i="2" a="1"/>
  <c r="AY773" i="2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/>
  <c r="G759" i="2" s="1"/>
  <c r="V759" i="2"/>
  <c r="J759" i="2"/>
  <c r="AY758" i="2" a="1"/>
  <c r="AY758" i="2" s="1"/>
  <c r="G758" i="2" s="1"/>
  <c r="V758" i="2"/>
  <c r="J758" i="2"/>
  <c r="AY757" i="2" a="1"/>
  <c r="AY757" i="2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/>
  <c r="G743" i="2" s="1"/>
  <c r="V743" i="2"/>
  <c r="J743" i="2"/>
  <c r="AY742" i="2" a="1"/>
  <c r="AY742" i="2" s="1"/>
  <c r="G742" i="2" s="1"/>
  <c r="V742" i="2"/>
  <c r="J742" i="2"/>
  <c r="AY741" i="2" a="1"/>
  <c r="AY741" i="2"/>
  <c r="G741" i="2" s="1"/>
  <c r="V741" i="2"/>
  <c r="J741" i="2"/>
  <c r="AY740" i="2" a="1"/>
  <c r="AY740" i="2" s="1"/>
  <c r="G740" i="2" s="1"/>
  <c r="V740" i="2"/>
  <c r="J740" i="2"/>
  <c r="V739" i="2"/>
  <c r="J739" i="2"/>
  <c r="G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AY734" i="2" a="1"/>
  <c r="AY734" i="2"/>
  <c r="G734" i="2" s="1"/>
  <c r="V734" i="2"/>
  <c r="J734" i="2"/>
  <c r="AY733" i="2" a="1"/>
  <c r="AY733" i="2" s="1"/>
  <c r="G733" i="2" s="1"/>
  <c r="V733" i="2"/>
  <c r="J733" i="2"/>
  <c r="AY732" i="2" a="1"/>
  <c r="AY732" i="2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/>
  <c r="G728" i="2" s="1"/>
  <c r="V728" i="2"/>
  <c r="J728" i="2"/>
  <c r="AY727" i="2" a="1"/>
  <c r="AY727" i="2" s="1"/>
  <c r="G727" i="2" s="1"/>
  <c r="V727" i="2"/>
  <c r="J727" i="2"/>
  <c r="AY726" i="2" a="1"/>
  <c r="AY726" i="2"/>
  <c r="G726" i="2" s="1"/>
  <c r="V726" i="2"/>
  <c r="J726" i="2"/>
  <c r="AY725" i="2" a="1"/>
  <c r="AY725" i="2" s="1"/>
  <c r="G725" i="2" s="1"/>
  <c r="V725" i="2"/>
  <c r="J725" i="2"/>
  <c r="AY724" i="2" a="1"/>
  <c r="AY724" i="2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/>
  <c r="G720" i="2" s="1"/>
  <c r="V720" i="2"/>
  <c r="J720" i="2"/>
  <c r="AY719" i="2" a="1"/>
  <c r="AY719" i="2" s="1"/>
  <c r="G719" i="2" s="1"/>
  <c r="V719" i="2"/>
  <c r="J719" i="2"/>
  <c r="AY718" i="2" a="1"/>
  <c r="AY718" i="2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/>
  <c r="G712" i="2" s="1"/>
  <c r="V712" i="2"/>
  <c r="J712" i="2"/>
  <c r="AY711" i="2" a="1"/>
  <c r="AY711" i="2" s="1"/>
  <c r="G711" i="2" s="1"/>
  <c r="V711" i="2"/>
  <c r="J711" i="2"/>
  <c r="AY710" i="2" a="1"/>
  <c r="AY710" i="2"/>
  <c r="G710" i="2" s="1"/>
  <c r="V710" i="2"/>
  <c r="J710" i="2"/>
  <c r="AY709" i="2" a="1"/>
  <c r="AY709" i="2" s="1"/>
  <c r="G709" i="2" s="1"/>
  <c r="V709" i="2"/>
  <c r="J709" i="2"/>
  <c r="AY708" i="2" a="1"/>
  <c r="AY708" i="2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/>
  <c r="G704" i="2" s="1"/>
  <c r="V704" i="2"/>
  <c r="J704" i="2"/>
  <c r="AY703" i="2" a="1"/>
  <c r="AY703" i="2" s="1"/>
  <c r="G703" i="2" s="1"/>
  <c r="V703" i="2"/>
  <c r="J703" i="2"/>
  <c r="AY702" i="2" a="1"/>
  <c r="AY702" i="2"/>
  <c r="G702" i="2" s="1"/>
  <c r="V702" i="2"/>
  <c r="J702" i="2"/>
  <c r="AY701" i="2" a="1"/>
  <c r="AY701" i="2" s="1"/>
  <c r="G701" i="2" s="1"/>
  <c r="V701" i="2"/>
  <c r="J701" i="2"/>
  <c r="AY700" i="2" a="1"/>
  <c r="AY700" i="2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/>
  <c r="G695" i="2" s="1"/>
  <c r="V695" i="2"/>
  <c r="J695" i="2"/>
  <c r="AY694" i="2" a="1"/>
  <c r="AY694" i="2" s="1"/>
  <c r="G694" i="2" s="1"/>
  <c r="V694" i="2"/>
  <c r="J694" i="2"/>
  <c r="AY693" i="2" a="1"/>
  <c r="AY693" i="2"/>
  <c r="G693" i="2" s="1"/>
  <c r="V693" i="2"/>
  <c r="J693" i="2"/>
  <c r="AY692" i="2" a="1"/>
  <c r="AY692" i="2" s="1"/>
  <c r="G692" i="2" s="1"/>
  <c r="V692" i="2"/>
  <c r="J692" i="2"/>
  <c r="AY691" i="2" a="1"/>
  <c r="AY691" i="2"/>
  <c r="G691" i="2" s="1"/>
  <c r="V691" i="2"/>
  <c r="J691" i="2"/>
  <c r="AY690" i="2" a="1"/>
  <c r="AY690" i="2" s="1"/>
  <c r="G690" i="2" s="1"/>
  <c r="V690" i="2"/>
  <c r="J690" i="2"/>
  <c r="AY689" i="2" a="1"/>
  <c r="AY689" i="2"/>
  <c r="G689" i="2" s="1"/>
  <c r="V689" i="2"/>
  <c r="J689" i="2"/>
  <c r="AY688" i="2" a="1"/>
  <c r="AY688" i="2" s="1"/>
  <c r="G688" i="2" s="1"/>
  <c r="V688" i="2"/>
  <c r="J688" i="2"/>
  <c r="AY687" i="2" a="1"/>
  <c r="AY687" i="2"/>
  <c r="G687" i="2" s="1"/>
  <c r="V687" i="2"/>
  <c r="J687" i="2"/>
  <c r="AY686" i="2" a="1"/>
  <c r="AY686" i="2" s="1"/>
  <c r="G686" i="2" s="1"/>
  <c r="V686" i="2"/>
  <c r="J686" i="2"/>
  <c r="AY685" i="2" a="1"/>
  <c r="AY685" i="2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 s="1"/>
  <c r="G682" i="2" s="1"/>
  <c r="V682" i="2"/>
  <c r="J682" i="2"/>
  <c r="AY681" i="2" a="1"/>
  <c r="AY681" i="2"/>
  <c r="G681" i="2" s="1"/>
  <c r="V681" i="2"/>
  <c r="J681" i="2"/>
  <c r="AY680" i="2" a="1"/>
  <c r="AY680" i="2" s="1"/>
  <c r="G680" i="2" s="1"/>
  <c r="V680" i="2"/>
  <c r="J680" i="2"/>
  <c r="AY679" i="2" a="1"/>
  <c r="AY679" i="2"/>
  <c r="G679" i="2" s="1"/>
  <c r="V679" i="2"/>
  <c r="J679" i="2"/>
  <c r="AY678" i="2" a="1"/>
  <c r="AY678" i="2" s="1"/>
  <c r="G678" i="2" s="1"/>
  <c r="V678" i="2"/>
  <c r="J678" i="2"/>
  <c r="AY677" i="2" a="1"/>
  <c r="AY677" i="2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 s="1"/>
  <c r="G672" i="2" s="1"/>
  <c r="V672" i="2"/>
  <c r="J672" i="2"/>
  <c r="AY671" i="2" a="1"/>
  <c r="AY671" i="2"/>
  <c r="G671" i="2" s="1"/>
  <c r="V671" i="2"/>
  <c r="J671" i="2"/>
  <c r="AY670" i="2" a="1"/>
  <c r="AY670" i="2" s="1"/>
  <c r="G670" i="2" s="1"/>
  <c r="V670" i="2"/>
  <c r="J670" i="2"/>
  <c r="AY669" i="2" a="1"/>
  <c r="AY669" i="2"/>
  <c r="G669" i="2" s="1"/>
  <c r="V669" i="2"/>
  <c r="J669" i="2"/>
  <c r="AY668" i="2" a="1"/>
  <c r="AY668" i="2" s="1"/>
  <c r="G668" i="2" s="1"/>
  <c r="V668" i="2"/>
  <c r="J668" i="2"/>
  <c r="AY667" i="2" a="1"/>
  <c r="AY667" i="2"/>
  <c r="G667" i="2" s="1"/>
  <c r="V667" i="2"/>
  <c r="J667" i="2"/>
  <c r="AY666" i="2" a="1"/>
  <c r="AY666" i="2" s="1"/>
  <c r="G666" i="2" s="1"/>
  <c r="V666" i="2"/>
  <c r="J666" i="2"/>
  <c r="AY665" i="2" a="1"/>
  <c r="AY665" i="2"/>
  <c r="G665" i="2" s="1"/>
  <c r="V665" i="2"/>
  <c r="J665" i="2"/>
  <c r="AY664" i="2" a="1"/>
  <c r="AY664" i="2" s="1"/>
  <c r="G664" i="2" s="1"/>
  <c r="V664" i="2"/>
  <c r="J664" i="2"/>
  <c r="AY663" i="2" a="1"/>
  <c r="AY663" i="2"/>
  <c r="G663" i="2" s="1"/>
  <c r="V663" i="2"/>
  <c r="J663" i="2"/>
  <c r="AY662" i="2" a="1"/>
  <c r="AY662" i="2" s="1"/>
  <c r="G662" i="2" s="1"/>
  <c r="V662" i="2"/>
  <c r="J662" i="2"/>
  <c r="AY661" i="2" a="1"/>
  <c r="AY661" i="2"/>
  <c r="G661" i="2" s="1"/>
  <c r="V661" i="2"/>
  <c r="J661" i="2"/>
  <c r="AY660" i="2" a="1"/>
  <c r="AY660" i="2" s="1"/>
  <c r="G660" i="2" s="1"/>
  <c r="V660" i="2"/>
  <c r="J660" i="2"/>
  <c r="AY659" i="2" a="1"/>
  <c r="AY659" i="2"/>
  <c r="G659" i="2" s="1"/>
  <c r="V659" i="2"/>
  <c r="J659" i="2"/>
  <c r="AY658" i="2" a="1"/>
  <c r="AY658" i="2" s="1"/>
  <c r="G658" i="2" s="1"/>
  <c r="V658" i="2"/>
  <c r="J658" i="2"/>
  <c r="AY657" i="2" a="1"/>
  <c r="AY657" i="2"/>
  <c r="G657" i="2" s="1"/>
  <c r="V657" i="2"/>
  <c r="J657" i="2"/>
  <c r="AY656" i="2" a="1"/>
  <c r="AY656" i="2" s="1"/>
  <c r="G656" i="2" s="1"/>
  <c r="V656" i="2"/>
  <c r="J656" i="2"/>
  <c r="AY655" i="2" a="1"/>
  <c r="AY655" i="2"/>
  <c r="G655" i="2" s="1"/>
  <c r="V655" i="2"/>
  <c r="J655" i="2"/>
  <c r="AY654" i="2" a="1"/>
  <c r="AY654" i="2" s="1"/>
  <c r="G654" i="2" s="1"/>
  <c r="V654" i="2"/>
  <c r="J654" i="2"/>
  <c r="AY653" i="2" a="1"/>
  <c r="AY653" i="2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 s="1"/>
  <c r="G650" i="2" s="1"/>
  <c r="V650" i="2"/>
  <c r="J650" i="2"/>
  <c r="AY649" i="2" a="1"/>
  <c r="AY649" i="2"/>
  <c r="G649" i="2" s="1"/>
  <c r="V649" i="2"/>
  <c r="J649" i="2"/>
  <c r="AY648" i="2" a="1"/>
  <c r="AY648" i="2" s="1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 s="1"/>
  <c r="G642" i="2" s="1"/>
  <c r="V642" i="2"/>
  <c r="J642" i="2"/>
  <c r="AY641" i="2" a="1"/>
  <c r="AY641" i="2"/>
  <c r="G641" i="2" s="1"/>
  <c r="V641" i="2"/>
  <c r="J641" i="2"/>
  <c r="AY640" i="2" a="1"/>
  <c r="AY640" i="2" s="1"/>
  <c r="G640" i="2" s="1"/>
  <c r="V640" i="2"/>
  <c r="J640" i="2"/>
  <c r="AY639" i="2" a="1"/>
  <c r="AY639" i="2"/>
  <c r="G639" i="2" s="1"/>
  <c r="V639" i="2"/>
  <c r="J639" i="2"/>
  <c r="AY638" i="2" a="1"/>
  <c r="AY638" i="2" s="1"/>
  <c r="G638" i="2" s="1"/>
  <c r="V638" i="2"/>
  <c r="J638" i="2"/>
  <c r="AY637" i="2" a="1"/>
  <c r="AY637" i="2"/>
  <c r="G637" i="2" s="1"/>
  <c r="V637" i="2"/>
  <c r="J637" i="2"/>
  <c r="AY636" i="2" a="1"/>
  <c r="AY636" i="2" s="1"/>
  <c r="G636" i="2" s="1"/>
  <c r="V636" i="2"/>
  <c r="J636" i="2"/>
  <c r="AY635" i="2" a="1"/>
  <c r="AY635" i="2"/>
  <c r="G635" i="2" s="1"/>
  <c r="V635" i="2"/>
  <c r="AY634" i="2" a="1"/>
  <c r="AY634" i="2" s="1"/>
  <c r="G634" i="2" s="1"/>
  <c r="V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V594" i="2"/>
  <c r="J594" i="2"/>
  <c r="G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/>
  <c r="G585" i="2" s="1"/>
  <c r="V585" i="2"/>
  <c r="J585" i="2"/>
  <c r="AY584" i="2" a="1"/>
  <c r="AY584" i="2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/>
  <c r="G577" i="2" s="1"/>
  <c r="V577" i="2"/>
  <c r="J577" i="2"/>
  <c r="AY576" i="2" a="1"/>
  <c r="AY576" i="2"/>
  <c r="G576" i="2" s="1"/>
  <c r="V576" i="2"/>
  <c r="J576" i="2"/>
  <c r="AY575" i="2" a="1"/>
  <c r="AY575" i="2"/>
  <c r="G575" i="2" s="1"/>
  <c r="V575" i="2"/>
  <c r="J575" i="2"/>
  <c r="AY574" i="2" a="1"/>
  <c r="AY574" i="2" s="1"/>
  <c r="G574" i="2" s="1"/>
  <c r="V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/>
  <c r="G568" i="2" s="1"/>
  <c r="V568" i="2"/>
  <c r="J568" i="2"/>
  <c r="AY567" i="2" a="1"/>
  <c r="AY567" i="2" s="1"/>
  <c r="G567" i="2" s="1"/>
  <c r="V567" i="2"/>
  <c r="J567" i="2"/>
  <c r="AY566" i="2" a="1"/>
  <c r="AY566" i="2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AY560" i="2" a="1"/>
  <c r="AY560" i="2" s="1"/>
  <c r="G560" i="2" s="1"/>
  <c r="V560" i="2"/>
  <c r="J560" i="2"/>
  <c r="AY559" i="2" a="1"/>
  <c r="AY559" i="2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/>
  <c r="G544" i="2" s="1"/>
  <c r="V544" i="2"/>
  <c r="J544" i="2"/>
  <c r="AY543" i="2" a="1"/>
  <c r="AY543" i="2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V530" i="2"/>
  <c r="J530" i="2"/>
  <c r="G530" i="2"/>
  <c r="AY529" i="2" a="1"/>
  <c r="AY529" i="2" s="1"/>
  <c r="G529" i="2" s="1"/>
  <c r="V529" i="2"/>
  <c r="J529" i="2"/>
  <c r="AY528" i="2" a="1"/>
  <c r="AY528" i="2" s="1"/>
  <c r="G528" i="2" s="1"/>
  <c r="V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/>
  <c r="G523" i="2" s="1"/>
  <c r="V523" i="2"/>
  <c r="J523" i="2"/>
  <c r="AY522" i="2" a="1"/>
  <c r="AY522" i="2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/>
  <c r="G503" i="2" s="1"/>
  <c r="V503" i="2"/>
  <c r="J503" i="2"/>
  <c r="AY502" i="2" a="1"/>
  <c r="AY502" i="2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/>
  <c r="G495" i="2" s="1"/>
  <c r="V495" i="2"/>
  <c r="J495" i="2"/>
  <c r="AY494" i="2" a="1"/>
  <c r="AY494" i="2"/>
  <c r="G494" i="2" s="1"/>
  <c r="V494" i="2"/>
  <c r="J494" i="2"/>
  <c r="AY493" i="2" a="1"/>
  <c r="AY493" i="2" s="1"/>
  <c r="G493" i="2" s="1"/>
  <c r="V493" i="2"/>
  <c r="AY492" i="2" a="1"/>
  <c r="AY492" i="2" s="1"/>
  <c r="V492" i="2"/>
  <c r="J492" i="2"/>
  <c r="G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/>
  <c r="G478" i="2" s="1"/>
  <c r="V478" i="2"/>
  <c r="J478" i="2"/>
  <c r="AY477" i="2" a="1"/>
  <c r="AY477" i="2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/>
  <c r="G458" i="2" s="1"/>
  <c r="V458" i="2"/>
  <c r="J458" i="2"/>
  <c r="AY457" i="2" a="1"/>
  <c r="AY457" i="2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V452" i="2"/>
  <c r="J452" i="2"/>
  <c r="G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AY441" i="2" a="1"/>
  <c r="AY441" i="2" s="1"/>
  <c r="G441" i="2" s="1"/>
  <c r="V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AY433" i="2" a="1"/>
  <c r="AY433" i="2" s="1"/>
  <c r="V433" i="2"/>
  <c r="J433" i="2"/>
  <c r="G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 s="1"/>
  <c r="G429" i="2" s="1"/>
  <c r="V429" i="2"/>
  <c r="J429" i="2"/>
  <c r="AY428" i="2" a="1"/>
  <c r="AY428" i="2" s="1"/>
  <c r="V428" i="2"/>
  <c r="J428" i="2"/>
  <c r="G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/>
  <c r="G366" i="2" s="1"/>
  <c r="V366" i="2"/>
  <c r="J366" i="2"/>
  <c r="AY365" i="2" a="1"/>
  <c r="AY365" i="2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/>
  <c r="G358" i="2" s="1"/>
  <c r="V358" i="2"/>
  <c r="J358" i="2"/>
  <c r="AY357" i="2" a="1"/>
  <c r="AY357" i="2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/>
  <c r="G350" i="2" s="1"/>
  <c r="V350" i="2"/>
  <c r="J350" i="2"/>
  <c r="AY349" i="2" a="1"/>
  <c r="AY349" i="2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/>
  <c r="G342" i="2" s="1"/>
  <c r="V342" i="2"/>
  <c r="J342" i="2"/>
  <c r="AY341" i="2" a="1"/>
  <c r="AY341" i="2"/>
  <c r="G341" i="2" s="1"/>
  <c r="V341" i="2"/>
  <c r="J341" i="2"/>
  <c r="AY340" i="2" a="1"/>
  <c r="AY340" i="2" s="1"/>
  <c r="G340" i="2" s="1"/>
  <c r="V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/>
  <c r="G331" i="2" s="1"/>
  <c r="V331" i="2"/>
  <c r="J331" i="2"/>
  <c r="AY330" i="2" a="1"/>
  <c r="AY330" i="2"/>
  <c r="G330" i="2" s="1"/>
  <c r="V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/>
  <c r="G285" i="2" s="1"/>
  <c r="V285" i="2"/>
  <c r="J285" i="2"/>
  <c r="AY284" i="2" a="1"/>
  <c r="AY284" i="2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/>
  <c r="G277" i="2" s="1"/>
  <c r="V277" i="2"/>
  <c r="J277" i="2"/>
  <c r="AY276" i="2" a="1"/>
  <c r="AY276" i="2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/>
  <c r="G269" i="2" s="1"/>
  <c r="V269" i="2"/>
  <c r="J269" i="2"/>
  <c r="AY268" i="2" a="1"/>
  <c r="AY268" i="2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/>
  <c r="G261" i="2" s="1"/>
  <c r="V261" i="2"/>
  <c r="J261" i="2"/>
  <c r="AY260" i="2" a="1"/>
  <c r="AY260" i="2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/>
  <c r="G253" i="2" s="1"/>
  <c r="V253" i="2"/>
  <c r="J253" i="2"/>
  <c r="AY252" i="2" a="1"/>
  <c r="AY252" i="2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/>
  <c r="G233" i="2" s="1"/>
  <c r="V233" i="2"/>
  <c r="J233" i="2"/>
  <c r="AY232" i="2" a="1"/>
  <c r="AY232" i="2"/>
  <c r="G232" i="2" s="1"/>
  <c r="V232" i="2"/>
  <c r="J232" i="2"/>
  <c r="AY231" i="2" a="1"/>
  <c r="AY231" i="2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/>
  <c r="G215" i="2" s="1"/>
  <c r="V215" i="2"/>
  <c r="J215" i="2"/>
  <c r="AY214" i="2" a="1"/>
  <c r="AY214" i="2"/>
  <c r="G214" i="2" s="1"/>
  <c r="V214" i="2"/>
  <c r="J214" i="2"/>
  <c r="AY213" i="2" a="1"/>
  <c r="AY213" i="2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/>
  <c r="G181" i="2" s="1"/>
  <c r="V181" i="2"/>
  <c r="J181" i="2"/>
  <c r="AY180" i="2" a="1"/>
  <c r="AY180" i="2"/>
  <c r="G180" i="2" s="1"/>
  <c r="V180" i="2"/>
  <c r="J180" i="2"/>
  <c r="AY179" i="2" a="1"/>
  <c r="AY179" i="2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/>
  <c r="G173" i="2" s="1"/>
  <c r="V173" i="2"/>
  <c r="J173" i="2"/>
  <c r="AY172" i="2" a="1"/>
  <c r="AY172" i="2"/>
  <c r="G172" i="2" s="1"/>
  <c r="V172" i="2"/>
  <c r="J172" i="2"/>
  <c r="AY171" i="2" a="1"/>
  <c r="AY171" i="2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/>
  <c r="G149" i="2" s="1"/>
  <c r="V149" i="2"/>
  <c r="J149" i="2"/>
  <c r="AY148" i="2" a="1"/>
  <c r="AY148" i="2"/>
  <c r="G148" i="2" s="1"/>
  <c r="V148" i="2"/>
  <c r="J148" i="2"/>
  <c r="AY147" i="2" a="1"/>
  <c r="AY147" i="2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/>
  <c r="G141" i="2" s="1"/>
  <c r="V141" i="2"/>
  <c r="J141" i="2"/>
  <c r="AY140" i="2" a="1"/>
  <c r="AY140" i="2"/>
  <c r="G140" i="2" s="1"/>
  <c r="V140" i="2"/>
  <c r="J140" i="2"/>
  <c r="AY139" i="2" a="1"/>
  <c r="AY139" i="2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/>
  <c r="G120" i="2" s="1"/>
  <c r="V120" i="2"/>
  <c r="J120" i="2"/>
  <c r="AY119" i="2" a="1"/>
  <c r="AY119" i="2"/>
  <c r="G119" i="2" s="1"/>
  <c r="V119" i="2"/>
  <c r="J119" i="2"/>
  <c r="AY118" i="2" a="1"/>
  <c r="AY118" i="2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/>
  <c r="G104" i="2" s="1"/>
  <c r="V104" i="2"/>
  <c r="J104" i="2"/>
  <c r="AY103" i="2" a="1"/>
  <c r="AY103" i="2"/>
  <c r="G103" i="2" s="1"/>
  <c r="V103" i="2"/>
  <c r="J103" i="2"/>
  <c r="AY102" i="2" a="1"/>
  <c r="AY102" i="2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/>
  <c r="G88" i="2" s="1"/>
  <c r="V88" i="2"/>
  <c r="J88" i="2"/>
  <c r="AY87" i="2" a="1"/>
  <c r="AY87" i="2"/>
  <c r="G87" i="2" s="1"/>
  <c r="V87" i="2"/>
  <c r="J87" i="2"/>
  <c r="AY86" i="2" a="1"/>
  <c r="AY86" i="2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/>
  <c r="G71" i="2" s="1"/>
  <c r="V71" i="2"/>
  <c r="J71" i="2"/>
  <c r="AY70" i="2" a="1"/>
  <c r="AY70" i="2"/>
  <c r="G70" i="2" s="1"/>
  <c r="V70" i="2"/>
  <c r="J70" i="2"/>
  <c r="AY69" i="2" a="1"/>
  <c r="AY69" i="2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/>
  <c r="G55" i="2" s="1"/>
  <c r="V55" i="2"/>
  <c r="J55" i="2"/>
  <c r="AY54" i="2" a="1"/>
  <c r="AY54" i="2"/>
  <c r="G54" i="2" s="1"/>
  <c r="V54" i="2"/>
  <c r="J54" i="2"/>
  <c r="AY53" i="2" a="1"/>
  <c r="AY53" i="2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/>
  <c r="G38" i="2" s="1"/>
  <c r="V38" i="2"/>
  <c r="J38" i="2"/>
  <c r="AY37" i="2" a="1"/>
  <c r="AY37" i="2"/>
  <c r="G37" i="2" s="1"/>
  <c r="V37" i="2"/>
  <c r="J37" i="2"/>
  <c r="AY36" i="2" a="1"/>
  <c r="AY36" i="2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/>
  <c r="G21" i="2" s="1"/>
  <c r="V21" i="2"/>
  <c r="J21" i="2"/>
  <c r="AY20" i="2" a="1"/>
  <c r="AY20" i="2"/>
  <c r="G20" i="2" s="1"/>
  <c r="V20" i="2"/>
  <c r="J20" i="2"/>
  <c r="AY19" i="2" a="1"/>
  <c r="AY19" i="2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/>
  <c r="G4" i="2" s="1"/>
  <c r="V4" i="2"/>
  <c r="J4" i="2"/>
  <c r="AY3" i="2" a="1"/>
  <c r="AY3" i="2"/>
  <c r="V3" i="2"/>
  <c r="J3" i="2"/>
  <c r="D27" i="13" l="1"/>
  <c r="AY837" i="2"/>
  <c r="J3" i="13" s="1"/>
  <c r="J8" i="13" s="1"/>
  <c r="G3" i="2"/>
  <c r="CH397" i="3"/>
  <c r="J5" i="13" s="1"/>
  <c r="G3" i="3"/>
  <c r="O14" i="14"/>
  <c r="O4" i="14"/>
  <c r="I15" i="13"/>
  <c r="L28" i="14"/>
  <c r="L25" i="14"/>
  <c r="L23" i="14"/>
  <c r="L27" i="14"/>
  <c r="L19" i="14"/>
  <c r="O28" i="14"/>
  <c r="M27" i="14"/>
  <c r="N26" i="14"/>
  <c r="N24" i="14"/>
  <c r="N28" i="14"/>
  <c r="L21" i="14"/>
  <c r="L22" i="14"/>
  <c r="N23" i="14"/>
  <c r="L26" i="14"/>
  <c r="P8" i="14"/>
  <c r="M9" i="14"/>
  <c r="K11" i="14"/>
  <c r="P12" i="14"/>
  <c r="M13" i="14"/>
  <c r="O23" i="14"/>
  <c r="O25" i="14"/>
  <c r="G120" i="14"/>
  <c r="M8" i="14"/>
  <c r="K10" i="14"/>
  <c r="P11" i="14"/>
  <c r="M12" i="14"/>
  <c r="L18" i="14"/>
  <c r="N20" i="14"/>
  <c r="N22" i="14"/>
  <c r="L3" i="14"/>
  <c r="L5" i="14" s="1"/>
  <c r="P3" i="14"/>
  <c r="P5" i="14" s="1"/>
  <c r="K9" i="14"/>
  <c r="P10" i="14"/>
  <c r="M11" i="14"/>
  <c r="K13" i="14"/>
  <c r="P14" i="14"/>
  <c r="N19" i="14"/>
  <c r="M3" i="14"/>
  <c r="K8" i="14"/>
  <c r="P9" i="14"/>
  <c r="M10" i="14"/>
  <c r="K12" i="14"/>
  <c r="P13" i="14"/>
  <c r="O10" i="14" l="1"/>
  <c r="O9" i="14"/>
  <c r="O8" i="14"/>
  <c r="N8" i="14"/>
  <c r="M15" i="14"/>
  <c r="O13" i="14"/>
  <c r="N13" i="14"/>
  <c r="P15" i="14"/>
  <c r="O27" i="14"/>
  <c r="N27" i="14"/>
  <c r="K15" i="14"/>
  <c r="L9" i="14" s="1"/>
  <c r="M5" i="14"/>
  <c r="N4" i="14" s="1"/>
  <c r="O3" i="14"/>
  <c r="N11" i="14"/>
  <c r="O11" i="14"/>
  <c r="O12" i="14"/>
  <c r="N12" i="14"/>
  <c r="L11" i="14" l="1"/>
  <c r="L13" i="14"/>
  <c r="L15" i="14"/>
  <c r="L14" i="14"/>
  <c r="L10" i="14"/>
  <c r="L12" i="14"/>
  <c r="N3" i="14"/>
  <c r="N5" i="14" s="1"/>
  <c r="L8" i="14"/>
  <c r="O15" i="14"/>
  <c r="N15" i="14"/>
  <c r="N14" i="14"/>
  <c r="N9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<sst xmlns="http://schemas.openxmlformats.org/spreadsheetml/2006/main" count="40239" uniqueCount="6802">
  <si>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</si>
  <si>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</si>
  <si>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</si>
  <si>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</si>
  <si>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</si>
  <si>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</si>
  <si>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</si>
  <si>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</si>
  <si>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</si>
  <si>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</si>
  <si>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</si>
  <si>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</si>
  <si>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</si>
  <si>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</si>
  <si>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</si>
  <si>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</si>
  <si>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Adriana Garcia Rosa</t>
  </si>
  <si>
    <t>005715733</t>
  </si>
  <si>
    <t>BTG</t>
  </si>
  <si>
    <t>Solution For Life</t>
  </si>
  <si>
    <t>GO</t>
  </si>
  <si>
    <t>Marcelo Franciscon</t>
  </si>
  <si>
    <t>PIPE</t>
  </si>
  <si>
    <t>Victor Hugo Santos Beltrao</t>
  </si>
  <si>
    <t>008032413</t>
  </si>
  <si>
    <t>Claudiney Araruna De Almeida</t>
  </si>
  <si>
    <t>U19299755</t>
  </si>
  <si>
    <t>Interactive Brokers</t>
  </si>
  <si>
    <t>Bluemetrix</t>
  </si>
  <si>
    <t>DF</t>
  </si>
  <si>
    <t>Gustavo Amorim</t>
  </si>
  <si>
    <t>Aguardando FA</t>
  </si>
  <si>
    <t>INT</t>
  </si>
  <si>
    <t>------</t>
  </si>
  <si>
    <t>374.602.931-72</t>
  </si>
  <si>
    <t>Junio Ribeiro de Rezende</t>
  </si>
  <si>
    <t>00587879</t>
  </si>
  <si>
    <t>Bluemetrix (MI)</t>
  </si>
  <si>
    <t>SUL</t>
  </si>
  <si>
    <t>Brunna Miccoli</t>
  </si>
  <si>
    <t>CON</t>
  </si>
  <si>
    <t>CDI</t>
  </si>
  <si>
    <t>067.460.979-43</t>
  </si>
  <si>
    <t>PR</t>
  </si>
  <si>
    <t>Moderado</t>
  </si>
  <si>
    <t>Luciana Soares Spindola</t>
  </si>
  <si>
    <t>000827730</t>
  </si>
  <si>
    <t>Aguardando Suitability</t>
  </si>
  <si>
    <t>MONT</t>
  </si>
  <si>
    <t>Patricia Maria Pizzo Reis</t>
  </si>
  <si>
    <t>005255637</t>
  </si>
  <si>
    <t>VcInvest</t>
  </si>
  <si>
    <t>Bruno</t>
  </si>
  <si>
    <t>INC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</si>
  <si>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</si>
  <si>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</si>
  <si>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</si>
  <si>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</si>
  <si>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</si>
  <si>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</si>
  <si>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</si>
  <si>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</si>
  <si>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</si>
  <si>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Hugo Motta</t>
  </si>
  <si>
    <t>41.196.062/0001-06</t>
  </si>
  <si>
    <t>Ahmad Taha</t>
  </si>
  <si>
    <t>004370897</t>
  </si>
  <si>
    <t>Dijean Cardoso</t>
  </si>
  <si>
    <t>Aguardando Vinculação de conta</t>
  </si>
  <si>
    <t>176.149.328-03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</si>
  <si>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</si>
  <si>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</si>
  <si>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</si>
  <si>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</si>
  <si>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</si>
  <si>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</si>
  <si>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Arrojado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</si>
  <si>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</si>
  <si>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</si>
  <si>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</si>
  <si>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</si>
  <si>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</si>
  <si>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</si>
  <si>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</si>
  <si>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</si>
  <si>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</si>
  <si>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</si>
  <si>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</si>
  <si>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</si>
  <si>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</si>
  <si>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</si>
  <si>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</si>
  <si>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</si>
  <si>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</si>
  <si>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</si>
  <si>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</si>
  <si>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 xml:space="preserve"> Joao Marcos De Carvalho Pedra</t>
  </si>
  <si>
    <t>008026930</t>
  </si>
  <si>
    <t>PREV CON</t>
  </si>
  <si>
    <t>066.745.141-28</t>
  </si>
  <si>
    <t>Edmundo Starling Loureiro Franca</t>
  </si>
  <si>
    <t>004335251</t>
  </si>
  <si>
    <t>SMLL</t>
  </si>
  <si>
    <t>SMALL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</si>
  <si>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</si>
  <si>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</si>
  <si>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</si>
  <si>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</si>
  <si>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Ana Ferreira dos Santos Correia</t>
  </si>
  <si>
    <t>008012870</t>
  </si>
  <si>
    <t>Voga</t>
  </si>
  <si>
    <t xml:space="preserve">Rejane 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</si>
  <si>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</si>
  <si>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</si>
  <si>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</si>
  <si>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</si>
  <si>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</si>
  <si>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</si>
  <si>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</si>
  <si>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</si>
  <si>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</si>
  <si>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</si>
  <si>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</si>
  <si>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</si>
  <si>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</si>
  <si>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</si>
  <si>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</si>
  <si>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</si>
  <si>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</si>
  <si>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</si>
  <si>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</si>
  <si>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</si>
  <si>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</si>
  <si>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</si>
  <si>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</si>
  <si>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</si>
  <si>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</si>
  <si>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</si>
  <si>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</si>
  <si>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</si>
  <si>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</si>
  <si>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</si>
  <si>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</si>
  <si>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</si>
  <si>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</si>
  <si>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</si>
  <si>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</si>
  <si>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Sonia Maria Simas Abrantes</t>
  </si>
  <si>
    <t>008030888</t>
  </si>
  <si>
    <t>150.822.881-72</t>
  </si>
  <si>
    <t>Redrau Sao Paulo Filtros LTDA</t>
  </si>
  <si>
    <t>008008723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</si>
  <si>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</si>
  <si>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</si>
  <si>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</si>
  <si>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</si>
  <si>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</si>
  <si>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</si>
  <si>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</si>
  <si>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</si>
  <si>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</si>
  <si>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</si>
  <si>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</si>
  <si>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</si>
  <si>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</si>
  <si>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</si>
  <si>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</si>
  <si>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</si>
  <si>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</si>
  <si>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</si>
  <si>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</si>
  <si>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</si>
  <si>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</si>
  <si>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</si>
  <si>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</si>
  <si>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</si>
  <si>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</si>
  <si>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</si>
  <si>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</si>
  <si>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</si>
  <si>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</si>
  <si>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</si>
  <si>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</si>
  <si>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</si>
  <si>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</si>
  <si>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</si>
  <si>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</si>
  <si>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</si>
  <si>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</si>
  <si>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</si>
  <si>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</si>
  <si>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</si>
  <si>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</si>
  <si>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</si>
  <si>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</si>
  <si>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</si>
  <si>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</si>
  <si>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</si>
  <si>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</si>
  <si>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</si>
  <si>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</si>
  <si>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</si>
  <si>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</si>
  <si>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</si>
  <si>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</si>
  <si>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</si>
  <si>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</si>
  <si>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</si>
  <si>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</si>
  <si>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</si>
  <si>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</si>
  <si>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</si>
  <si>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</si>
  <si>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</si>
  <si>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</si>
  <si>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</si>
  <si>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</si>
  <si>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</si>
  <si>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</si>
  <si>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</si>
  <si>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</si>
  <si>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</si>
  <si>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</si>
  <si>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</si>
  <si>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</si>
  <si>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</si>
  <si>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</si>
  <si>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</si>
  <si>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</si>
  <si>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</si>
  <si>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</si>
  <si>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</si>
  <si>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</si>
  <si>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</si>
  <si>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</si>
  <si>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</si>
  <si>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</si>
  <si>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</si>
  <si>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</si>
  <si>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</si>
  <si>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</si>
  <si>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</si>
  <si>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</si>
  <si>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</si>
  <si>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</si>
  <si>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</si>
  <si>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</si>
  <si>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</si>
  <si>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</si>
  <si>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</si>
  <si>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</si>
  <si>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</si>
  <si>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</si>
  <si>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</si>
  <si>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</si>
  <si>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</si>
  <si>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</si>
  <si>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</si>
  <si>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</si>
  <si>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</si>
  <si>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</si>
  <si>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</si>
  <si>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</si>
  <si>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</si>
  <si>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</si>
  <si>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</si>
  <si>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</si>
  <si>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</si>
  <si>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</si>
  <si>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</si>
  <si>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</si>
  <si>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</si>
  <si>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</si>
  <si>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</si>
  <si>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</si>
  <si>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</si>
  <si>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</si>
  <si>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</si>
  <si>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</si>
  <si>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</si>
  <si>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</si>
  <si>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</si>
  <si>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</si>
  <si>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</si>
  <si>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</si>
  <si>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</si>
  <si>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</si>
  <si>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</si>
  <si>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</si>
  <si>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</si>
  <si>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</si>
  <si>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</si>
  <si>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</si>
  <si>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</si>
  <si>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</si>
  <si>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</si>
  <si>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</si>
  <si>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</si>
  <si>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</si>
  <si>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</si>
  <si>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</si>
  <si>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</si>
  <si>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</si>
  <si>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</si>
  <si>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</si>
  <si>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</si>
  <si>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</si>
  <si>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</si>
  <si>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</si>
  <si>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</si>
  <si>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</si>
  <si>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</si>
  <si>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</si>
  <si>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</si>
  <si>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</si>
  <si>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</si>
  <si>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</si>
  <si>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</si>
  <si>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</si>
  <si>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</si>
  <si>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</si>
  <si>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</si>
  <si>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</si>
  <si>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</si>
  <si>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</si>
  <si>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</si>
  <si>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</si>
  <si>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</si>
  <si>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</si>
  <si>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</si>
  <si>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</si>
  <si>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</si>
  <si>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</si>
  <si>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</si>
  <si>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</si>
  <si>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</si>
  <si>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</si>
  <si>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</si>
  <si>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</si>
  <si>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</si>
  <si>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</si>
  <si>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</si>
  <si>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</si>
  <si>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</si>
  <si>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</si>
  <si>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</si>
  <si>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</si>
  <si>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</si>
  <si>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</si>
  <si>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</si>
  <si>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</si>
  <si>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</si>
  <si>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</si>
  <si>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</si>
  <si>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</si>
  <si>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</si>
  <si>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</si>
  <si>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</si>
  <si>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</si>
  <si>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</si>
  <si>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</si>
  <si>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</si>
  <si>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</si>
  <si>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</si>
  <si>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</si>
  <si>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</si>
  <si>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</si>
  <si>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</si>
  <si>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</si>
  <si>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</si>
  <si>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</si>
  <si>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</si>
  <si>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</si>
  <si>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</si>
  <si>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</si>
  <si>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</si>
  <si>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</si>
  <si>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</si>
  <si>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</si>
  <si>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</si>
  <si>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</si>
  <si>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</si>
  <si>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</si>
  <si>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</si>
  <si>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</si>
  <si>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</si>
  <si>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</si>
  <si>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</si>
  <si>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</si>
  <si>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</si>
  <si>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</si>
  <si>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</si>
  <si>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</si>
  <si>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</si>
  <si>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</si>
  <si>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</si>
  <si>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</si>
  <si>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</si>
  <si>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</si>
  <si>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</si>
  <si>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</si>
  <si>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</si>
  <si>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</si>
  <si>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</si>
  <si>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</si>
  <si>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</si>
  <si>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</si>
  <si>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</si>
  <si>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</si>
  <si>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</si>
  <si>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</si>
  <si>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</si>
  <si>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</si>
  <si>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</si>
  <si>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</si>
  <si>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</si>
  <si>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</si>
  <si>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</si>
  <si>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</si>
  <si>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</si>
  <si>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</si>
  <si>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</si>
  <si>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</si>
  <si>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</si>
  <si>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</si>
  <si>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</si>
  <si>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</si>
  <si>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</si>
  <si>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</si>
  <si>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</si>
  <si>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</si>
  <si>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</si>
  <si>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</si>
  <si>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</si>
  <si>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</si>
  <si>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</si>
  <si>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</si>
  <si>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</si>
  <si>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</si>
  <si>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</si>
  <si>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</si>
  <si>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</si>
  <si>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</si>
  <si>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</si>
  <si>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</si>
  <si>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</si>
  <si>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</si>
  <si>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</si>
  <si>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</si>
  <si>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</si>
  <si>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</si>
  <si>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</si>
  <si>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</si>
  <si>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</si>
  <si>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</si>
  <si>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</si>
  <si>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</si>
  <si>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</si>
  <si>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</si>
  <si>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</si>
  <si>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</si>
  <si>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</si>
  <si>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</si>
  <si>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</si>
  <si>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</si>
  <si>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</si>
  <si>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</si>
  <si>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</si>
  <si>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</si>
  <si>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</si>
  <si>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</si>
  <si>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</si>
  <si>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</si>
  <si>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</si>
  <si>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</si>
  <si>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</si>
  <si>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</si>
  <si>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</si>
  <si>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</si>
  <si>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</si>
  <si>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</si>
  <si>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</si>
  <si>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</si>
  <si>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</si>
  <si>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</si>
  <si>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</si>
  <si>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</si>
  <si>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</si>
  <si>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</si>
  <si>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</si>
  <si>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</si>
  <si>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</si>
  <si>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</si>
  <si>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</si>
  <si>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</si>
  <si>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</si>
  <si>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</si>
  <si>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</si>
  <si>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</si>
  <si>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</si>
  <si>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</si>
  <si>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</si>
  <si>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</si>
  <si>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</si>
  <si>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</si>
  <si>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</si>
  <si>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</si>
  <si>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</si>
  <si>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</si>
  <si>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</si>
  <si>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</si>
  <si>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</si>
  <si>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</si>
  <si>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</si>
  <si>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</si>
  <si>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</si>
  <si>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</si>
  <si>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</si>
  <si>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</si>
  <si>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</si>
  <si>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</si>
  <si>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</si>
  <si>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</si>
  <si>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</si>
  <si>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</si>
  <si>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</si>
  <si>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</si>
  <si>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</si>
  <si>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</si>
  <si>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</si>
  <si>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</si>
  <si>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</si>
  <si>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</si>
  <si>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</si>
  <si>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</si>
  <si>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</si>
  <si>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</si>
  <si>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</si>
  <si>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</si>
  <si>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</si>
  <si>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</si>
  <si>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</si>
  <si>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</si>
  <si>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</si>
  <si>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</si>
  <si>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</si>
  <si>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</si>
  <si>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</si>
  <si>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</si>
  <si>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</si>
  <si>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</si>
  <si>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</si>
  <si>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</si>
  <si>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</si>
  <si>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</si>
  <si>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</si>
  <si>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</si>
  <si>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</si>
  <si>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</si>
  <si>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</si>
  <si>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</si>
  <si>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</si>
  <si>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</si>
  <si>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</si>
  <si>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</si>
  <si>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</si>
  <si>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</si>
  <si>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</si>
  <si>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</si>
  <si>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</si>
  <si>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</si>
  <si>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</si>
  <si>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</si>
  <si>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</si>
  <si>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</si>
  <si>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</si>
  <si>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</si>
  <si>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</si>
  <si>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</si>
  <si>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</si>
  <si>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</si>
  <si>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</si>
  <si>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</si>
  <si>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</si>
  <si>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</si>
  <si>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</si>
  <si>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</si>
  <si>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</si>
  <si>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</si>
  <si>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</si>
  <si>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</si>
  <si>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</si>
  <si>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</si>
  <si>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</si>
  <si>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</si>
  <si>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</si>
  <si>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</si>
  <si>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</si>
  <si>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</si>
  <si>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</si>
  <si>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</si>
  <si>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</si>
  <si>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</si>
  <si>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</si>
  <si>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</si>
  <si>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</si>
  <si>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</si>
  <si>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</si>
  <si>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</si>
  <si>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</si>
  <si>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</si>
  <si>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</si>
  <si>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</si>
  <si>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</si>
  <si>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</si>
  <si>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</si>
  <si>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</si>
  <si>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</si>
  <si>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</si>
  <si>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</si>
  <si>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</si>
  <si>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</si>
  <si>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</si>
  <si>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</si>
  <si>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Distrato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</si>
  <si>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</si>
  <si>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</si>
  <si>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</si>
  <si>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</si>
  <si>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</si>
  <si>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</si>
  <si>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</si>
  <si>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</si>
  <si>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</si>
  <si>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</si>
  <si>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</si>
  <si>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</si>
  <si>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</si>
  <si>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</si>
  <si>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</si>
  <si>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</si>
  <si>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</si>
  <si>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</si>
  <si>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</si>
  <si>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</si>
  <si>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</si>
  <si>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</si>
  <si>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</si>
  <si>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</si>
  <si>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</si>
  <si>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</si>
  <si>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</si>
  <si>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</si>
  <si>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</si>
  <si>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</si>
  <si>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</si>
  <si>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</si>
  <si>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</si>
  <si>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</si>
  <si>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</si>
  <si>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</si>
  <si>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</si>
  <si>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</si>
  <si>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</si>
  <si>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</si>
  <si>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</si>
  <si>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</si>
  <si>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</si>
  <si>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</si>
  <si>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</si>
  <si>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</si>
  <si>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</si>
  <si>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</si>
  <si>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</si>
  <si>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</si>
  <si>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</si>
  <si>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</si>
  <si>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</si>
  <si>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</si>
  <si>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</si>
  <si>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</si>
  <si>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</si>
  <si>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</si>
  <si>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</si>
  <si>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</si>
  <si>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</si>
  <si>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</si>
  <si>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</si>
  <si>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</si>
  <si>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</si>
  <si>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</si>
  <si>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</si>
  <si>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</si>
  <si>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</si>
  <si>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</si>
  <si>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</si>
  <si>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</si>
  <si>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</si>
  <si>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</si>
  <si>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</si>
  <si>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</si>
  <si>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</si>
  <si>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</si>
  <si>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</si>
  <si>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</si>
  <si>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</si>
  <si>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</si>
  <si>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</si>
  <si>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</si>
  <si>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</si>
  <si>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</si>
  <si>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</si>
  <si>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</si>
  <si>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</si>
  <si>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</si>
  <si>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</si>
  <si>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</si>
  <si>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</si>
  <si>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</si>
  <si>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</si>
  <si>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</si>
  <si>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</si>
  <si>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</si>
  <si>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</si>
  <si>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</si>
  <si>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</si>
  <si>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</si>
  <si>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</si>
  <si>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</si>
  <si>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</si>
  <si>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</si>
  <si>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</si>
  <si>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</si>
  <si>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</si>
  <si>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</si>
  <si>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</si>
  <si>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</si>
  <si>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</si>
  <si>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</si>
  <si>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</si>
  <si>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</si>
  <si>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</si>
  <si>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</si>
  <si>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</si>
  <si>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</si>
  <si>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</si>
  <si>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</si>
  <si>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</si>
  <si>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</si>
  <si>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</si>
  <si>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</si>
  <si>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</si>
  <si>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</si>
  <si>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</si>
  <si>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</si>
  <si>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</si>
  <si>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</si>
  <si>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</si>
  <si>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</si>
  <si>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</si>
  <si>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</si>
  <si>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</si>
  <si>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</si>
  <si>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</si>
  <si>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</si>
  <si>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</si>
  <si>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</si>
  <si>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</si>
  <si>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</si>
  <si>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</si>
  <si>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</si>
  <si>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</si>
  <si>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</si>
  <si>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</si>
  <si>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</si>
  <si>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</si>
  <si>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</si>
  <si>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</si>
  <si>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</si>
  <si>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</si>
  <si>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</si>
  <si>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</si>
  <si>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</si>
  <si>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</si>
  <si>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</si>
  <si>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</si>
  <si>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</si>
  <si>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</si>
  <si>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</si>
  <si>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</si>
  <si>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</si>
  <si>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</si>
  <si>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</si>
  <si>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</si>
  <si>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</si>
  <si>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</si>
  <si>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</si>
  <si>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</si>
  <si>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</si>
  <si>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</si>
  <si>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</si>
  <si>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</si>
  <si>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</si>
  <si>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</si>
  <si>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</si>
  <si>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</si>
  <si>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</si>
  <si>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</si>
  <si>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</si>
  <si>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</si>
  <si>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</si>
  <si>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</si>
  <si>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</si>
  <si>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</si>
  <si>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</si>
  <si>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</si>
  <si>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</si>
  <si>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</si>
  <si>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</si>
  <si>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</si>
  <si>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</si>
  <si>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</si>
  <si>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</si>
  <si>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</si>
  <si>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</si>
  <si>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</si>
  <si>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</si>
  <si>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</si>
  <si>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</si>
  <si>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</si>
  <si>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</si>
  <si>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</si>
  <si>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</si>
  <si>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</si>
  <si>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</si>
  <si>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</si>
  <si>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</si>
  <si>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</si>
  <si>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</si>
  <si>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</si>
  <si>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</si>
  <si>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</si>
  <si>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</si>
  <si>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</si>
  <si>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</si>
  <si>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</si>
  <si>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</si>
  <si>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</si>
  <si>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</si>
  <si>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</si>
  <si>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</si>
  <si>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</si>
  <si>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</si>
  <si>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</si>
  <si>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</si>
  <si>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</si>
  <si>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</si>
  <si>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</si>
  <si>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</si>
  <si>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</si>
  <si>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</si>
  <si>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</si>
  <si>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</si>
  <si>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</si>
  <si>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</si>
  <si>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</si>
  <si>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</si>
  <si>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</si>
  <si>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</si>
  <si>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</si>
  <si>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</si>
  <si>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</si>
  <si>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</si>
  <si>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</si>
  <si>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</si>
  <si>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</si>
  <si>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</si>
  <si>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</si>
  <si>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</si>
  <si>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</si>
  <si>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</si>
  <si>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</si>
  <si>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</si>
  <si>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</si>
  <si>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</si>
  <si>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</si>
  <si>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</si>
  <si>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</si>
  <si>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</si>
  <si>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</si>
  <si>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</si>
  <si>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</si>
  <si>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</si>
  <si>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</si>
  <si>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</si>
  <si>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</si>
  <si>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</si>
  <si>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</si>
  <si>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</si>
  <si>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</si>
  <si>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</si>
  <si>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</si>
  <si>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</si>
  <si>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</si>
  <si>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</si>
  <si>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</si>
  <si>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</si>
  <si>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</si>
  <si>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</si>
  <si>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</si>
  <si>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</si>
  <si>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</si>
  <si>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</si>
  <si>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</si>
  <si>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</si>
  <si>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</si>
  <si>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</si>
  <si>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</si>
  <si>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</si>
  <si>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</si>
  <si>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</si>
  <si>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</si>
  <si>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</si>
  <si>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</si>
  <si>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</si>
  <si>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</si>
  <si>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</si>
  <si>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</si>
  <si>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</si>
  <si>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</si>
  <si>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</si>
  <si>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</si>
  <si>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</si>
  <si>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</si>
  <si>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</si>
  <si>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</si>
  <si>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</si>
  <si>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</si>
  <si>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</si>
  <si>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</si>
  <si>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</si>
  <si>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</si>
  <si>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</si>
  <si>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</si>
  <si>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</si>
  <si>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</si>
  <si>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</si>
  <si>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</si>
  <si>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</si>
  <si>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</si>
  <si>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</si>
  <si>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</si>
  <si>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</si>
  <si>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</si>
  <si>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</si>
  <si>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</si>
  <si>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</si>
  <si>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</si>
  <si>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</si>
  <si>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</si>
  <si>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</si>
  <si>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</si>
  <si>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</si>
  <si>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</si>
  <si>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</si>
  <si>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</si>
  <si>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</si>
  <si>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</si>
  <si>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</si>
  <si>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</si>
  <si>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</si>
  <si>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</si>
  <si>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</si>
  <si>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</si>
  <si>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</si>
  <si>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</si>
  <si>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</si>
  <si>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</si>
  <si>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</si>
  <si>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</si>
  <si>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</si>
  <si>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</si>
  <si>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</si>
  <si>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</si>
  <si>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</si>
  <si>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</si>
  <si>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</si>
  <si>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</si>
  <si>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</si>
  <si>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</si>
  <si>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</si>
  <si>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</si>
  <si>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</si>
  <si>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</si>
  <si>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</si>
  <si>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</si>
  <si>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</si>
  <si>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</si>
  <si>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</si>
  <si>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</si>
  <si>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</si>
  <si>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</si>
  <si>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</si>
  <si>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</si>
  <si>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</si>
  <si>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</si>
  <si>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</si>
  <si>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</si>
  <si>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</si>
  <si>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</si>
  <si>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</si>
  <si>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</si>
  <si>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</si>
  <si>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</si>
  <si>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</si>
  <si>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</si>
  <si>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</si>
  <si>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</si>
  <si>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</si>
  <si>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</si>
  <si>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</si>
  <si>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</si>
  <si>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</si>
  <si>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</si>
  <si>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</si>
  <si>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</si>
  <si>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</si>
  <si>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</si>
  <si>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</si>
  <si>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</si>
  <si>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</si>
  <si>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</si>
  <si>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</si>
  <si>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</si>
  <si>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</si>
  <si>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</si>
  <si>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</si>
  <si>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</si>
  <si>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</si>
  <si>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</si>
  <si>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</si>
  <si>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</si>
  <si>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</si>
  <si>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</si>
  <si>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</si>
  <si>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</si>
  <si>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</si>
  <si>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</si>
  <si>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</si>
  <si>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</si>
  <si>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</si>
  <si>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</si>
  <si>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</si>
  <si>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</si>
  <si>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</si>
  <si>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</si>
  <si>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</si>
  <si>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</si>
  <si>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</si>
  <si>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</si>
  <si>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</si>
  <si>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</si>
  <si>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</si>
  <si>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</si>
  <si>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</si>
  <si>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</si>
  <si>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</si>
  <si>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</si>
  <si>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</si>
  <si>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</si>
  <si>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</si>
  <si>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</si>
  <si>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</si>
  <si>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</si>
  <si>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</si>
  <si>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</si>
  <si>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</si>
  <si>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</si>
  <si>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</si>
  <si>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</si>
  <si>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</si>
  <si>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</si>
  <si>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</si>
  <si>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</si>
  <si>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</si>
  <si>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</si>
  <si>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</si>
  <si>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</si>
  <si>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</si>
  <si>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</si>
  <si>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</si>
  <si>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</si>
  <si>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</si>
  <si>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</si>
  <si>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</si>
  <si>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</si>
  <si>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</si>
  <si>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</si>
  <si>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</si>
  <si>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</si>
  <si>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</si>
  <si>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</si>
  <si>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</si>
  <si>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</si>
  <si>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</si>
  <si>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</si>
  <si>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</si>
  <si>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</si>
  <si>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</si>
  <si>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</si>
  <si>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</si>
  <si>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</si>
  <si>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</si>
  <si>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</si>
  <si>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</si>
  <si>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</si>
  <si>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</si>
  <si>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</si>
  <si>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</si>
  <si>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</si>
  <si>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</si>
  <si>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</si>
  <si>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</si>
  <si>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</si>
  <si>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</si>
  <si>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</si>
  <si>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</si>
  <si>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</si>
  <si>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</si>
  <si>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</si>
  <si>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</si>
  <si>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</si>
  <si>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</si>
  <si>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</si>
  <si>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</si>
  <si>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</si>
  <si>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</si>
  <si>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</si>
  <si>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</si>
  <si>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</si>
  <si>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</si>
  <si>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</si>
  <si>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</si>
  <si>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</si>
  <si>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</si>
  <si>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</si>
  <si>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</si>
  <si>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</si>
  <si>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</si>
  <si>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</si>
  <si>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</si>
  <si>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</si>
  <si>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</si>
  <si>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</si>
  <si>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</si>
  <si>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</si>
  <si>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</si>
  <si>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</si>
  <si>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</si>
  <si>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</si>
  <si>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</si>
  <si>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</si>
  <si>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</si>
  <si>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</si>
  <si>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</si>
  <si>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</si>
  <si>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</si>
  <si>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</si>
  <si>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</si>
  <si>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</si>
  <si>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</si>
  <si>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</si>
  <si>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</si>
  <si>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</si>
  <si>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</si>
  <si>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</si>
  <si>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</si>
  <si>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</si>
  <si>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</si>
  <si>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</si>
  <si>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</si>
  <si>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</si>
  <si>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</si>
  <si>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</si>
  <si>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</si>
  <si>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</si>
  <si>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</si>
  <si>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</si>
  <si>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</si>
  <si>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</si>
  <si>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</si>
  <si>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</si>
  <si>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</si>
  <si>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</si>
  <si>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</si>
  <si>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</si>
  <si>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</si>
  <si>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</si>
  <si>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</si>
  <si>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</si>
  <si>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</si>
  <si>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</si>
  <si>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</si>
  <si>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</si>
  <si>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</si>
  <si>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</si>
  <si>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</si>
  <si>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</si>
  <si>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</si>
  <si>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</si>
  <si>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</si>
  <si>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</si>
  <si>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</si>
  <si>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</si>
  <si>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</si>
  <si>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</si>
  <si>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</si>
  <si>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</si>
  <si>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</si>
  <si>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</si>
  <si>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</si>
  <si>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</si>
  <si>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</si>
  <si>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</si>
  <si>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</si>
  <si>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</si>
  <si>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</si>
  <si>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</si>
  <si>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</si>
  <si>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</si>
  <si>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</si>
  <si>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</si>
  <si>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</si>
  <si>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</si>
  <si>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</si>
  <si>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</si>
  <si>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</si>
  <si>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</si>
  <si>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</si>
  <si>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</si>
  <si>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</si>
  <si>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</si>
  <si>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</si>
  <si>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</si>
  <si>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</si>
  <si>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</si>
  <si>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</si>
  <si>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</si>
  <si>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</si>
  <si>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</si>
  <si>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</si>
  <si>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</si>
  <si>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</si>
  <si>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</si>
  <si>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</si>
  <si>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</si>
  <si>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</si>
  <si>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</si>
  <si>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</si>
  <si>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</si>
  <si>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</si>
  <si>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</si>
  <si>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</si>
  <si>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</si>
  <si>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</si>
  <si>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</si>
  <si>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</si>
  <si>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</si>
  <si>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</si>
  <si>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</si>
  <si>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</si>
  <si>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</si>
  <si>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</si>
  <si>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</si>
  <si>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</si>
  <si>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</si>
  <si>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</si>
  <si>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</si>
  <si>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</si>
  <si>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</si>
  <si>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</si>
  <si>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</si>
  <si>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</si>
  <si>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</si>
  <si>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</si>
  <si>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</si>
  <si>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</si>
  <si>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</si>
  <si>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</si>
  <si>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</si>
  <si>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</si>
  <si>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</si>
  <si>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</si>
  <si>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</si>
  <si>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</si>
  <si>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</si>
  <si>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</si>
  <si>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</si>
  <si>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</si>
  <si>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</si>
  <si>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</si>
  <si>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</si>
  <si>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</si>
  <si>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</si>
  <si>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</si>
  <si>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</si>
  <si>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</si>
  <si>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</si>
  <si>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</si>
  <si>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</si>
  <si>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</si>
  <si>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</si>
  <si>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</si>
  <si>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</si>
  <si>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</si>
  <si>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</si>
  <si>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</si>
  <si>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</si>
  <si>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</si>
  <si>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</si>
  <si>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</si>
  <si>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</si>
  <si>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</si>
  <si>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</si>
  <si>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</si>
  <si>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</si>
  <si>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</si>
  <si>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</si>
  <si>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</si>
  <si>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</si>
  <si>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</si>
  <si>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</si>
  <si>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</si>
  <si>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</si>
  <si>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</si>
  <si>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</si>
  <si>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</si>
  <si>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</si>
  <si>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</si>
  <si>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</si>
  <si>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</si>
  <si>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</si>
  <si>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</si>
  <si>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</si>
  <si>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</si>
  <si>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</si>
  <si>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</si>
  <si>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</si>
  <si>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</si>
  <si>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</si>
  <si>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</si>
  <si>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</si>
  <si>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</si>
  <si>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</si>
  <si>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</si>
  <si>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</si>
  <si>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</si>
  <si>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</si>
  <si>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</si>
  <si>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</si>
  <si>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</si>
  <si>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</si>
  <si>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</si>
  <si>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</si>
  <si>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</si>
  <si>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</si>
  <si>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</si>
  <si>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</si>
  <si>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</si>
  <si>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</si>
  <si>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</si>
  <si>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</si>
  <si>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</si>
  <si>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</si>
  <si>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</si>
  <si>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</si>
  <si>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</si>
  <si>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</si>
  <si>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</si>
  <si>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</si>
  <si>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</si>
  <si>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</si>
  <si>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</si>
  <si>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</si>
  <si>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</si>
  <si>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</si>
  <si>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</si>
  <si>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</si>
  <si>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</si>
  <si>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</si>
  <si>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</si>
  <si>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</si>
  <si>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</si>
  <si>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</si>
  <si>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</si>
  <si>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</si>
  <si>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</si>
  <si>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</si>
  <si>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</si>
  <si>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</si>
  <si>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</si>
  <si>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</si>
  <si>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</si>
  <si>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</si>
  <si>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</si>
  <si>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</si>
  <si>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</si>
  <si>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</si>
  <si>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</si>
  <si>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</si>
  <si>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</si>
  <si>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</si>
  <si>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</si>
  <si>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</si>
  <si>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</si>
  <si>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</si>
  <si>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</si>
  <si>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</si>
  <si>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</si>
  <si>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</si>
  <si>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</si>
  <si>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</si>
  <si>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</si>
  <si>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</si>
  <si>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</si>
  <si>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</si>
  <si>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</si>
  <si>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</si>
  <si>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</si>
  <si>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</si>
  <si>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</si>
  <si>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</si>
  <si>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</si>
  <si>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</si>
  <si>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</si>
  <si>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</si>
  <si>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</si>
  <si>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</si>
  <si>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</si>
  <si>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</si>
  <si>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</si>
  <si>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</si>
  <si>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</si>
  <si>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</si>
  <si>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</si>
  <si>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</si>
  <si>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</si>
  <si>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</si>
  <si>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</si>
  <si>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</si>
  <si>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</si>
  <si>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</si>
  <si>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</si>
  <si>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</si>
  <si>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</si>
  <si>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</si>
  <si>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</si>
  <si>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</si>
  <si>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</si>
  <si>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</si>
  <si>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</si>
  <si>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</si>
  <si>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</si>
  <si>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</si>
  <si>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</si>
  <si>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</si>
  <si>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</si>
  <si>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</si>
  <si>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</si>
  <si>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</si>
  <si>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</si>
  <si>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</si>
  <si>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</si>
  <si>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</si>
  <si>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</si>
  <si>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</si>
  <si>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</si>
  <si>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</si>
  <si>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</si>
  <si>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</si>
  <si>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</si>
  <si>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</si>
  <si>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</si>
  <si>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</si>
  <si>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</si>
  <si>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</si>
  <si>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</si>
  <si>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</si>
  <si>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</si>
  <si>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</si>
  <si>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</si>
  <si>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</si>
  <si>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</si>
  <si>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</si>
  <si>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</si>
  <si>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</si>
  <si>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</si>
  <si>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</si>
  <si>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</si>
  <si>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</si>
  <si>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</si>
  <si>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</si>
  <si>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</si>
  <si>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</si>
  <si>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</si>
  <si>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</si>
  <si>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</si>
  <si>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</si>
  <si>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</si>
  <si>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</si>
  <si>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</si>
  <si>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</si>
  <si>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</si>
  <si>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</si>
  <si>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</si>
  <si>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</si>
  <si>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</si>
  <si>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</si>
  <si>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</si>
  <si>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</si>
  <si>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</si>
  <si>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</si>
  <si>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</si>
  <si>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</si>
  <si>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</si>
  <si>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</si>
  <si>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</si>
  <si>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</si>
  <si>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</si>
  <si>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</si>
  <si>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</si>
  <si>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</si>
  <si>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</si>
  <si>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</si>
  <si>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</si>
  <si>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</si>
  <si>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</si>
  <si>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</si>
  <si>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</si>
  <si>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</si>
  <si>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</si>
  <si>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</si>
  <si>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</si>
  <si>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</si>
  <si>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</si>
  <si>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</si>
  <si>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</si>
  <si>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</si>
  <si>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</si>
  <si>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</si>
  <si>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</si>
  <si>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</si>
  <si>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</si>
  <si>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</si>
  <si>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</si>
  <si>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</si>
  <si>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</si>
  <si>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</si>
  <si>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</si>
  <si>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</si>
  <si>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</si>
  <si>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</si>
  <si>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</si>
  <si>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</si>
  <si>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</si>
  <si>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</si>
  <si>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</si>
  <si>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</si>
  <si>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</si>
  <si>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</si>
  <si>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</si>
  <si>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</si>
  <si>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</si>
  <si>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</si>
  <si>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</si>
  <si>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</si>
  <si>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</si>
  <si>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</si>
  <si>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</si>
  <si>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</si>
  <si>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</si>
  <si>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</si>
  <si>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</si>
  <si>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</si>
  <si>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</si>
  <si>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</si>
  <si>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</si>
  <si>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</si>
  <si>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</si>
  <si>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</si>
  <si>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</si>
  <si>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</si>
  <si>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</si>
  <si>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</si>
  <si>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</si>
  <si>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</si>
  <si>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</si>
  <si>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</si>
  <si>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</si>
  <si>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</si>
  <si>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</si>
  <si>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</si>
  <si>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</si>
  <si>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</si>
  <si>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</si>
  <si>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</si>
  <si>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</si>
  <si>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</si>
  <si>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</si>
  <si>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</si>
  <si>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</si>
  <si>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</si>
  <si>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</si>
  <si>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</si>
  <si>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</si>
  <si>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</si>
  <si>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</si>
  <si>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</si>
  <si>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</si>
  <si>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</si>
  <si>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</si>
  <si>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</si>
  <si>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</si>
  <si>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</si>
  <si>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</si>
  <si>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</si>
  <si>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</si>
  <si>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</si>
  <si>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</si>
  <si>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</si>
  <si>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</si>
  <si>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</si>
  <si>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</si>
  <si>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</si>
  <si>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</si>
  <si>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</si>
  <si>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</si>
  <si>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</si>
  <si>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</si>
  <si>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</si>
  <si>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</si>
  <si>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</si>
  <si>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</si>
  <si>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</si>
  <si>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</si>
  <si>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</si>
  <si>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35K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</si>
  <si>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</si>
  <si>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</si>
  <si>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</si>
  <si>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</si>
  <si>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</si>
  <si>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</si>
  <si>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</si>
  <si>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</si>
  <si>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</si>
  <si>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</si>
  <si>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</si>
  <si>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</si>
  <si>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</si>
  <si>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</si>
  <si>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</si>
  <si>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</si>
  <si>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</si>
  <si>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</si>
  <si>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</si>
  <si>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</si>
  <si>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</si>
  <si>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</si>
  <si>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</si>
  <si>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</si>
  <si>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</si>
  <si>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</si>
  <si>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</si>
  <si>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</si>
  <si>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</si>
  <si>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</si>
  <si>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</si>
  <si>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</si>
  <si>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</si>
  <si>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</si>
  <si>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</si>
  <si>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</si>
  <si>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</si>
  <si>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</si>
  <si>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</si>
  <si>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</si>
  <si>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</si>
  <si>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</si>
  <si>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</si>
  <si>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</si>
  <si>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</si>
  <si>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</si>
  <si>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</si>
  <si>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</si>
  <si>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</si>
  <si>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</si>
  <si>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</si>
  <si>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</si>
  <si>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</si>
  <si>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</si>
  <si>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</si>
  <si>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</si>
  <si>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</si>
  <si>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</si>
  <si>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</si>
  <si>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</si>
  <si>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</si>
  <si>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</si>
  <si>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</si>
  <si>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</si>
  <si>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</si>
  <si>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</si>
  <si>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</si>
  <si>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</si>
  <si>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</si>
  <si>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</si>
  <si>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</si>
  <si>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</si>
  <si>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</si>
  <si>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</si>
  <si>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</si>
  <si>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</si>
  <si>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</si>
  <si>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</si>
  <si>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</si>
  <si>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</si>
  <si>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</si>
  <si>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</si>
  <si>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</si>
  <si>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</si>
  <si>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</si>
  <si>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</si>
  <si>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</si>
  <si>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</si>
  <si>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</si>
  <si>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</si>
  <si>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</si>
  <si>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</si>
  <si>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</si>
  <si>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</si>
  <si>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</si>
  <si>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</si>
  <si>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</si>
  <si>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</si>
  <si>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</si>
  <si>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</si>
  <si>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</si>
  <si>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</si>
  <si>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</si>
  <si>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</si>
  <si>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</si>
  <si>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</si>
  <si>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</si>
  <si>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</si>
  <si>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</si>
  <si>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</si>
  <si>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</si>
  <si>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</si>
  <si>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</si>
  <si>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</si>
  <si>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</si>
  <si>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</si>
  <si>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</si>
  <si>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</si>
  <si>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</si>
  <si>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</si>
  <si>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</si>
  <si>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</si>
  <si>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</si>
  <si>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</si>
  <si>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</si>
  <si>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</si>
  <si>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</si>
  <si>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</si>
  <si>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</si>
  <si>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</si>
  <si>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</si>
  <si>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</si>
  <si>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</si>
  <si>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</si>
  <si>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</si>
  <si>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</si>
  <si>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</si>
  <si>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</si>
  <si>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</si>
  <si>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</si>
  <si>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</si>
  <si>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</si>
  <si>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</si>
  <si>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</si>
  <si>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</si>
  <si>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</si>
  <si>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</si>
  <si>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</si>
  <si>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</si>
  <si>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</si>
  <si>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</si>
  <si>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</si>
  <si>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</si>
  <si>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</si>
  <si>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</si>
  <si>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</si>
  <si>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</si>
  <si>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</si>
  <si>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</si>
  <si>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</si>
  <si>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</si>
  <si>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</si>
  <si>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</si>
  <si>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</si>
  <si>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</si>
  <si>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</si>
  <si>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</si>
  <si>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</si>
  <si>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</si>
  <si>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</si>
  <si>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</si>
  <si>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</si>
  <si>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</si>
  <si>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</si>
  <si>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</si>
  <si>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</si>
  <si>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</si>
  <si>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</si>
  <si>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</si>
  <si>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</si>
  <si>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</si>
  <si>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</si>
  <si>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</si>
  <si>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</si>
  <si>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</si>
  <si>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</si>
  <si>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</si>
  <si>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</si>
  <si>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</si>
  <si>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</si>
  <si>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</si>
  <si>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</si>
  <si>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</si>
  <si>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</si>
  <si>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</si>
  <si>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</si>
  <si>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</si>
  <si>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</si>
  <si>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</si>
  <si>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</si>
  <si>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</si>
  <si>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</si>
  <si>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</si>
  <si>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</si>
  <si>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</si>
  <si>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</si>
  <si>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</si>
  <si>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</si>
  <si>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</si>
  <si>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</si>
  <si>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</si>
  <si>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</si>
  <si>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</si>
  <si>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</si>
  <si>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</si>
  <si>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</si>
  <si>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</si>
  <si>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</si>
  <si>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</si>
  <si>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</si>
  <si>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</si>
  <si>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</si>
  <si>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</si>
  <si>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</si>
  <si>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</si>
  <si>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</si>
  <si>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</si>
  <si>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</si>
  <si>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</si>
  <si>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</si>
  <si>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</si>
  <si>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</si>
  <si>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</si>
  <si>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</si>
  <si>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</si>
  <si>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</si>
  <si>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</si>
  <si>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</si>
  <si>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</si>
  <si>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</si>
  <si>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</si>
  <si>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</si>
  <si>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</si>
  <si>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</si>
  <si>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</si>
  <si>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</si>
  <si>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</si>
  <si>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</si>
  <si>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</si>
  <si>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</si>
  <si>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</si>
  <si>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</si>
  <si>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</si>
  <si>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</si>
  <si>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</si>
  <si>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</si>
  <si>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</si>
  <si>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</si>
  <si>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</si>
  <si>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</si>
  <si>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</si>
  <si>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</si>
  <si>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</si>
  <si>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</si>
  <si>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</si>
  <si>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</si>
  <si>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</si>
  <si>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</si>
  <si>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</si>
  <si>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</si>
  <si>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</si>
  <si>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</si>
  <si>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</si>
  <si>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</si>
  <si>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</si>
  <si>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</si>
  <si>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</si>
  <si>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</si>
  <si>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</si>
  <si>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</si>
  <si>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</si>
  <si>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</si>
  <si>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</si>
  <si>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</si>
  <si>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</si>
  <si>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</si>
  <si>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</si>
  <si>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</si>
  <si>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</si>
  <si>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</si>
  <si>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</si>
  <si>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</si>
  <si>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</si>
  <si>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</si>
  <si>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</si>
  <si>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</si>
  <si>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</si>
  <si>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</si>
  <si>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</si>
  <si>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</si>
  <si>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</si>
  <si>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</si>
  <si>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</si>
  <si>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</si>
  <si>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</si>
  <si>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</si>
  <si>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</si>
  <si>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</si>
  <si>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</si>
  <si>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</si>
  <si>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</si>
  <si>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</si>
  <si>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</si>
  <si>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</si>
  <si>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</si>
  <si>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</si>
  <si>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</si>
  <si>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</si>
  <si>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</si>
  <si>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</si>
  <si>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</si>
  <si>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</si>
  <si>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</si>
  <si>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</si>
  <si>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</si>
  <si>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</si>
  <si>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</si>
  <si>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</si>
  <si>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</si>
  <si>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</si>
  <si>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</si>
  <si>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</si>
  <si>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</si>
  <si>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</si>
  <si>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</si>
  <si>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</si>
  <si>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</si>
  <si>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</si>
  <si>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</si>
  <si>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</si>
  <si>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</si>
  <si>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</si>
  <si>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</si>
  <si>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</si>
  <si>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</si>
  <si>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</si>
  <si>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</si>
  <si>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</si>
  <si>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</si>
  <si>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</si>
  <si>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</si>
  <si>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</si>
  <si>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</si>
  <si>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</si>
  <si>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</si>
  <si>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</si>
  <si>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</si>
  <si>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</si>
  <si>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</si>
  <si>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</si>
  <si>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</si>
  <si>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</si>
  <si>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</si>
  <si>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</si>
  <si>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</si>
  <si>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</si>
  <si>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</si>
  <si>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</si>
  <si>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</si>
  <si>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</si>
  <si>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</si>
  <si>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</si>
  <si>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</si>
  <si>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</si>
  <si>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</si>
  <si>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</si>
  <si>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</si>
  <si>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</si>
  <si>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</si>
  <si>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</si>
  <si>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</si>
  <si>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</si>
  <si>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</si>
  <si>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</si>
  <si>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</si>
  <si>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</si>
  <si>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</si>
  <si>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</si>
  <si>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</si>
  <si>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</si>
  <si>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</si>
  <si>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</si>
  <si>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</si>
  <si>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</si>
  <si>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</si>
  <si>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</si>
  <si>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</si>
  <si>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</si>
  <si>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</si>
  <si>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</si>
  <si>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</si>
  <si>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</si>
  <si>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</si>
  <si>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</si>
  <si>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</si>
  <si>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</si>
  <si>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</si>
  <si>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</si>
  <si>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</si>
  <si>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</si>
  <si>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</si>
  <si>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</si>
  <si>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</si>
  <si>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</si>
  <si>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</si>
  <si>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</si>
  <si>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</si>
  <si>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</si>
  <si>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</si>
  <si>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</si>
  <si>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</si>
  <si>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</si>
  <si>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</si>
  <si>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</si>
  <si>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</si>
  <si>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</si>
  <si>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</si>
  <si>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</si>
  <si>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</si>
  <si>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</si>
  <si>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</si>
  <si>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</si>
  <si>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</si>
  <si>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</si>
  <si>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</si>
  <si>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</si>
  <si>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</si>
  <si>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</si>
  <si>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</si>
  <si>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</si>
  <si>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</si>
  <si>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</si>
  <si>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</si>
  <si>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</si>
  <si>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</si>
  <si>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</si>
  <si>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</si>
  <si>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</si>
  <si>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</si>
  <si>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</si>
  <si>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</si>
  <si>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</si>
  <si>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</si>
  <si>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</si>
  <si>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</si>
  <si>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</si>
  <si>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</si>
  <si>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</si>
  <si>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</si>
  <si>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</si>
  <si>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</si>
  <si>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</si>
  <si>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</si>
  <si>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</si>
  <si>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</si>
  <si>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</si>
  <si>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</si>
  <si>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</si>
  <si>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</si>
  <si>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</si>
  <si>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</si>
  <si>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</si>
  <si>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</si>
  <si>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</si>
  <si>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</si>
  <si>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</si>
  <si>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</si>
  <si>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</si>
  <si>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</si>
  <si>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</si>
  <si>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</si>
  <si>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</si>
  <si>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</si>
  <si>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</si>
  <si>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</si>
  <si>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</si>
  <si>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</si>
  <si>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</si>
  <si>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</si>
  <si>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</si>
  <si>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</si>
  <si>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</si>
  <si>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</si>
  <si>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</si>
  <si>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</si>
  <si>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</si>
  <si>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</si>
  <si>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</si>
  <si>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</si>
  <si>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</si>
  <si>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</si>
  <si>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</si>
  <si>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</si>
  <si>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</si>
  <si>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</si>
  <si>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</si>
  <si>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</si>
  <si>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</si>
  <si>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</si>
  <si>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</si>
  <si>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</si>
  <si>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</si>
  <si>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</si>
  <si>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</si>
  <si>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</si>
  <si>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</si>
  <si>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</si>
  <si>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</si>
  <si>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</si>
  <si>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</si>
  <si>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</si>
  <si>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</si>
  <si>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</si>
  <si>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</si>
  <si>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</si>
  <si>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</si>
  <si>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</si>
  <si>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</si>
  <si>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</si>
  <si>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</si>
  <si>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</si>
  <si>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</si>
  <si>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</si>
  <si>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</si>
  <si>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</si>
  <si>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</si>
  <si>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</si>
  <si>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</si>
  <si>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</si>
  <si>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</si>
  <si>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</si>
  <si>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</si>
  <si>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</si>
  <si>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</si>
  <si>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</si>
  <si>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</si>
  <si>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</si>
  <si>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</si>
  <si>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</si>
  <si>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</si>
  <si>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</si>
  <si>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</si>
  <si>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</si>
  <si>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</si>
  <si>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</si>
  <si>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</si>
  <si>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</si>
  <si>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</si>
  <si>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</si>
  <si>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</si>
  <si>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</si>
  <si>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</si>
  <si>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</si>
  <si>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</si>
  <si>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</si>
  <si>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</si>
  <si>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</si>
  <si>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</si>
  <si>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</si>
  <si>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</si>
  <si>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</si>
  <si>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</si>
  <si>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</si>
  <si>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</si>
  <si>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</si>
  <si>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</si>
  <si>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</si>
  <si>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</si>
  <si>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</si>
  <si>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</si>
  <si>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</si>
  <si>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</si>
  <si>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</si>
  <si>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</si>
  <si>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</si>
  <si>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</si>
  <si>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</si>
  <si>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</si>
  <si>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</si>
  <si>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</si>
  <si>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</si>
  <si>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</si>
  <si>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</si>
  <si>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</si>
  <si>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</si>
  <si>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</si>
  <si>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</si>
  <si>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</si>
  <si>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</si>
  <si>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</si>
  <si>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</si>
  <si>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</si>
  <si>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</si>
  <si>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</si>
  <si>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</si>
  <si>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</si>
  <si>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</si>
  <si>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</si>
  <si>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</si>
  <si>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</si>
  <si>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</si>
  <si>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</si>
  <si>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</si>
  <si>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</si>
  <si>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</si>
  <si>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</si>
  <si>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</si>
  <si>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</si>
  <si>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</si>
  <si>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</si>
  <si>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</si>
  <si>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</si>
  <si>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</si>
  <si>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</si>
  <si>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</si>
  <si>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</si>
  <si>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</si>
  <si>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</si>
  <si>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</si>
  <si>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</si>
  <si>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</si>
  <si>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</si>
  <si>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</si>
  <si>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</si>
  <si>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</si>
  <si>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</si>
  <si>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</si>
  <si>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</si>
  <si>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</si>
  <si>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</si>
  <si>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</si>
  <si>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</si>
  <si>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</si>
  <si>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</si>
  <si>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</si>
  <si>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</si>
  <si>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</si>
  <si>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</si>
  <si>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</si>
  <si>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</si>
  <si>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</si>
  <si>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</si>
  <si>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</si>
  <si>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</si>
  <si>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</si>
  <si>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</si>
  <si>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</si>
  <si>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</si>
  <si>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</si>
  <si>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</si>
  <si>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</si>
  <si>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</si>
  <si>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</si>
  <si>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</si>
  <si>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</si>
  <si>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</si>
  <si>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</si>
  <si>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</si>
  <si>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</si>
  <si>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</si>
  <si>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</si>
  <si>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</si>
  <si>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</si>
  <si>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</si>
  <si>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</si>
  <si>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</si>
  <si>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</si>
  <si>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</si>
  <si>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</si>
  <si>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</si>
  <si>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</si>
  <si>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</si>
  <si>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</si>
  <si>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</si>
  <si>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</si>
  <si>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</si>
  <si>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</si>
  <si>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</si>
  <si>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</si>
  <si>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</si>
  <si>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</si>
  <si>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</si>
  <si>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</si>
  <si>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</si>
  <si>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</si>
  <si>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</si>
  <si>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</si>
  <si>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</si>
  <si>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</si>
  <si>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</si>
  <si>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</si>
  <si>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</si>
  <si>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</si>
  <si>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</si>
  <si>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</si>
  <si>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</si>
  <si>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</si>
  <si>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</si>
  <si>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</si>
  <si>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</si>
  <si>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</si>
  <si>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</si>
  <si>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</si>
  <si>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</si>
  <si>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</si>
  <si>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</si>
  <si>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</si>
  <si>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</si>
  <si>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</si>
  <si>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</si>
  <si>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</si>
  <si>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</si>
  <si>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</si>
  <si>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</si>
  <si>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</si>
  <si>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</si>
  <si>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</si>
  <si>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</si>
  <si>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</si>
  <si>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</si>
  <si>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</si>
  <si>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</si>
  <si>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</si>
  <si>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</si>
  <si>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</si>
  <si>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</si>
  <si>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</si>
  <si>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</si>
  <si>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</si>
  <si>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</si>
  <si>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</si>
  <si>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</si>
  <si>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</si>
  <si>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</si>
  <si>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</si>
  <si>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</si>
  <si>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</si>
  <si>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</si>
  <si>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</si>
  <si>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</si>
  <si>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</si>
  <si>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</si>
  <si>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</si>
  <si>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</si>
  <si>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</si>
  <si>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</si>
  <si>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</si>
  <si>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</si>
  <si>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</si>
  <si>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</si>
  <si>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</si>
  <si>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</si>
  <si>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</si>
  <si>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</si>
  <si>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</si>
  <si>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</si>
  <si>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</si>
  <si>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</si>
  <si>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</si>
  <si>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</si>
  <si>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</si>
  <si>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</si>
  <si>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</si>
  <si>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</si>
  <si>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</si>
  <si>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</si>
  <si>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</si>
  <si>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</si>
  <si>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</si>
  <si>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</si>
  <si>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</si>
  <si>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</si>
  <si>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</si>
  <si>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</si>
  <si>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</si>
  <si>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</si>
  <si>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</si>
  <si>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</si>
  <si>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</si>
  <si>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</si>
  <si>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</si>
  <si>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</si>
  <si>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</si>
  <si>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</si>
  <si>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</si>
  <si>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</si>
  <si>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</si>
  <si>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</si>
  <si>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</si>
  <si>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</si>
  <si>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</si>
  <si>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</si>
  <si>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</si>
  <si>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</si>
  <si>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</si>
  <si>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</si>
  <si>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</si>
  <si>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</si>
  <si>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</si>
  <si>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</si>
  <si>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</si>
  <si>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</si>
  <si>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</si>
  <si>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</si>
  <si>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</si>
  <si>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</si>
  <si>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</si>
  <si>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</si>
  <si>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</si>
  <si>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</si>
  <si>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</si>
  <si>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</si>
  <si>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</si>
  <si>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</si>
  <si>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</si>
  <si>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</si>
  <si>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</si>
  <si>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</si>
  <si>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</si>
  <si>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</si>
  <si>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</si>
  <si>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</si>
  <si>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</si>
  <si>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</si>
  <si>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</si>
  <si>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</si>
  <si>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</si>
  <si>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</si>
  <si>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</si>
  <si>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</si>
  <si>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</si>
  <si>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</si>
  <si>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</si>
  <si>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</si>
  <si>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</si>
  <si>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</si>
  <si>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</si>
  <si>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</si>
  <si>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</si>
  <si>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</si>
  <si>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</si>
  <si>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</si>
  <si>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</si>
  <si>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</si>
  <si>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</si>
  <si>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</si>
  <si>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</si>
  <si>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</si>
  <si>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</si>
  <si>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</si>
  <si>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</si>
  <si>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</si>
  <si>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</si>
  <si>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</si>
  <si>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</si>
  <si>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</si>
  <si>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</si>
  <si>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</si>
  <si>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</si>
  <si>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</si>
  <si>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</si>
  <si>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</si>
  <si>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</si>
  <si>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</si>
  <si>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</si>
  <si>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</si>
  <si>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</si>
  <si>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</si>
  <si>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</si>
  <si>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</si>
  <si>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</si>
  <si>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</si>
  <si>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</si>
  <si>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</si>
  <si>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</si>
  <si>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</si>
  <si>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</si>
  <si>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</si>
  <si>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</si>
  <si>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</si>
  <si>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</si>
  <si>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</si>
  <si>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</si>
  <si>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</si>
  <si>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</si>
  <si>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</si>
  <si>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</si>
  <si>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</si>
  <si>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</si>
  <si>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</si>
  <si>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</si>
  <si>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</si>
  <si>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</si>
  <si>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</si>
  <si>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</si>
  <si>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</si>
  <si>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</si>
  <si>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</si>
  <si>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</si>
  <si>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</si>
  <si>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</si>
  <si>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</si>
  <si>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</si>
  <si>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</si>
  <si>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</si>
  <si>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</si>
  <si>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</si>
  <si>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</si>
  <si>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</si>
  <si>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</si>
  <si>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</si>
  <si>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</si>
  <si>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</si>
  <si>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</si>
  <si>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</si>
  <si>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</si>
  <si>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</si>
  <si>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</si>
  <si>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</si>
  <si>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</si>
  <si>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</si>
  <si>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</si>
  <si>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</si>
  <si>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</si>
  <si>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</si>
  <si>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</si>
  <si>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</si>
  <si>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</si>
  <si>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</si>
  <si>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</si>
  <si>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</si>
  <si>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</si>
  <si>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</si>
  <si>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</si>
  <si>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</si>
  <si>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</si>
  <si>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</si>
  <si>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</si>
  <si>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</si>
  <si>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</si>
  <si>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</si>
  <si>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</si>
  <si>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</si>
  <si>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</si>
  <si>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</si>
  <si>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</si>
  <si>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</si>
  <si>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</si>
  <si>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</si>
  <si>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</si>
  <si>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</si>
  <si>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</si>
  <si>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</si>
  <si>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</si>
  <si>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</si>
  <si>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</si>
  <si>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</si>
  <si>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</si>
  <si>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</si>
  <si>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</si>
  <si>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</si>
  <si>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</si>
  <si>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</si>
  <si>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</si>
  <si>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</si>
  <si>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</si>
  <si>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</si>
  <si>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</si>
  <si>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</si>
  <si>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</si>
  <si>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</si>
  <si>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</si>
  <si>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</si>
  <si>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</si>
  <si>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</si>
  <si>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</si>
  <si>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</si>
  <si>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</si>
  <si>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</si>
  <si>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</si>
  <si>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</si>
  <si>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</si>
  <si>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</si>
  <si>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</si>
  <si>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</si>
  <si>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</si>
  <si>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</si>
  <si>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</si>
  <si>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</si>
  <si>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</si>
  <si>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</si>
  <si>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</si>
  <si>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</si>
  <si>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</si>
  <si>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</si>
  <si>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</si>
  <si>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</si>
  <si>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</si>
  <si>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</si>
  <si>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</si>
  <si>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</si>
  <si>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</si>
  <si>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</si>
  <si>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</si>
  <si>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</si>
  <si>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</si>
  <si>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</si>
  <si>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</si>
  <si>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</si>
  <si>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</si>
  <si>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</si>
  <si>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</si>
  <si>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</si>
  <si>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</si>
  <si>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</si>
  <si>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</si>
  <si>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</si>
  <si>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</si>
  <si>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</si>
  <si>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</si>
  <si>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</si>
  <si>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</si>
  <si>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</si>
  <si>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</si>
  <si>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</si>
  <si>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</si>
  <si>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</si>
  <si>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</si>
  <si>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</si>
  <si>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</si>
  <si>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</si>
  <si>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</si>
  <si>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</si>
  <si>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</si>
  <si>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</si>
  <si>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</si>
  <si>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</si>
  <si>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</si>
  <si>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</si>
  <si>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</si>
  <si>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</si>
  <si>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</si>
  <si>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</si>
  <si>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</si>
  <si>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</si>
  <si>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</si>
  <si>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</si>
  <si>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</si>
  <si>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</si>
  <si>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</si>
  <si>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</si>
  <si>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</si>
  <si>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</si>
  <si>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</si>
  <si>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</si>
  <si>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</si>
  <si>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</si>
  <si>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</si>
  <si>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</si>
  <si>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</si>
  <si>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</si>
  <si>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</si>
  <si>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</si>
  <si>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</si>
  <si>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</si>
  <si>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</si>
  <si>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</si>
  <si>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</si>
  <si>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</si>
  <si>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</si>
  <si>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</si>
  <si>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</si>
  <si>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</si>
  <si>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</si>
  <si>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</si>
  <si>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</si>
  <si>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</si>
  <si>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</si>
  <si>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</si>
  <si>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</si>
  <si>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</si>
  <si>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</si>
  <si>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</si>
  <si>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</si>
  <si>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</si>
  <si>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</si>
  <si>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</si>
  <si>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</si>
  <si>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</si>
  <si>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</si>
  <si>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</si>
  <si>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</si>
  <si>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</si>
  <si>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</si>
  <si>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</si>
  <si>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</si>
  <si>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</si>
  <si>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</si>
  <si>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</si>
  <si>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</si>
  <si>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</si>
  <si>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</si>
  <si>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</si>
  <si>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</si>
  <si>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</si>
  <si>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</si>
  <si>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</si>
  <si>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</si>
  <si>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</si>
  <si>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</si>
  <si>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</si>
  <si>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</si>
  <si>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</si>
  <si>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</si>
  <si>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</si>
  <si>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</si>
  <si>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</si>
  <si>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</si>
  <si>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</si>
  <si>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</si>
  <si>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</si>
  <si>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</si>
  <si>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</si>
  <si>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</si>
  <si>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</si>
  <si>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</si>
  <si>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</si>
  <si>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</si>
  <si>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</si>
  <si>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</si>
  <si>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</si>
  <si>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</si>
  <si>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</si>
  <si>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</si>
  <si>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</si>
  <si>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</si>
  <si>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</si>
  <si>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</si>
  <si>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</si>
  <si>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</si>
  <si>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</si>
  <si>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</si>
  <si>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</si>
  <si>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</si>
  <si>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</si>
  <si>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</si>
  <si>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</si>
  <si>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</si>
  <si>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</si>
  <si>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</si>
  <si>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</si>
  <si>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</si>
  <si>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</si>
  <si>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</si>
  <si>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</si>
  <si>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</si>
  <si>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</si>
  <si>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</si>
  <si>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</si>
  <si>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</si>
  <si>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</si>
  <si>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</si>
  <si>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</si>
  <si>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</si>
  <si>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</si>
  <si>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</si>
  <si>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</si>
  <si>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</si>
  <si>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</si>
  <si>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</si>
  <si>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</si>
  <si>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</si>
  <si>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</si>
  <si>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</si>
  <si>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</si>
  <si>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</si>
  <si>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</si>
  <si>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</si>
  <si>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</si>
  <si>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</si>
  <si>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</si>
  <si>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</si>
  <si>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</si>
  <si>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</si>
  <si>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</si>
  <si>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</si>
  <si>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</si>
  <si>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</si>
  <si>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</si>
  <si>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</si>
  <si>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</si>
  <si>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</si>
  <si>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</si>
  <si>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</si>
  <si>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</si>
  <si>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</si>
  <si>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</si>
  <si>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</si>
  <si>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</si>
  <si>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</si>
  <si>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</si>
  <si>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</si>
  <si>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</si>
  <si>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</si>
  <si>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</si>
  <si>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</si>
  <si>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</si>
  <si>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</si>
  <si>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</si>
  <si>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</si>
  <si>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</si>
  <si>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</si>
  <si>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</si>
  <si>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</si>
  <si>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</si>
  <si>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</si>
  <si>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</si>
  <si>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</si>
  <si>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</si>
  <si>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</si>
  <si>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</si>
  <si>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</si>
  <si>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</si>
  <si>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</si>
  <si>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</si>
  <si>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</si>
  <si>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</si>
  <si>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</si>
  <si>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</si>
  <si>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</si>
  <si>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</si>
  <si>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</si>
  <si>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</si>
  <si>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</si>
  <si>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</si>
  <si>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</si>
  <si>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</si>
  <si>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</si>
  <si>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</si>
  <si>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</si>
  <si>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</si>
  <si>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</si>
  <si>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</si>
  <si>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</si>
  <si>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</si>
  <si>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</si>
  <si>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</si>
  <si>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</si>
  <si>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</si>
  <si>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</si>
  <si>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</si>
  <si>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</si>
  <si>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</si>
  <si>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</si>
  <si>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</si>
  <si>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</si>
  <si>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</si>
  <si>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</si>
  <si>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</si>
  <si>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</si>
  <si>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</si>
  <si>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</si>
  <si>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</si>
  <si>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</si>
  <si>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</si>
  <si>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</si>
  <si>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</si>
  <si>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</si>
  <si>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</si>
  <si>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</si>
  <si>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</si>
  <si>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</si>
  <si>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</si>
  <si>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</si>
  <si>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</si>
  <si>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</si>
  <si>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</si>
  <si>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</si>
  <si>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</si>
  <si>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</si>
  <si>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</si>
  <si>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</si>
  <si>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</si>
  <si>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</si>
  <si>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</si>
  <si>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</si>
  <si>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</si>
  <si>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</si>
  <si>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</si>
  <si>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</si>
  <si>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</si>
  <si>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</si>
  <si>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</si>
  <si>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</si>
  <si>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</si>
  <si>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</si>
  <si>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</si>
  <si>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</si>
  <si>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</si>
  <si>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</si>
  <si>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</si>
  <si>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</si>
  <si>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</si>
  <si>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</si>
  <si>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</si>
  <si>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</si>
  <si>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</si>
  <si>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</si>
  <si>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</si>
  <si>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</si>
  <si>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</si>
  <si>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</si>
  <si>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</si>
  <si>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</si>
  <si>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</si>
  <si>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</si>
  <si>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</si>
  <si>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</si>
  <si>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</si>
  <si>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</si>
  <si>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</si>
  <si>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</si>
  <si>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</si>
  <si>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</si>
  <si>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</si>
  <si>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</si>
  <si>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</si>
  <si>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</si>
  <si>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</si>
  <si>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</si>
  <si>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</si>
  <si>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</si>
  <si>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</si>
  <si>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</si>
  <si>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</si>
  <si>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</si>
  <si>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</si>
  <si>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</si>
  <si>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</si>
  <si>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</si>
  <si>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</si>
  <si>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</si>
  <si>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</si>
  <si>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</si>
  <si>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</si>
  <si>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</si>
  <si>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</si>
  <si>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</si>
  <si>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</si>
  <si>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</si>
  <si>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</si>
  <si>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</si>
  <si>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</si>
  <si>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</si>
  <si>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</si>
  <si>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</si>
  <si>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</si>
  <si>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</si>
  <si>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</si>
  <si>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</si>
  <si>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</si>
  <si>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</si>
  <si>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</si>
  <si>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</si>
  <si>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</si>
  <si>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</si>
  <si>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</si>
  <si>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</si>
  <si>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</si>
  <si>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</si>
  <si>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</si>
  <si>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</si>
  <si>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</si>
  <si>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</si>
  <si>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</si>
  <si>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</si>
  <si>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</si>
  <si>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</si>
  <si>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</si>
  <si>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</si>
  <si>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</si>
  <si>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</si>
  <si>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</si>
  <si>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</si>
  <si>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</si>
  <si>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</si>
  <si>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</si>
  <si>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</si>
  <si>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</si>
  <si>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</si>
  <si>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</si>
  <si>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</si>
  <si>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</si>
  <si>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</si>
  <si>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</si>
  <si>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</si>
  <si>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</si>
  <si>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</si>
  <si>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</si>
  <si>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</si>
  <si>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</si>
  <si>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</si>
  <si>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</si>
  <si>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</si>
  <si>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</si>
  <si>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</si>
  <si>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</si>
  <si>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</si>
  <si>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</si>
  <si>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</si>
  <si>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</si>
  <si>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</si>
  <si>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</si>
  <si>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</si>
  <si>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</si>
  <si>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</si>
  <si>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</si>
  <si>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</si>
  <si>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</si>
  <si>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</si>
  <si>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</si>
  <si>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</si>
  <si>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</si>
  <si>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</si>
  <si>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</si>
  <si>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</si>
  <si>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</si>
  <si>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</si>
  <si>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</si>
  <si>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</si>
  <si>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</si>
  <si>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</si>
  <si>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</si>
  <si>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</si>
  <si>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</si>
  <si>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</si>
  <si>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</si>
  <si>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</si>
  <si>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</si>
  <si>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</si>
  <si>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</si>
  <si>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</si>
  <si>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</si>
  <si>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</si>
  <si>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</si>
  <si>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</si>
  <si>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</si>
  <si>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</si>
  <si>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</si>
  <si>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</si>
  <si>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</si>
  <si>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</si>
  <si>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</si>
  <si>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</si>
  <si>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</si>
  <si>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</si>
  <si>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</si>
  <si>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</si>
  <si>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</si>
  <si>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</si>
  <si>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</si>
  <si>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</si>
  <si>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</si>
  <si>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</si>
  <si>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</si>
  <si>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</si>
  <si>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</si>
  <si>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</si>
  <si>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</si>
  <si>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</si>
  <si>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</si>
  <si>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</si>
  <si>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</si>
  <si>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</si>
  <si>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</si>
  <si>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</si>
  <si>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</si>
  <si>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</si>
  <si>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</si>
  <si>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</si>
  <si>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</si>
  <si>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</si>
  <si>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</si>
  <si>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</si>
  <si>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</si>
  <si>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</si>
  <si>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</si>
  <si>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</si>
  <si>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</si>
  <si>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</si>
  <si>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</si>
  <si>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</si>
  <si>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</si>
  <si>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</si>
  <si>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</si>
  <si>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</si>
  <si>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</si>
  <si>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</si>
  <si>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</si>
  <si>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</si>
  <si>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</si>
  <si>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</si>
  <si>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</si>
  <si>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</si>
  <si>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</si>
  <si>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</si>
  <si>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</si>
  <si>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</si>
  <si>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</si>
  <si>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</si>
  <si>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</si>
  <si>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</si>
  <si>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</si>
  <si>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</si>
  <si>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</si>
  <si>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</si>
  <si>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</si>
  <si>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</si>
  <si>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</si>
  <si>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</si>
  <si>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</si>
  <si>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</si>
  <si>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</si>
  <si>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</si>
  <si>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</si>
  <si>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</si>
  <si>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</si>
  <si>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</si>
  <si>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</si>
  <si>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</si>
  <si>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</si>
  <si>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</si>
  <si>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</si>
  <si>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</si>
  <si>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</si>
  <si>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</si>
  <si>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</si>
  <si>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</si>
  <si>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</si>
  <si>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</si>
  <si>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</si>
  <si>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</si>
  <si>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</si>
  <si>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</si>
  <si>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</si>
  <si>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</si>
  <si>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</si>
  <si>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</si>
  <si>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</si>
  <si>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</si>
  <si>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</si>
  <si>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</si>
  <si>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</si>
  <si>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</si>
  <si>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</si>
  <si>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</si>
  <si>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</si>
  <si>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</si>
  <si>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</si>
  <si>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</si>
  <si>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</si>
  <si>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</si>
  <si>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</si>
  <si>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</si>
  <si>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</si>
  <si>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</si>
  <si>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</si>
  <si>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</si>
  <si>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</si>
  <si>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</si>
  <si>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</si>
  <si>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</si>
  <si>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</si>
  <si>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</si>
  <si>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</si>
  <si>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</si>
  <si>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</si>
  <si>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</si>
  <si>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</si>
  <si>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</si>
  <si>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</si>
  <si>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</si>
  <si>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</si>
  <si>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</si>
  <si>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</si>
  <si>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</si>
  <si>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</si>
  <si>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</si>
  <si>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</si>
  <si>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</si>
  <si>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</si>
  <si>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</si>
  <si>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</si>
  <si>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</si>
  <si>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</si>
  <si>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</si>
  <si>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</si>
  <si>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</si>
  <si>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</si>
  <si>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</si>
  <si>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</si>
  <si>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</si>
  <si>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</si>
  <si>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</si>
  <si>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</si>
  <si>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</si>
  <si>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</si>
  <si>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</si>
  <si>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</si>
  <si>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</si>
  <si>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</si>
  <si>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</si>
  <si>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</si>
  <si>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</si>
  <si>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</si>
  <si>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</si>
  <si>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</si>
  <si>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</si>
  <si>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</si>
  <si>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</si>
  <si>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</si>
  <si>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</si>
  <si>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</si>
  <si>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</si>
  <si>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</si>
  <si>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</si>
  <si>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</si>
  <si>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</si>
  <si>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</si>
  <si>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</si>
  <si>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</si>
  <si>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</si>
  <si>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</si>
  <si>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</si>
  <si>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</si>
  <si>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</si>
  <si>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</si>
  <si>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</si>
  <si>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</si>
  <si>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</si>
  <si>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</si>
  <si>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</si>
  <si>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</si>
  <si>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</si>
  <si>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</si>
  <si>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</si>
  <si>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</si>
  <si>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</si>
  <si>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</si>
  <si>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</si>
  <si>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</si>
  <si>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</si>
  <si>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</si>
  <si>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</si>
  <si>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</si>
  <si>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</si>
  <si>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</si>
  <si>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</si>
  <si>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</si>
  <si>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</si>
  <si>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</si>
  <si>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</si>
  <si>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</si>
  <si>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</si>
  <si>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</si>
  <si>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</si>
  <si>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</si>
  <si>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</si>
  <si>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</si>
  <si>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</si>
  <si>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</si>
  <si>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</si>
  <si>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</si>
  <si>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</si>
  <si>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</si>
  <si>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</si>
  <si>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</si>
  <si>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</si>
  <si>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</si>
  <si>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</si>
  <si>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</si>
  <si>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</si>
  <si>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</si>
  <si>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</si>
  <si>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</si>
  <si>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</si>
  <si>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</si>
  <si>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</si>
  <si>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</si>
  <si>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</si>
  <si>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</si>
  <si>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</si>
  <si>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</si>
  <si>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</si>
  <si>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</si>
  <si>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</si>
  <si>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</si>
  <si>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</si>
  <si>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</si>
  <si>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</si>
  <si>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</si>
  <si>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</si>
  <si>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</si>
  <si>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</si>
  <si>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</si>
  <si>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</si>
  <si>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</si>
  <si>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</si>
  <si>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</si>
  <si>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</si>
  <si>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</si>
  <si>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</si>
  <si>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</si>
  <si>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</si>
  <si>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</si>
  <si>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</si>
  <si>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</si>
  <si>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</si>
  <si>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</si>
  <si>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</si>
  <si>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</si>
  <si>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</si>
  <si>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</si>
  <si>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</si>
  <si>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</si>
  <si>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</si>
  <si>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</si>
  <si>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</si>
  <si>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</si>
  <si>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</si>
  <si>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</si>
  <si>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</si>
  <si>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</si>
  <si>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</si>
  <si>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</si>
  <si>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</si>
  <si>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</si>
  <si>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</si>
  <si>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</si>
  <si>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</si>
  <si>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</si>
  <si>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</si>
  <si>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</si>
  <si>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</si>
  <si>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</si>
  <si>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</si>
  <si>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</si>
  <si>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</si>
  <si>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</si>
  <si>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</si>
  <si>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</si>
  <si>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</si>
  <si>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</si>
  <si>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</si>
  <si>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</si>
  <si>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</si>
  <si>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</si>
  <si>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</si>
  <si>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</si>
  <si>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</si>
  <si>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</si>
  <si>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</si>
  <si>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</si>
  <si>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</si>
  <si>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</si>
  <si>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</si>
  <si>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</si>
  <si>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</si>
  <si>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</si>
  <si>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</si>
  <si>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</si>
  <si>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</si>
  <si>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</si>
  <si>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</si>
  <si>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</si>
  <si>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</si>
  <si>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</si>
  <si>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</si>
  <si>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</si>
  <si>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</si>
  <si>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</si>
  <si>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</si>
  <si>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</si>
  <si>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</si>
  <si>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</si>
  <si>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</si>
  <si>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</si>
  <si>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</si>
  <si>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</si>
  <si>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</si>
  <si>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</si>
  <si>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</si>
  <si>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</si>
  <si>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</si>
  <si>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</si>
  <si>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</si>
  <si>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</si>
  <si>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</si>
  <si>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</si>
  <si>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</si>
  <si>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</si>
  <si>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</si>
  <si>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</si>
  <si>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</si>
  <si>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</si>
  <si>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</si>
  <si>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</si>
  <si>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</si>
  <si>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</si>
  <si>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</si>
  <si>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</si>
  <si>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</si>
  <si>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</si>
  <si>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</si>
  <si>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</si>
  <si>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</si>
  <si>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</si>
  <si>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</si>
  <si>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</si>
  <si>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</si>
  <si>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</si>
  <si>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</si>
  <si>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</si>
  <si>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</si>
  <si>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</si>
  <si>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</si>
  <si>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</si>
  <si>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</si>
  <si>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</si>
  <si>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</si>
  <si>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</si>
  <si>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</si>
  <si>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</si>
  <si>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</si>
  <si>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</si>
  <si>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</si>
  <si>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</si>
  <si>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</si>
  <si>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</si>
  <si>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</si>
  <si>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</si>
  <si>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</si>
  <si>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</si>
  <si>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</si>
  <si>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</si>
  <si>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</si>
  <si>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</si>
  <si>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</si>
  <si>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</si>
  <si>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</si>
  <si>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</si>
  <si>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</si>
  <si>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</si>
  <si>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</si>
  <si>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</si>
  <si>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</si>
  <si>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</si>
  <si>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</si>
  <si>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</si>
  <si>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</si>
  <si>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</si>
  <si>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</si>
  <si>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</si>
  <si>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</si>
  <si>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</si>
  <si>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</si>
  <si>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</si>
  <si>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</si>
  <si>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</si>
  <si>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</si>
  <si>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</si>
  <si>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</si>
  <si>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</si>
  <si>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</si>
  <si>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</si>
  <si>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</si>
  <si>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</si>
  <si>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</si>
  <si>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</si>
  <si>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</si>
  <si>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</si>
  <si>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</si>
  <si>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</si>
  <si>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</si>
  <si>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</si>
  <si>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</si>
  <si>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</si>
  <si>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</si>
  <si>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</si>
  <si>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</si>
  <si>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</si>
  <si>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</si>
  <si>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</si>
  <si>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</si>
  <si>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</si>
  <si>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</si>
  <si>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</si>
  <si>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</si>
  <si>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</si>
  <si>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</si>
  <si>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</si>
  <si>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</si>
  <si>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</si>
  <si>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</si>
  <si>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</si>
  <si>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</si>
  <si>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</si>
  <si>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</si>
  <si>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</si>
  <si>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</si>
  <si>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</si>
  <si>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</si>
  <si>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</si>
  <si>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</si>
  <si>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</si>
  <si>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</si>
  <si>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</si>
  <si>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</si>
  <si>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</si>
  <si>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</si>
  <si>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</si>
  <si>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</si>
  <si>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</si>
  <si>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</si>
  <si>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</si>
  <si>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</si>
  <si>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</si>
  <si>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</si>
  <si>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</si>
  <si>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</si>
  <si>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</si>
  <si>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</si>
  <si>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</si>
  <si>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</si>
  <si>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</si>
  <si>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</si>
  <si>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</si>
  <si>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</si>
  <si>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</si>
  <si>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</si>
  <si>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</si>
  <si>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</si>
  <si>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</si>
  <si>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</si>
  <si>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</si>
  <si>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</si>
  <si>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</si>
  <si>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</si>
  <si>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</si>
  <si>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</si>
  <si>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</si>
  <si>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</si>
  <si>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</si>
  <si>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</si>
  <si>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</si>
  <si>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</si>
  <si>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</si>
  <si>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</si>
  <si>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</si>
  <si>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</si>
  <si>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</si>
  <si>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</si>
  <si>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</si>
  <si>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</si>
  <si>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</si>
  <si>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</si>
  <si>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</si>
  <si>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</si>
  <si>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</si>
  <si>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</si>
  <si>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</si>
  <si>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</si>
  <si>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</si>
  <si>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</si>
  <si>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</si>
  <si>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</si>
  <si>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</si>
  <si>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</si>
  <si>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</si>
  <si>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</si>
  <si>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</si>
  <si>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</si>
  <si>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</si>
  <si>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</si>
  <si>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</si>
  <si>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</si>
  <si>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</si>
  <si>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</si>
  <si>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</si>
  <si>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</si>
  <si>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</si>
  <si>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</si>
  <si>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</si>
  <si>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</si>
  <si>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</si>
  <si>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</si>
  <si>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</si>
  <si>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</si>
  <si>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</si>
  <si>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</si>
  <si>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</si>
  <si>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</si>
  <si>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</si>
  <si>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</si>
  <si>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</si>
  <si>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</si>
  <si>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</si>
  <si>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</si>
  <si>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</si>
  <si>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</si>
  <si>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</si>
  <si>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</si>
  <si>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</si>
  <si>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</si>
  <si>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</si>
  <si>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</si>
  <si>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</si>
  <si>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</si>
  <si>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</si>
  <si>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</si>
  <si>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</si>
  <si>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</si>
  <si>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</si>
  <si>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</si>
  <si>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</si>
  <si>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</si>
  <si>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</si>
  <si>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</si>
  <si>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</si>
  <si>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</si>
  <si>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</si>
  <si>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</si>
  <si>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</si>
  <si>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</si>
  <si>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</si>
  <si>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</si>
  <si>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</si>
  <si>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</si>
  <si>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</si>
  <si>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</si>
  <si>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</si>
  <si>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</si>
  <si>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</si>
  <si>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</si>
  <si>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</si>
  <si>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</si>
  <si>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</si>
  <si>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</si>
  <si>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</si>
  <si>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</si>
  <si>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</si>
  <si>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</si>
  <si>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</si>
  <si>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</si>
  <si>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</si>
  <si>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</si>
  <si>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</si>
  <si>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</si>
  <si>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</si>
  <si>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</si>
  <si>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</si>
  <si>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</si>
  <si>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</si>
  <si>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</si>
  <si>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</si>
  <si>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</si>
  <si>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</si>
  <si>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</si>
  <si>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</si>
  <si>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</si>
  <si>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</si>
  <si>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</si>
  <si>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</si>
  <si>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</si>
  <si>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</si>
  <si>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</si>
  <si>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</si>
  <si>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</si>
  <si>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</si>
  <si>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</si>
  <si>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</si>
  <si>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</si>
  <si>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</si>
  <si>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</si>
  <si>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</si>
  <si>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</si>
  <si>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</si>
  <si>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</si>
  <si>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</si>
  <si>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</si>
  <si>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</si>
  <si>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</si>
  <si>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</si>
  <si>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</si>
  <si>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</si>
  <si>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</si>
  <si>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</si>
  <si>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</si>
  <si>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</si>
  <si>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</si>
  <si>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</si>
  <si>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</si>
  <si>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</si>
  <si>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</si>
  <si>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</si>
  <si>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</si>
  <si>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</si>
  <si>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</si>
  <si>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</si>
  <si>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</si>
  <si>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</si>
  <si>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</si>
  <si>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</si>
  <si>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</si>
  <si>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</si>
  <si>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</si>
  <si>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</si>
  <si>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</si>
  <si>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</si>
  <si>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</si>
  <si>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</si>
  <si>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</si>
  <si>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</si>
  <si>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</si>
  <si>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</si>
  <si>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</si>
  <si>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</si>
  <si>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</si>
  <si>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</si>
  <si>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</si>
  <si>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</si>
  <si>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</si>
  <si>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</si>
  <si>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</si>
  <si>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</si>
  <si>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</si>
  <si>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</si>
  <si>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</si>
  <si>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</si>
  <si>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</si>
  <si>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</si>
  <si>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</si>
  <si>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</si>
  <si>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</si>
  <si>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</si>
  <si>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</si>
  <si>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</si>
  <si>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</si>
  <si>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</si>
  <si>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</si>
  <si>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</si>
  <si>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</si>
  <si>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</si>
  <si>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</si>
  <si>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</si>
  <si>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</si>
  <si>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</si>
  <si>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</si>
  <si>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</si>
  <si>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</si>
  <si>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</si>
  <si>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</si>
  <si>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</si>
  <si>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</si>
  <si>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</si>
  <si>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</si>
  <si>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</si>
  <si>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</si>
  <si>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</si>
  <si>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</si>
  <si>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</si>
  <si>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</si>
  <si>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</si>
  <si>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</si>
  <si>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</si>
  <si>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</si>
  <si>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</si>
  <si>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</si>
  <si>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</si>
  <si>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</si>
  <si>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</si>
  <si>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</si>
  <si>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</si>
  <si>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</si>
  <si>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</si>
  <si>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</si>
  <si>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</si>
  <si>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</si>
  <si>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</si>
  <si>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</si>
  <si>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</si>
  <si>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</si>
  <si>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</si>
  <si>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</si>
  <si>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</si>
  <si>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</si>
  <si>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</si>
  <si>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</si>
  <si>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</si>
  <si>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</si>
  <si>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</si>
  <si>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</si>
  <si>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</si>
  <si>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</si>
  <si>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</si>
  <si>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</si>
  <si>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</si>
  <si>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</si>
  <si>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</si>
  <si>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</si>
  <si>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</si>
  <si>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</si>
  <si>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</si>
  <si>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</si>
  <si>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</si>
  <si>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</si>
  <si>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</si>
  <si>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</si>
  <si>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</si>
  <si>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</si>
  <si>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</si>
  <si>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</si>
  <si>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</si>
  <si>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</si>
  <si>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</si>
  <si>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</si>
  <si>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</si>
  <si>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</si>
  <si>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</si>
  <si>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</si>
  <si>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</si>
  <si>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</si>
  <si>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</si>
  <si>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</si>
  <si>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</si>
  <si>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</si>
  <si>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</si>
  <si>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</si>
  <si>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</si>
  <si>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</si>
  <si>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</si>
  <si>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</si>
  <si>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</si>
  <si>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</si>
  <si>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</si>
  <si>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</si>
  <si>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</si>
  <si>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</si>
  <si>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</si>
  <si>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</si>
  <si>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</si>
  <si>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</si>
  <si>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</si>
  <si>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</si>
  <si>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</si>
  <si>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</si>
  <si>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</si>
  <si>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</si>
  <si>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</si>
  <si>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</si>
  <si>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</si>
  <si>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</si>
  <si>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</si>
  <si>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</si>
  <si>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</si>
  <si>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</si>
  <si>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</si>
  <si>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</si>
  <si>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</si>
  <si>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</si>
  <si>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</si>
  <si>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</si>
  <si>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</si>
  <si>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</si>
  <si>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</si>
  <si>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</si>
  <si>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</si>
  <si>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</si>
  <si>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</si>
  <si>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</si>
  <si>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</si>
  <si>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</si>
  <si>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</si>
  <si>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</si>
  <si>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</si>
  <si>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</si>
  <si>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</si>
  <si>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</si>
  <si>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</si>
  <si>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</si>
  <si>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</si>
  <si>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</si>
  <si>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</si>
  <si>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</si>
  <si>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</si>
  <si>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</si>
  <si>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</si>
  <si>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</si>
  <si>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</si>
  <si>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</si>
  <si>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</si>
  <si>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</si>
  <si>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</si>
  <si>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</si>
  <si>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</si>
  <si>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</si>
  <si>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</si>
  <si>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</si>
  <si>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</si>
  <si>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</si>
  <si>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</si>
  <si>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</si>
  <si>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</si>
  <si>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</si>
  <si>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</si>
  <si>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</si>
  <si>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</si>
  <si>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</si>
  <si>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</si>
  <si>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</si>
  <si>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</si>
  <si>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</si>
  <si>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</si>
  <si>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</si>
  <si>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</si>
  <si>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</si>
  <si>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</si>
  <si>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</si>
  <si>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</si>
  <si>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</si>
  <si>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</si>
  <si>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</si>
  <si>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</si>
  <si>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</si>
  <si>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</si>
  <si>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</si>
  <si>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</si>
  <si>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</si>
  <si>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</si>
  <si>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</si>
  <si>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</si>
  <si>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</si>
  <si>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</si>
  <si>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</si>
  <si>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</si>
  <si>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</si>
  <si>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</si>
  <si>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</si>
  <si>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</si>
  <si>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</si>
  <si>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</si>
  <si>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</si>
  <si>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</si>
  <si>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</si>
  <si>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</si>
  <si>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</si>
  <si>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</si>
  <si>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</si>
  <si>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</si>
  <si>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</si>
  <si>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</si>
  <si>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</si>
  <si>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</si>
  <si>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</si>
  <si>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</si>
  <si>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</si>
  <si>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</si>
  <si>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</si>
  <si>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</si>
  <si>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</si>
  <si>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</si>
  <si>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</si>
  <si>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</si>
  <si>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</si>
  <si>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</si>
  <si>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</si>
  <si>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</si>
  <si>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</si>
  <si>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</si>
  <si>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</si>
  <si>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</si>
  <si>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</si>
  <si>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</si>
  <si>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</si>
  <si>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</si>
  <si>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</si>
  <si>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</si>
  <si>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</si>
  <si>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</si>
  <si>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</si>
  <si>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</si>
  <si>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</si>
  <si>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</si>
  <si>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</si>
  <si>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</si>
  <si>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</si>
  <si>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</si>
  <si>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</si>
  <si>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</si>
  <si>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</si>
  <si>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</si>
  <si>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</si>
  <si>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</si>
  <si>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</si>
  <si>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</si>
  <si>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</si>
  <si>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</si>
  <si>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</si>
  <si>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</si>
  <si>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</si>
  <si>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</si>
  <si>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</si>
  <si>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</si>
  <si>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</si>
  <si>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</si>
  <si>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</si>
  <si>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</si>
  <si>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</si>
  <si>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</si>
  <si>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</si>
  <si>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</si>
  <si>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</si>
  <si>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</si>
  <si>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</si>
  <si>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</si>
  <si>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</si>
  <si>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</si>
  <si>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</si>
  <si>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</si>
  <si>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</si>
  <si>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</si>
  <si>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</si>
  <si>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</si>
  <si>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</si>
  <si>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</si>
  <si>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</si>
  <si>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</si>
  <si>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</si>
  <si>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</si>
  <si>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</si>
  <si>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</si>
  <si>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</si>
  <si>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</si>
  <si>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</si>
  <si>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</si>
  <si>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</si>
  <si>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</si>
  <si>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</si>
  <si>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</si>
  <si>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</si>
  <si>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</si>
  <si>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</si>
  <si>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</si>
  <si>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</si>
  <si>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</si>
  <si>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</si>
  <si>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</si>
  <si>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</si>
  <si>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</si>
  <si>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</si>
  <si>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</si>
  <si>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</si>
  <si>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</si>
  <si>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</si>
  <si>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</si>
  <si>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</si>
  <si>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</si>
  <si>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</si>
  <si>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</si>
  <si>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</si>
  <si>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</si>
  <si>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</si>
  <si>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</si>
  <si>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</si>
  <si>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</si>
  <si>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</si>
  <si>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</si>
  <si>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</si>
  <si>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</si>
  <si>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</si>
  <si>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</si>
  <si>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</si>
  <si>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</si>
  <si>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</si>
  <si>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</si>
  <si>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</si>
  <si>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</si>
  <si>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</si>
  <si>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</si>
  <si>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</si>
  <si>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</si>
  <si>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</si>
  <si>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</si>
  <si>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</si>
  <si>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</si>
  <si>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</si>
  <si>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</si>
  <si>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</si>
  <si>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</si>
  <si>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</si>
  <si>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</si>
  <si>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</si>
  <si>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</si>
  <si>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</si>
  <si>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</si>
  <si>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</si>
  <si>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</si>
  <si>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</si>
  <si>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</si>
  <si>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</si>
  <si>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</si>
  <si>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</si>
  <si>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</si>
  <si>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</si>
  <si>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</si>
  <si>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</si>
  <si>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</si>
  <si>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</si>
  <si>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</si>
  <si>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</si>
  <si>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</si>
  <si>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</si>
  <si>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</si>
  <si>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</si>
  <si>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</si>
  <si>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</si>
  <si>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</si>
  <si>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</si>
  <si>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</si>
  <si>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</si>
  <si>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</si>
  <si>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</si>
  <si>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</si>
  <si>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</si>
  <si>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</si>
  <si>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</si>
  <si>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</si>
  <si>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</si>
  <si>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</si>
  <si>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</si>
  <si>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</si>
  <si>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</si>
  <si>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</si>
  <si>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</si>
  <si>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</si>
  <si>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</si>
  <si>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</si>
  <si>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</si>
  <si>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</si>
  <si>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</si>
  <si>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</si>
  <si>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</si>
  <si>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</si>
  <si>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</si>
  <si>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</si>
  <si>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</si>
  <si>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</si>
  <si>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</si>
  <si>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</si>
  <si>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</si>
  <si>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</si>
  <si>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</si>
  <si>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</si>
  <si>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</si>
  <si>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</si>
  <si>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</si>
  <si>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</si>
  <si>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</si>
  <si>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</si>
  <si>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</si>
  <si>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</si>
  <si>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</si>
  <si>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</si>
  <si>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</si>
  <si>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</si>
  <si>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</si>
  <si>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</si>
  <si>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</si>
  <si>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</si>
  <si>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</si>
  <si>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</si>
  <si>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</si>
  <si>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</si>
  <si>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</si>
  <si>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</si>
  <si>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</si>
  <si>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</si>
  <si>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</si>
  <si>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</si>
  <si>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</si>
  <si>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</si>
  <si>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</si>
  <si>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</si>
  <si>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</si>
  <si>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</si>
  <si>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</si>
  <si>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</si>
  <si>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</si>
  <si>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</si>
  <si>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</si>
  <si>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</si>
  <si>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</si>
  <si>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</si>
  <si>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</si>
  <si>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</si>
  <si>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</si>
  <si>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</si>
  <si>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</si>
  <si>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</si>
  <si>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</si>
  <si>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</si>
  <si>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</si>
  <si>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</si>
  <si>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</si>
  <si>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</si>
  <si>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</si>
  <si>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</si>
  <si>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</si>
  <si>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</si>
  <si>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</si>
  <si>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</si>
  <si>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</si>
  <si>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</si>
  <si>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</si>
  <si>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</si>
  <si>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</si>
  <si>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</si>
  <si>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</si>
  <si>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</si>
  <si>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</si>
  <si>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</si>
  <si>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</si>
  <si>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</si>
  <si>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</si>
  <si>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</si>
  <si>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</si>
  <si>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</si>
  <si>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</si>
  <si>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</si>
  <si>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</si>
  <si>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</si>
  <si>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</si>
  <si>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</si>
  <si>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</si>
  <si>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</si>
  <si>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</si>
  <si>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</si>
  <si>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</si>
  <si>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</si>
  <si>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</si>
  <si>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</si>
  <si>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</si>
  <si>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</si>
  <si>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</si>
  <si>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</si>
  <si>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</si>
  <si>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</si>
  <si>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</si>
  <si>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</si>
  <si>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</si>
  <si>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</si>
  <si>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</si>
  <si>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</si>
  <si>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</si>
  <si>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</si>
  <si>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</si>
  <si>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</si>
  <si>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</si>
  <si>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</si>
  <si>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</si>
  <si>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</si>
  <si>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</si>
  <si>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</si>
  <si>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</si>
  <si>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</si>
  <si>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</si>
  <si>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</si>
  <si>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</si>
  <si>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</si>
  <si>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</si>
  <si>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</si>
  <si>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</si>
  <si>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</si>
  <si>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</si>
  <si>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</si>
  <si>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</si>
  <si>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</si>
  <si>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</si>
  <si>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</si>
  <si>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</si>
  <si>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</si>
  <si>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</si>
  <si>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</si>
  <si>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</si>
  <si>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</si>
  <si>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</si>
  <si>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</si>
  <si>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</si>
  <si>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</si>
  <si>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</si>
  <si>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</si>
  <si>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</si>
  <si>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</si>
  <si>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</si>
  <si>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</si>
  <si>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</si>
  <si>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</si>
  <si>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</si>
  <si>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</si>
  <si>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</si>
  <si>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</si>
  <si>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</si>
  <si>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</si>
  <si>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</si>
  <si>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</si>
  <si>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</si>
  <si>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</si>
  <si>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</si>
  <si>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</si>
  <si>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</si>
  <si>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</si>
  <si>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</si>
  <si>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</si>
  <si>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</si>
  <si>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</si>
  <si>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</si>
  <si>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</si>
  <si>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</si>
  <si>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</si>
  <si>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</si>
  <si>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</si>
  <si>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</si>
  <si>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</si>
  <si>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</si>
  <si>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</si>
  <si>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</si>
  <si>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</si>
  <si>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</si>
  <si>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</si>
  <si>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</si>
  <si>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</si>
  <si>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</si>
  <si>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</si>
  <si>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</si>
  <si>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</si>
  <si>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</si>
  <si>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</si>
  <si>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</si>
  <si>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</si>
  <si>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</si>
  <si>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</si>
  <si>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</si>
  <si>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</si>
  <si>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</si>
  <si>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</si>
  <si>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</si>
  <si>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</si>
  <si>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</si>
  <si>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</si>
  <si>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</si>
  <si>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</si>
  <si>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</si>
  <si>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</si>
  <si>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</si>
  <si>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</si>
  <si>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</si>
  <si>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</si>
  <si>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</si>
  <si>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</si>
  <si>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</si>
  <si>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</si>
  <si>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</si>
  <si>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</si>
  <si>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</si>
  <si>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</si>
  <si>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</si>
  <si>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</si>
  <si>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</si>
  <si>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</si>
  <si>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</si>
  <si>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</si>
  <si>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</si>
  <si>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</si>
  <si>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</si>
  <si>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</si>
  <si>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</si>
  <si>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</si>
  <si>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</si>
  <si>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</si>
  <si>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</si>
  <si>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</si>
  <si>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</si>
  <si>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</si>
  <si>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</si>
  <si>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</si>
  <si>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</si>
  <si>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</si>
  <si>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</si>
  <si>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</si>
  <si>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</si>
  <si>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</si>
  <si>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</si>
  <si>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</si>
  <si>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</si>
  <si>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</si>
  <si>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</si>
  <si>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</si>
  <si>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</si>
  <si>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</si>
  <si>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</si>
  <si>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</si>
  <si>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</si>
  <si>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</si>
  <si>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</si>
  <si>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</si>
  <si>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</si>
  <si>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</si>
  <si>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</si>
  <si>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</si>
  <si>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</si>
  <si>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</si>
  <si>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</si>
  <si>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</si>
  <si>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</si>
  <si>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</si>
  <si>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</si>
  <si>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</si>
  <si>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</si>
  <si>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</si>
  <si>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</si>
  <si>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</si>
  <si>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</si>
  <si>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</si>
  <si>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</si>
  <si>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</si>
  <si>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</si>
  <si>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</si>
  <si>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</si>
  <si>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</si>
  <si>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</si>
  <si>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</si>
  <si>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</si>
  <si>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</si>
  <si>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</si>
  <si>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</si>
  <si>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</si>
  <si>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</si>
  <si>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</si>
  <si>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</si>
  <si>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</si>
  <si>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</si>
  <si>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</si>
  <si>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</si>
  <si>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</si>
  <si>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</si>
  <si>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</si>
  <si>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</si>
  <si>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</si>
  <si>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</si>
  <si>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</si>
  <si>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</si>
  <si>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</si>
  <si>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</si>
  <si>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</si>
  <si>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</si>
  <si>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</si>
  <si>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</si>
  <si>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</si>
  <si>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</si>
  <si>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</si>
  <si>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</si>
  <si>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</si>
  <si>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</si>
  <si>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</si>
  <si>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</si>
  <si>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</si>
  <si>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</si>
  <si>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</si>
  <si>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</si>
  <si>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</si>
  <si>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</si>
  <si>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</si>
  <si>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</si>
  <si>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</si>
  <si>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</si>
  <si>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</si>
  <si>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</si>
  <si>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</si>
  <si>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</si>
  <si>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</si>
  <si>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</si>
  <si>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</si>
  <si>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</si>
  <si>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</si>
  <si>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</si>
  <si>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</si>
  <si>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</si>
  <si>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</si>
  <si>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</si>
  <si>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</si>
  <si>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</si>
  <si>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</si>
  <si>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</si>
  <si>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</si>
  <si>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</si>
  <si>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</si>
  <si>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</si>
  <si>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</si>
  <si>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</si>
  <si>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</si>
  <si>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</si>
  <si>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</si>
  <si>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</si>
  <si>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</si>
  <si>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</si>
  <si>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</si>
  <si>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</si>
  <si>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</si>
  <si>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</si>
  <si>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</si>
  <si>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</si>
  <si>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</si>
  <si>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</si>
  <si>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</si>
  <si>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</si>
  <si>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</si>
  <si>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</si>
  <si>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</si>
  <si>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</si>
  <si>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</si>
  <si>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</si>
  <si>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</si>
  <si>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</si>
  <si>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</si>
  <si>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</si>
  <si>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</si>
  <si>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</si>
  <si>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</si>
  <si>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</si>
  <si>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</si>
  <si>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</si>
  <si>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</si>
  <si>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</si>
  <si>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</si>
  <si>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</si>
  <si>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</si>
  <si>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</si>
  <si>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</si>
  <si>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</si>
  <si>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</si>
  <si>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</si>
  <si>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</si>
  <si>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</si>
  <si>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</si>
  <si>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</si>
  <si>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</si>
  <si>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</si>
  <si>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</si>
  <si>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</si>
  <si>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</si>
  <si>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</si>
  <si>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</si>
  <si>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</si>
  <si>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</si>
  <si>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</si>
  <si>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</si>
  <si>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</si>
  <si>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</si>
  <si>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</si>
  <si>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</si>
  <si>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</si>
  <si>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</si>
  <si>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</si>
  <si>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</si>
  <si>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</si>
  <si>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</si>
  <si>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</si>
  <si>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</si>
  <si>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</si>
  <si>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</si>
  <si>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</si>
  <si>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</si>
  <si>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</si>
  <si>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</si>
  <si>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</si>
  <si>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</si>
  <si>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</si>
  <si>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</si>
  <si>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</si>
  <si>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</si>
  <si>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</si>
  <si>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</si>
  <si>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</si>
  <si>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</si>
  <si>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</si>
  <si>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</si>
  <si>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</si>
  <si>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</si>
  <si>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</si>
  <si>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</si>
  <si>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</si>
  <si>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</si>
  <si>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</si>
  <si>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</si>
  <si>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</si>
  <si>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</si>
  <si>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</si>
  <si>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</si>
  <si>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</si>
  <si>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</si>
  <si>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</si>
  <si>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</si>
  <si>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</si>
  <si>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</si>
  <si>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</si>
  <si>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</si>
  <si>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</si>
  <si>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</si>
  <si>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</si>
  <si>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</si>
  <si>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</si>
  <si>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</si>
  <si>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</si>
  <si>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</si>
  <si>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</si>
  <si>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</si>
  <si>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</si>
  <si>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</si>
  <si>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</si>
  <si>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</si>
  <si>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</si>
  <si>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</si>
  <si>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</si>
  <si>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</si>
  <si>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</si>
  <si>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</si>
  <si>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</si>
  <si>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</si>
  <si>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</si>
  <si>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</si>
  <si>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</si>
  <si>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</si>
  <si>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</si>
  <si>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</si>
  <si>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</si>
  <si>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</si>
  <si>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</si>
  <si>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</si>
  <si>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</si>
  <si>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</si>
  <si>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</si>
  <si>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</si>
  <si>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</si>
  <si>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</si>
  <si>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</si>
  <si>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</si>
  <si>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</si>
  <si>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</si>
  <si>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</si>
  <si>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</si>
  <si>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</si>
  <si>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</si>
  <si>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</si>
  <si>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</si>
  <si>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</si>
  <si>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</si>
  <si>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</si>
  <si>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</si>
  <si>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</si>
  <si>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</si>
  <si>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</si>
  <si>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</si>
  <si>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</si>
  <si>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</si>
  <si>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</si>
  <si>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</si>
  <si>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</si>
  <si>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</si>
  <si>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</si>
  <si>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</si>
  <si>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</si>
  <si>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</si>
  <si>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</si>
  <si>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</si>
  <si>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</si>
  <si>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</si>
  <si>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</si>
  <si>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</si>
  <si>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</si>
  <si>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</si>
  <si>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</si>
  <si>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</si>
  <si>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</si>
  <si>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</si>
  <si>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</si>
  <si>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</si>
  <si>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</si>
  <si>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</si>
  <si>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</si>
  <si>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</si>
  <si>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</si>
  <si>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</si>
  <si>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</si>
  <si>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</si>
  <si>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</si>
  <si>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</si>
  <si>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</si>
  <si>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</si>
  <si>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</si>
  <si>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</si>
  <si>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</si>
  <si>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</si>
  <si>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</si>
  <si>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</si>
  <si>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</si>
  <si>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</si>
  <si>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</si>
  <si>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</si>
  <si>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</si>
  <si>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</si>
  <si>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</si>
  <si>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</si>
  <si>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</si>
  <si>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</si>
  <si>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</si>
  <si>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</si>
  <si>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</si>
  <si>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</si>
  <si>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</si>
  <si>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</si>
  <si>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</si>
  <si>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</si>
  <si>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</si>
  <si>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</si>
  <si>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</si>
  <si>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</si>
  <si>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</si>
  <si>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</si>
  <si>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</si>
  <si>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</si>
  <si>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</si>
  <si>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</si>
  <si>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</si>
  <si>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</si>
  <si>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</si>
  <si>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</si>
  <si>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</si>
  <si>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</si>
  <si>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</si>
  <si>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</si>
  <si>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</si>
  <si>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</si>
  <si>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</si>
  <si>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</si>
  <si>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</si>
  <si>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</si>
  <si>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</si>
  <si>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</si>
  <si>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</si>
  <si>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</si>
  <si>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</si>
  <si>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</si>
  <si>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</si>
  <si>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</si>
  <si>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</si>
  <si>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</si>
  <si>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</si>
  <si>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</si>
  <si>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</si>
  <si>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</si>
  <si>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</si>
  <si>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</si>
  <si>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</si>
  <si>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</si>
  <si>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</si>
  <si>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</si>
  <si>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</si>
  <si>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</si>
  <si>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</si>
  <si>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</si>
  <si>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</si>
  <si>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</si>
  <si>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</si>
  <si>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</si>
  <si>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</si>
  <si>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</si>
  <si>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</si>
  <si>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</si>
  <si>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</si>
  <si>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</si>
  <si>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</si>
  <si>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</si>
  <si>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</si>
  <si>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</si>
  <si>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</si>
  <si>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</si>
  <si>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</si>
  <si>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</si>
  <si>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</si>
  <si>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</si>
  <si>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</si>
  <si>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</si>
  <si>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</si>
  <si>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</si>
  <si>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</si>
  <si>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</si>
  <si>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</si>
  <si>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</si>
  <si>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</si>
  <si>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</si>
  <si>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</si>
  <si>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</si>
  <si>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</si>
  <si>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</si>
  <si>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</si>
  <si>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</si>
  <si>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</si>
  <si>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</si>
  <si>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</si>
  <si>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</si>
  <si>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</si>
  <si>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</si>
  <si>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</si>
  <si>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</si>
  <si>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</si>
  <si>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</si>
  <si>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</si>
  <si>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</si>
  <si>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</si>
  <si>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</si>
  <si>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</si>
  <si>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</si>
  <si>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</si>
  <si>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</si>
  <si>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</si>
  <si>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</si>
  <si>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</si>
  <si>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</si>
  <si>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</si>
  <si>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</si>
  <si>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</si>
  <si>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</si>
  <si>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</si>
  <si>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</si>
  <si>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</si>
  <si>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</si>
  <si>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</si>
  <si>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</si>
  <si>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</si>
  <si>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</si>
  <si>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</si>
  <si>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</si>
  <si>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</si>
  <si>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</si>
  <si>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</si>
  <si>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</si>
  <si>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</si>
  <si>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</si>
  <si>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</si>
  <si>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</si>
  <si>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</si>
  <si>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</si>
  <si>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</si>
  <si>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</si>
  <si>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</si>
  <si>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</si>
  <si>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</si>
  <si>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</si>
  <si>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</si>
  <si>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</si>
  <si>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</si>
  <si>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</si>
  <si>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</si>
  <si>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</si>
  <si>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</si>
  <si>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</si>
  <si>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</si>
  <si>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</si>
  <si>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</si>
  <si>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</si>
  <si>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</si>
  <si>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</si>
  <si>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</si>
  <si>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</si>
  <si>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</si>
  <si>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</si>
  <si>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</si>
  <si>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</si>
  <si>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</si>
  <si>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</si>
  <si>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</si>
  <si>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</si>
  <si>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</si>
  <si>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</si>
  <si>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</si>
  <si>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</si>
  <si>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</si>
  <si>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</si>
  <si>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</si>
  <si>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</si>
  <si>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</si>
  <si>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</si>
  <si>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</si>
  <si>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</si>
  <si>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</si>
  <si>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</si>
  <si>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</si>
  <si>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</si>
  <si>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</si>
  <si>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</si>
  <si>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</si>
  <si>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</si>
  <si>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</si>
  <si>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</si>
  <si>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</si>
  <si>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</si>
  <si>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</si>
  <si>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</si>
  <si>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</si>
  <si>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</si>
  <si>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</si>
  <si>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</si>
  <si>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</si>
  <si>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</si>
  <si>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</si>
  <si>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</si>
  <si>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</si>
  <si>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</si>
  <si>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</si>
  <si>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</si>
  <si>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</si>
  <si>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</si>
  <si>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</si>
  <si>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</si>
  <si>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</si>
  <si>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</si>
  <si>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</si>
  <si>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</si>
  <si>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</si>
  <si>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</si>
  <si>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</si>
  <si>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</si>
  <si>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</si>
  <si>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</si>
  <si>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</si>
  <si>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</si>
  <si>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</si>
  <si>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</si>
  <si>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</si>
  <si>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</si>
  <si>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</si>
  <si>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</si>
  <si>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</si>
  <si>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</si>
  <si>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</si>
  <si>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</si>
  <si>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</si>
  <si>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</si>
  <si>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</si>
  <si>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</si>
  <si>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</si>
  <si>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</si>
  <si>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</si>
  <si>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</si>
  <si>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</si>
  <si>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</si>
  <si>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</si>
  <si>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</si>
  <si>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</si>
  <si>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</si>
  <si>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</si>
  <si>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</si>
  <si>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</si>
  <si>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</si>
  <si>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</si>
  <si>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</si>
  <si>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</si>
  <si>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</si>
  <si>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</si>
  <si>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</si>
  <si>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</si>
  <si>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</si>
  <si>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</si>
  <si>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</si>
  <si>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</si>
  <si>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</si>
  <si>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</si>
  <si>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</si>
  <si>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</si>
  <si>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</si>
  <si>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</si>
  <si>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</si>
  <si>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</si>
  <si>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</si>
  <si>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</si>
  <si>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</si>
  <si>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</si>
  <si>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</si>
  <si>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</si>
  <si>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</si>
  <si>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</si>
  <si>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</si>
  <si>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</si>
  <si>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</si>
  <si>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</si>
  <si>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</si>
  <si>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</si>
  <si>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</si>
  <si>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</si>
  <si>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</si>
  <si>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</si>
  <si>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</si>
  <si>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</si>
  <si>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</si>
  <si>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</si>
  <si>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</si>
  <si>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</si>
  <si>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</si>
  <si>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</si>
  <si>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</si>
  <si>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</si>
  <si>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</si>
  <si>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</si>
  <si>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</si>
  <si>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</si>
  <si>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</si>
  <si>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</si>
  <si>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</si>
  <si>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</si>
  <si>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</si>
  <si>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</si>
  <si>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</si>
  <si>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</si>
  <si>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</si>
  <si>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</si>
  <si>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</si>
  <si>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</si>
  <si>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</si>
  <si>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</si>
  <si>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</si>
  <si>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</si>
  <si>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</si>
  <si>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</si>
  <si>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</si>
  <si>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</si>
  <si>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</si>
  <si>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</si>
  <si>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</si>
  <si>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</si>
  <si>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</si>
  <si>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</si>
  <si>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</si>
  <si>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</si>
  <si>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</si>
  <si>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</si>
  <si>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</si>
  <si>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</si>
  <si>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</si>
  <si>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</si>
  <si>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</si>
  <si>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</si>
  <si>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</si>
  <si>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</si>
  <si>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</si>
  <si>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</si>
  <si>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</si>
  <si>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</si>
  <si>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</si>
  <si>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</si>
  <si>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</si>
  <si>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</si>
  <si>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</si>
  <si>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</si>
  <si>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</si>
  <si>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</si>
  <si>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</si>
  <si>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</si>
  <si>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</si>
  <si>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</si>
  <si>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</si>
  <si>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</si>
  <si>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</si>
  <si>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</si>
  <si>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</si>
  <si>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</si>
  <si>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</si>
  <si>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</si>
  <si>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</si>
  <si>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</si>
  <si>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</si>
  <si>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</si>
  <si>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</si>
  <si>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</si>
  <si>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</si>
  <si>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</si>
  <si>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</si>
  <si>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</si>
  <si>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</si>
  <si>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</si>
  <si>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</si>
  <si>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</si>
  <si>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</si>
  <si>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</si>
  <si>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</si>
  <si>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</si>
  <si>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</si>
  <si>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</si>
  <si>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</si>
  <si>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</si>
  <si>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</si>
  <si>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</si>
  <si>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</si>
  <si>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</si>
  <si>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</si>
  <si>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</si>
  <si>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</si>
  <si>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</si>
  <si>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</si>
  <si>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</si>
  <si>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</si>
  <si>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</si>
  <si>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</si>
  <si>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</si>
  <si>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</si>
  <si>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</si>
  <si>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</si>
  <si>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</si>
  <si>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</si>
  <si>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</si>
  <si>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</si>
  <si>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</si>
  <si>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</si>
  <si>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</si>
  <si>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</si>
  <si>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</si>
  <si>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</si>
  <si>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</si>
  <si>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</si>
  <si>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</si>
  <si>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</si>
  <si>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</si>
  <si>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</si>
  <si>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</si>
  <si>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</si>
  <si>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</si>
  <si>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</si>
  <si>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</si>
  <si>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</si>
  <si>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</si>
  <si>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</si>
  <si>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</si>
  <si>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</si>
  <si>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</si>
  <si>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</si>
  <si>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</si>
  <si>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</si>
  <si>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</si>
  <si>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</si>
  <si>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</si>
  <si>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</si>
  <si>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</si>
  <si>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</si>
  <si>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</si>
  <si>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</si>
  <si>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</si>
  <si>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</si>
  <si>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</si>
  <si>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</si>
  <si>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</si>
  <si>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</si>
  <si>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</si>
  <si>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</si>
  <si>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</si>
  <si>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</si>
  <si>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</si>
  <si>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</si>
  <si>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</si>
  <si>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</si>
  <si>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</si>
  <si>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</si>
  <si>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</si>
  <si>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</si>
  <si>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</si>
  <si>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</si>
  <si>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</si>
  <si>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</si>
  <si>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</si>
  <si>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</si>
  <si>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</si>
  <si>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</si>
  <si>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</si>
  <si>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</si>
  <si>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</si>
  <si>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</si>
  <si>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</si>
  <si>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</si>
  <si>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</si>
  <si>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</si>
  <si>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</si>
  <si>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</si>
  <si>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</si>
  <si>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</si>
  <si>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</si>
  <si>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</si>
  <si>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</si>
  <si>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</si>
  <si>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</si>
  <si>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</si>
  <si>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</si>
  <si>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</si>
  <si>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</si>
  <si>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</si>
  <si>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</si>
  <si>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</si>
  <si>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</si>
  <si>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</si>
  <si>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</si>
  <si>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</si>
  <si>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</si>
  <si>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</si>
  <si>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</si>
  <si>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</si>
  <si>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</si>
  <si>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</si>
  <si>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</si>
  <si>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</si>
  <si>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</si>
  <si>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</si>
  <si>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</si>
  <si>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</si>
  <si>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</si>
  <si>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</si>
  <si>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</si>
  <si>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</si>
  <si>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</si>
  <si>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</si>
  <si>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</si>
  <si>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</si>
  <si>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</si>
  <si>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</si>
  <si>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</si>
  <si>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</si>
  <si>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</si>
  <si>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</si>
  <si>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</si>
  <si>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</si>
  <si>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</si>
  <si>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</si>
  <si>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</si>
  <si>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</si>
  <si>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</si>
  <si>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</si>
  <si>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</si>
  <si>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</si>
  <si>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</si>
  <si>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</si>
  <si>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</si>
  <si>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</si>
  <si>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</si>
  <si>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</si>
  <si>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</si>
  <si>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</si>
  <si>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</si>
  <si>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</si>
  <si>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</si>
  <si>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</si>
  <si>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</si>
  <si>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</si>
  <si>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</si>
  <si>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</si>
  <si>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</si>
  <si>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</si>
  <si>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</si>
  <si>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</si>
  <si>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</si>
  <si>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</si>
  <si>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</si>
  <si>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</si>
  <si>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</si>
  <si>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</si>
  <si>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</si>
  <si>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</si>
  <si>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</si>
  <si>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</si>
  <si>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</si>
  <si>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</si>
  <si>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</si>
  <si>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</si>
  <si>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</si>
  <si>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</si>
  <si>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</si>
  <si>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</si>
  <si>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</si>
  <si>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</si>
  <si>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</si>
  <si>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</si>
  <si>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</si>
  <si>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</si>
  <si>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</si>
  <si>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</si>
  <si>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</si>
  <si>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</si>
  <si>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</si>
  <si>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</si>
  <si>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</si>
  <si>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</si>
  <si>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</si>
  <si>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</si>
  <si>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</si>
  <si>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</si>
  <si>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</si>
  <si>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</si>
  <si>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</si>
  <si>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</si>
  <si>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</si>
  <si>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</si>
  <si>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</si>
  <si>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</si>
  <si>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</si>
  <si>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</si>
  <si>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</si>
  <si>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</si>
  <si>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</si>
  <si>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</si>
  <si>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</si>
  <si>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</si>
  <si>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</si>
  <si>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</si>
  <si>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</si>
  <si>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</si>
  <si>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</si>
  <si>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</si>
  <si>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</si>
  <si>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</si>
  <si>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</si>
  <si>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</si>
  <si>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</si>
  <si>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</si>
  <si>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</si>
  <si>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</si>
  <si>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</si>
  <si>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</si>
  <si>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</si>
  <si>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</si>
  <si>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</si>
  <si>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</si>
  <si>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</si>
  <si>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CARLOS</t>
  </si>
  <si>
    <t>CARLOS ALBERTO CARDOZO</t>
  </si>
  <si>
    <t>RENATO</t>
  </si>
  <si>
    <t>LUCIANA MACHADO VIOTTI DE BARROS</t>
  </si>
  <si>
    <t>MERG</t>
  </si>
  <si>
    <t>ALINE LORDES SALIBA</t>
  </si>
  <si>
    <t>VENIA</t>
  </si>
  <si>
    <t>JOAO PEDRO GUIMARAES QUINAN</t>
  </si>
  <si>
    <t>MIRELLA</t>
  </si>
  <si>
    <t>SILEDE SATYRO DE SA RIBEIRO</t>
  </si>
  <si>
    <t>GILSON</t>
  </si>
  <si>
    <t>JOSE GOMES MACHADO</t>
  </si>
  <si>
    <t>MSD</t>
  </si>
  <si>
    <t>CRISTINA VIEIRA DE SOUZA</t>
  </si>
  <si>
    <t>REGINA COELI CORREA SOARES</t>
  </si>
  <si>
    <t>LAURA</t>
  </si>
  <si>
    <t>DANIEL SINDEAUX BRAGA</t>
  </si>
  <si>
    <t>NASSIM</t>
  </si>
  <si>
    <t>MARIANA LOPES RAMOS FALCAO</t>
  </si>
  <si>
    <t>ANDRE</t>
  </si>
  <si>
    <t>MARCELO BOTTON PICCIN</t>
  </si>
  <si>
    <t>NIVALDO</t>
  </si>
  <si>
    <t>EULER NUNES DE OLIVEIRA</t>
  </si>
  <si>
    <t>JOSE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</si>
  <si>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</si>
  <si>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</si>
  <si>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</si>
  <si>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</si>
  <si>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</si>
  <si>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</si>
  <si>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</si>
  <si>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MONICA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</si>
  <si>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</si>
  <si>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</si>
  <si>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</si>
  <si>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</si>
  <si>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</si>
  <si>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</si>
  <si>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</si>
  <si>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</si>
  <si>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</si>
  <si>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</si>
  <si>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</si>
  <si>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</si>
  <si>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</si>
  <si>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PRISCILLA</t>
  </si>
  <si>
    <t>FILIPE AUGUSTO ESTORILIO SILVA PINTO</t>
  </si>
  <si>
    <t>CARLOS ALBERTO DE CARVALHO</t>
  </si>
  <si>
    <t>LEVI</t>
  </si>
  <si>
    <t>MARCELO DE OLIVEIRA MAIA</t>
  </si>
  <si>
    <t>DEBORA INHAQUITE BOLFONI DA CUNHA</t>
  </si>
  <si>
    <t>LAGO</t>
  </si>
  <si>
    <t>PRISCILLA HENRIQUE MENEZES</t>
  </si>
  <si>
    <t>MOACIR</t>
  </si>
  <si>
    <t>JOAO BEZE SOBRINHO</t>
  </si>
  <si>
    <t>MARCELO</t>
  </si>
  <si>
    <t>CAROLLINA PEDROSA VIEIRA LIMA</t>
  </si>
  <si>
    <t>JORGE</t>
  </si>
  <si>
    <t>LETICIA CASCAO DE AVILA</t>
  </si>
  <si>
    <t>DAVID</t>
  </si>
  <si>
    <t>CLERIA</t>
  </si>
  <si>
    <t>BRUNO REIS ROSA</t>
  </si>
  <si>
    <t>LUIZ</t>
  </si>
  <si>
    <t>MARCO ANTONIO FONSECA BRAGA</t>
  </si>
  <si>
    <t>ODILON</t>
  </si>
  <si>
    <t>RODRIGO RAMOS VIEIRA</t>
  </si>
  <si>
    <t>REINALDO</t>
  </si>
  <si>
    <t>TIAGO ALVIM DE SA E BENEVIDES</t>
  </si>
  <si>
    <t>EDMUR</t>
  </si>
  <si>
    <t>CLAUDIA</t>
  </si>
  <si>
    <t>ANILSON ALVES DE SOUSA JUNIOR</t>
  </si>
  <si>
    <t>WALQUIRIA</t>
  </si>
  <si>
    <t>LUIS FILLIPE BEZERRA LIMA</t>
  </si>
  <si>
    <t>POLO</t>
  </si>
  <si>
    <t>M FIGUEIREDO IMOVEIS LTDA</t>
  </si>
  <si>
    <t>AGUINALDO</t>
  </si>
  <si>
    <t>ALINNE BEZERRA CAMPOS DO VALE</t>
  </si>
  <si>
    <t>BERNARDO</t>
  </si>
  <si>
    <t>JOSE ALVES NUNES DO NASCIMENTO JUNIOR</t>
  </si>
  <si>
    <t>NATALIA</t>
  </si>
  <si>
    <t>OSCAR MOURA VORCARO</t>
  </si>
  <si>
    <t>ADSON</t>
  </si>
  <si>
    <t>DENISE XAVIER</t>
  </si>
  <si>
    <t>LARISSA</t>
  </si>
  <si>
    <t>ANGELA TEIXEIRA LIRA</t>
  </si>
  <si>
    <t>LILIARA CRISTIANE FREO</t>
  </si>
  <si>
    <t>PATRICIA FERREIRA WANDERLEY DE SIQUEIRA</t>
  </si>
  <si>
    <t>JOAQUIM</t>
  </si>
  <si>
    <t>FABRICIO MASSULA DUTRA</t>
  </si>
  <si>
    <t>MARCIA REZENDE PINHEIRO</t>
  </si>
  <si>
    <t>MARIO D ALMEIDA SCHUBACK</t>
  </si>
  <si>
    <t>F</t>
  </si>
  <si>
    <t>ISABEL LUIZA RAFAEL MACHADO DOS SANTOS</t>
  </si>
  <si>
    <t>JOAQUIM FERREIRA CAMBRAIA</t>
  </si>
  <si>
    <t>CLARISSA ARAUJO SILVA</t>
  </si>
  <si>
    <t>HENRIQUE</t>
  </si>
  <si>
    <t>MAFALDA ROSA MONACO</t>
  </si>
  <si>
    <t>VINICIUS MARTINS FERREIRA</t>
  </si>
  <si>
    <t>KELLY</t>
  </si>
  <si>
    <t>VALESUL JOIAS EIRELI</t>
  </si>
  <si>
    <t>CLOTILDE</t>
  </si>
  <si>
    <t>MATHEUS HENRIQUE COSTA MAIA</t>
  </si>
  <si>
    <t>PAULO ROBERTO MALMONGE</t>
  </si>
  <si>
    <t>ROGERIO</t>
  </si>
  <si>
    <t>TTWO PARTICIPACOES EIRELLI - EPP</t>
  </si>
  <si>
    <t>FABIANO</t>
  </si>
  <si>
    <t>GABRIEL OLIVEIRA PAIXAO RODRIGUES DA SILVA</t>
  </si>
  <si>
    <t>JOVINO</t>
  </si>
  <si>
    <t>CINTIA UCHIDA RODRIGUES</t>
  </si>
  <si>
    <t>LUCIENE</t>
  </si>
  <si>
    <t>ARTHUR CAIRES MAIA</t>
  </si>
  <si>
    <t>AGROINDUSTRIA DE ALIMENTOS AVESUI LTDA</t>
  </si>
  <si>
    <t>DAISY ENI MORAIS DOS SANTOS</t>
  </si>
  <si>
    <t>ELENI</t>
  </si>
  <si>
    <t>ANNA CAROLINA ROCHA GAMA</t>
  </si>
  <si>
    <t>SYLVERSON</t>
  </si>
  <si>
    <t>AFONSO FRANKLIN MEIRELES DE ARAUJO</t>
  </si>
  <si>
    <t>IMC CONSTRUCOES - LTDA</t>
  </si>
  <si>
    <t>LILIAN GONCALVES CURY</t>
  </si>
  <si>
    <t>MVFC</t>
  </si>
  <si>
    <t>MARIA DAS GRACAS DA SILVA PIRES</t>
  </si>
  <si>
    <t>CLINEO</t>
  </si>
  <si>
    <t>VALDIVINO</t>
  </si>
  <si>
    <t>THAIS</t>
  </si>
  <si>
    <t>FERNANDO ALVES VIEIRA</t>
  </si>
  <si>
    <t>PATRICIA</t>
  </si>
  <si>
    <t>CAIOCO SAKURAGUI</t>
  </si>
  <si>
    <t>MARCUS</t>
  </si>
  <si>
    <t>ROBERTO CASTELO BRANCO CARNEIRO DE ALBUQUERQUE</t>
  </si>
  <si>
    <t>ANDREA</t>
  </si>
  <si>
    <t>ROBERTO SOARES SACRAMENTO</t>
  </si>
  <si>
    <t>FELIPE</t>
  </si>
  <si>
    <t>SIMONE DE LUCA LIU</t>
  </si>
  <si>
    <t>JOAO PEDRO PINTO CORDEIRO DE MIRANDA COUTINHO</t>
  </si>
  <si>
    <t>BRUNA THOME RASSI</t>
  </si>
  <si>
    <t>LUCA DIAS BUENO</t>
  </si>
  <si>
    <t>GISELA</t>
  </si>
  <si>
    <t>RAUNI LAMARO LIMA</t>
  </si>
  <si>
    <t>ROSAMAR FERREIRA GALVAO</t>
  </si>
  <si>
    <t>ALESSANDRA</t>
  </si>
  <si>
    <t>DANIELY MARCAL SILVINO DE BRITO</t>
  </si>
  <si>
    <t>MARIA SOCORRO RODRIGUES</t>
  </si>
  <si>
    <t>GUSTAVO</t>
  </si>
  <si>
    <t>RITA APARECIDA PASSOS VILLAR</t>
  </si>
  <si>
    <t>PEDRO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</si>
  <si>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</si>
  <si>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</si>
  <si>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</si>
  <si>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</si>
  <si>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</si>
  <si>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</si>
  <si>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ADRIANA LAUS DE AQUINO</t>
  </si>
  <si>
    <t>FABIO RICAS DE ARAUJO</t>
  </si>
  <si>
    <t>EMILIA</t>
  </si>
  <si>
    <t>FLASH CAR LUBRIFICANTES E FILTROS LTDA</t>
  </si>
  <si>
    <t>GLEYSERSON</t>
  </si>
  <si>
    <t>WLADMIR RAMALHO OSORIO SILVA</t>
  </si>
  <si>
    <t>MARCEL</t>
  </si>
  <si>
    <t>OLIVEIRA DE PAULA SOCIEDADE INDIVIDUAL DE ADVOCACIA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</si>
  <si>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</si>
  <si>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</si>
  <si>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</si>
  <si>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</si>
  <si>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</si>
  <si>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</si>
  <si>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</si>
  <si>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</si>
  <si>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</si>
  <si>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</si>
  <si>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NATHALIA</t>
  </si>
  <si>
    <t>ROSANGELA</t>
  </si>
  <si>
    <t>SUZY RORIZ DOS SANTOS</t>
  </si>
  <si>
    <t>HELOISA</t>
  </si>
  <si>
    <t>MARCELO KANITZ</t>
  </si>
  <si>
    <t>CINTIA</t>
  </si>
  <si>
    <t>SILVIA RUTH PENALOZA DIEZ</t>
  </si>
  <si>
    <t>JERONYMO NERY DO AMARAL</t>
  </si>
  <si>
    <t>ELEUSE</t>
  </si>
  <si>
    <t>JORGE GOMES DE ARAUJO</t>
  </si>
  <si>
    <t>RICARDO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</si>
  <si>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</si>
  <si>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</si>
  <si>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</si>
  <si>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</si>
  <si>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</si>
  <si>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</si>
  <si>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</si>
  <si>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</si>
  <si>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</si>
  <si>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</si>
  <si>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</si>
  <si>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</si>
  <si>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JORDANNA</t>
  </si>
  <si>
    <t>ROGERIO OLIVA CORTEZ</t>
  </si>
  <si>
    <t>EMILSON</t>
  </si>
  <si>
    <t>ELEUSE CARDOSO MACHADO CAVALCANTI</t>
  </si>
  <si>
    <t>CAIO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</si>
  <si>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</si>
  <si>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</si>
  <si>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</si>
  <si>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</si>
  <si>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</si>
  <si>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</si>
  <si>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</si>
  <si>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</si>
  <si>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</si>
  <si>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SILVIO CARLOS SANDRE JUNIOR</t>
  </si>
  <si>
    <t>HEMAT</t>
  </si>
  <si>
    <t>EDUARDO LACERDA TIBURTIUS</t>
  </si>
  <si>
    <t>NABOR</t>
  </si>
  <si>
    <t>JULIO VICENTE DE ALVARENGA</t>
  </si>
  <si>
    <t>ANILSON</t>
  </si>
  <si>
    <t>MATEUS ARGOLO LOPES CAMARGOS</t>
  </si>
  <si>
    <t>LUCIANA</t>
  </si>
  <si>
    <t>JOSE CARLOS MAGALHAES PINTO</t>
  </si>
  <si>
    <t>BENTO</t>
  </si>
  <si>
    <t>ACHILLES CAPPELLESSO JUNIOR</t>
  </si>
  <si>
    <t>HEITOR</t>
  </si>
  <si>
    <t>MSD CONSTRUTORA E INCORPORADORA EIRELI</t>
  </si>
  <si>
    <t>IVONE</t>
  </si>
  <si>
    <t>WANDER LUCIO PRADO</t>
  </si>
  <si>
    <t>PAULO</t>
  </si>
  <si>
    <t>HELVECIO</t>
  </si>
  <si>
    <t>CAROLINE BASTOS DE SOUZA</t>
  </si>
  <si>
    <t>TATIANA</t>
  </si>
  <si>
    <t>IRONALDO JOSE DE SOUZA</t>
  </si>
  <si>
    <t>ADSON RODRIGUES DE SOUZA</t>
  </si>
  <si>
    <t>RACHEL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</si>
  <si>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</si>
  <si>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</si>
  <si>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</si>
  <si>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</si>
  <si>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</si>
  <si>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</si>
  <si>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NINA</t>
  </si>
  <si>
    <t>ANGELA LUIZA DANTAS LEITE</t>
  </si>
  <si>
    <t>CARLOS HENRIQUE DE SOUZA</t>
  </si>
  <si>
    <t>LUDMILA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</si>
  <si>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</si>
  <si>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</si>
  <si>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</si>
  <si>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</si>
  <si>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</si>
  <si>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</si>
  <si>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ERIK</t>
  </si>
  <si>
    <t>GLEIDE SATYRO SALES</t>
  </si>
  <si>
    <t>DANIELA JAIME SMITH</t>
  </si>
  <si>
    <t>THIAGO</t>
  </si>
  <si>
    <t>HFR - CONSTRUTORA LTDA</t>
  </si>
  <si>
    <t>JO</t>
  </si>
  <si>
    <t>LUCYENE</t>
  </si>
  <si>
    <t>MAFALDA</t>
  </si>
  <si>
    <t>CARLOS ALBERTO FERREIRA RODRIGUEZ</t>
  </si>
  <si>
    <t>ALANA</t>
  </si>
  <si>
    <t>FELIPE FARIA ZUBA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</si>
  <si>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</si>
  <si>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</si>
  <si>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</si>
  <si>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</si>
  <si>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</si>
  <si>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</si>
  <si>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</si>
  <si>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</si>
  <si>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GILTON</t>
  </si>
  <si>
    <t>SILVIA CARLA GALLI LEYSER</t>
  </si>
  <si>
    <t>RITA</t>
  </si>
  <si>
    <t>MARCELO JAIME FERREIRA</t>
  </si>
  <si>
    <t>THIAGO LUCAS LEITE DE NORONHA</t>
  </si>
  <si>
    <t>ANANDA CABRAL LELIS BELEZA</t>
  </si>
  <si>
    <t>LEONARDO FERNANDES DE OLIVEIRA</t>
  </si>
  <si>
    <t>ELISA</t>
  </si>
  <si>
    <t>ANTONIO DAUD JUNIOR</t>
  </si>
  <si>
    <t>FERNANDO</t>
  </si>
  <si>
    <t>RAPHAEL STECKELBERG</t>
  </si>
  <si>
    <t>GENESI</t>
  </si>
  <si>
    <t>ELZA REGINA VARGAS LEONEL</t>
  </si>
  <si>
    <t>CASSIO</t>
  </si>
  <si>
    <t>ANDREA SATYRO SA RIBEIRO FRITZSCHE</t>
  </si>
  <si>
    <t>DAURA</t>
  </si>
  <si>
    <t>MARA RUBIA SOUZA RAMALHO</t>
  </si>
  <si>
    <t>BRUNO CESAR PESQUERO PONCE JAIME</t>
  </si>
  <si>
    <t>VERANICE</t>
  </si>
  <si>
    <t>TIAGO VASCONCELLOS DE REZENDE</t>
  </si>
  <si>
    <t>LUCIANO</t>
  </si>
  <si>
    <t>MARIO CAPP FILHO</t>
  </si>
  <si>
    <t>ALINE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</si>
  <si>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</si>
  <si>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</si>
  <si>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</si>
  <si>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</si>
  <si>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</si>
  <si>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</si>
  <si>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</si>
  <si>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</si>
  <si>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</si>
  <si>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MARINA</t>
  </si>
  <si>
    <t>MARCIA REGIANE DE SOUSA ALEIXO</t>
  </si>
  <si>
    <t>JANNE</t>
  </si>
  <si>
    <t>CARLA AMELOTI GALVAO</t>
  </si>
  <si>
    <t>JURACI</t>
  </si>
  <si>
    <t>GUILHERME SATYRO SALES</t>
  </si>
  <si>
    <t>MARIA LUCIA JAIME</t>
  </si>
  <si>
    <t>BRASFORT EMPRESA DE SEGURANCA LTDA</t>
  </si>
  <si>
    <t>CATARINE</t>
  </si>
  <si>
    <t>SISSI CALAZANS DE OLIVEIRA BARROS</t>
  </si>
  <si>
    <t>NEILA</t>
  </si>
  <si>
    <t>ERICA</t>
  </si>
  <si>
    <t>XTRATEGIA TECNOLOGIA DA INFORMACAO LTDA ME</t>
  </si>
  <si>
    <t>THEOMAR NICOLAU MORHY</t>
  </si>
  <si>
    <t>RODRIGO</t>
  </si>
  <si>
    <t>MARIAH DAS GRACAS BARBOSA</t>
  </si>
  <si>
    <t>JOAO RAFAEL DE SOUZA PUGLIA</t>
  </si>
  <si>
    <t>PATRICIA DA CONCEICAO ALVES MENDES</t>
  </si>
  <si>
    <t>CRISTINA</t>
  </si>
  <si>
    <t>ARMANDO SILVEIRA MARTINS</t>
  </si>
  <si>
    <t>AYRTON</t>
  </si>
  <si>
    <t>HELIO</t>
  </si>
  <si>
    <t>IRMAOS SAKURAGUI LTDA</t>
  </si>
  <si>
    <t>NAIARA</t>
  </si>
  <si>
    <t>LARISSA WEBER GOMES REIS</t>
  </si>
  <si>
    <t>CALIDAD</t>
  </si>
  <si>
    <t>SOCIEDADE EDUCACIONAL RODRIGUES ABREU LTDA ME</t>
  </si>
  <si>
    <t>GUARACI LELIS BELEZA</t>
  </si>
  <si>
    <t>VALERIA</t>
  </si>
  <si>
    <t>CAIO CESAR DAMITTO ROSA</t>
  </si>
  <si>
    <t>SABRINA</t>
  </si>
  <si>
    <t>KENIA MENDES CRUZ</t>
  </si>
  <si>
    <t>OTAVIO ALVES FORTE</t>
  </si>
  <si>
    <t>PAULO RENATO SIMMONS DE PAULA</t>
  </si>
  <si>
    <t>IRON</t>
  </si>
  <si>
    <t>MARCO AURELIO MARQUES DE CASTRO</t>
  </si>
  <si>
    <t>NAYANE BRAGA AIDAR</t>
  </si>
  <si>
    <t>CAIRO</t>
  </si>
  <si>
    <t>DEBORA MACANEIRO VIEIRA</t>
  </si>
  <si>
    <t>RAPHAELA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</si>
  <si>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</si>
  <si>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</si>
  <si>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</si>
  <si>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</si>
  <si>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</si>
  <si>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</si>
  <si>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</si>
  <si>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</si>
  <si>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</si>
  <si>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</si>
  <si>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</si>
  <si>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</si>
  <si>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</si>
  <si>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</si>
  <si>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</si>
  <si>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BEATRIZ</t>
  </si>
  <si>
    <t>MARIA OLIVIA BETHONICO CORREA</t>
  </si>
  <si>
    <t>AUGUSTO SETTE CAMARA VALENTE</t>
  </si>
  <si>
    <t>CAROLINE</t>
  </si>
  <si>
    <t>ARILMA MARCAL DE BRITO</t>
  </si>
  <si>
    <t>ISABEL</t>
  </si>
  <si>
    <t>TIAGO PERFEITO DE SANTANA</t>
  </si>
  <si>
    <t>MICHELE</t>
  </si>
  <si>
    <t>DIMITRI</t>
  </si>
  <si>
    <t>CELSO MARCUS ALVARENGA DE CASTRO</t>
  </si>
  <si>
    <t>CLISIA</t>
  </si>
  <si>
    <t>GABRIEL ANTONIO FERREIRA ALVES</t>
  </si>
  <si>
    <t>JULIA VITORIA SOARES GALVAO</t>
  </si>
  <si>
    <t>DIOGO</t>
  </si>
  <si>
    <t>ANTONIO CARLOS DE PAULA COSTA</t>
  </si>
  <si>
    <t>LUCAS</t>
  </si>
  <si>
    <t>ANA LUISA CUNHA CAMPOS DIEGUEZ</t>
  </si>
  <si>
    <t>SILVANIA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</si>
  <si>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</si>
  <si>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</si>
  <si>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</si>
  <si>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</si>
  <si>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</si>
  <si>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</si>
  <si>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GLEUBER</t>
  </si>
  <si>
    <t>ALEXANDRE ALVES E SOUZA</t>
  </si>
  <si>
    <t>VICTOR VIEITES DO VALLE PIRES</t>
  </si>
  <si>
    <t>SONIA</t>
  </si>
  <si>
    <t>LUCAS RODRIGUES ARAUJO</t>
  </si>
  <si>
    <t>MATHEUS</t>
  </si>
  <si>
    <t>IRACY MARIA MACHADO DE AMORIM</t>
  </si>
  <si>
    <t>ALESSANDRO</t>
  </si>
  <si>
    <t>MARIA DO PILAR FIGUEIREDO CRUZ</t>
  </si>
  <si>
    <t>GLAUCIA DE AVILA OLIVEIRA</t>
  </si>
  <si>
    <t>DANIELA ALMEIDA TEIXEIRA TOCCAFONDO</t>
  </si>
  <si>
    <t>SOLANGE</t>
  </si>
  <si>
    <t>SERGIO LINCOLN DE MATOS ARRUDA</t>
  </si>
  <si>
    <t>ELENE</t>
  </si>
  <si>
    <t>LUCIANA FAVIERO DE LARA RIBEIRO</t>
  </si>
  <si>
    <t>ISABELE</t>
  </si>
  <si>
    <t>ATILIO RULLI</t>
  </si>
  <si>
    <t>RAFAELA BAYARDINO MACHADO</t>
  </si>
  <si>
    <t>ROSANE</t>
  </si>
  <si>
    <t>NEMORA PAIM DOS SANTOS</t>
  </si>
  <si>
    <t>MARIANA</t>
  </si>
  <si>
    <t>DENISE FREIRE MENICUCCI</t>
  </si>
  <si>
    <t>MARCIA COELHO</t>
  </si>
  <si>
    <t>JULIO</t>
  </si>
  <si>
    <t>AMADO DA COSTA E SILVA</t>
  </si>
  <si>
    <t>JOAO</t>
  </si>
  <si>
    <t>PAULO SERGIO DOS SANTOS PEREIRA</t>
  </si>
  <si>
    <t>SILVANIA PEREIRA DA COSTA</t>
  </si>
  <si>
    <t>DANIELA MARQUES BRITO</t>
  </si>
  <si>
    <t>OLGA</t>
  </si>
  <si>
    <t>ILTON LUIS GUIMARAES DE SIQUEIRA</t>
  </si>
  <si>
    <t>ERIKA</t>
  </si>
  <si>
    <t>AFRISIO DE SOUZA VIEIRA LIMA FILHO</t>
  </si>
  <si>
    <t>STELLA</t>
  </si>
  <si>
    <t>EDUARDA SEBASTIANI VAN LIESHOUT</t>
  </si>
  <si>
    <t>CIRIA</t>
  </si>
  <si>
    <t>ISABELLA AZARIAS DE SOUZA</t>
  </si>
  <si>
    <t>FLAVIO COSTA BEZERRA FILHO</t>
  </si>
  <si>
    <t>LEONARDO GRANJA CARDOSO</t>
  </si>
  <si>
    <t>JAIME</t>
  </si>
  <si>
    <t>LEONARDO GUERRA CHAVES</t>
  </si>
  <si>
    <t>YURI</t>
  </si>
  <si>
    <t>DENISE</t>
  </si>
  <si>
    <t>POLYANNA REZENDE MILHOMEM MARINHO</t>
  </si>
  <si>
    <t>BIANCA</t>
  </si>
  <si>
    <t>CHRISTIAN KLEBER ROSA LISBOA</t>
  </si>
  <si>
    <t>GARCIA</t>
  </si>
  <si>
    <t>CLUBE DE BLUEMETRIX GESTAO DE ATIVOS S.A</t>
  </si>
  <si>
    <t>GABRIEL</t>
  </si>
  <si>
    <t>ROBERTO</t>
  </si>
  <si>
    <t>NADY</t>
  </si>
  <si>
    <t>REJANE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</si>
  <si>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</si>
  <si>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</si>
  <si>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</si>
  <si>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</si>
  <si>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</si>
  <si>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</si>
  <si>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</si>
  <si>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</si>
  <si>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</si>
  <si>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</si>
  <si>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</si>
  <si>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</si>
  <si>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</si>
  <si>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LEDA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</si>
  <si>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</si>
  <si>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</si>
  <si>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</si>
  <si>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</si>
  <si>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</si>
  <si>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</si>
  <si>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</si>
  <si>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</si>
  <si>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</si>
  <si>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</si>
  <si>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</si>
  <si>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</si>
  <si>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</si>
  <si>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</si>
  <si>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</si>
  <si>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</si>
  <si>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</si>
  <si>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THAISSA</t>
  </si>
  <si>
    <t>ADRIANA</t>
  </si>
  <si>
    <t>AURELIO</t>
  </si>
  <si>
    <t>CARLA</t>
  </si>
  <si>
    <t>CHRISTIAN</t>
  </si>
  <si>
    <t>POLYANNA</t>
  </si>
  <si>
    <t>SANDRA</t>
  </si>
  <si>
    <t>DANILO</t>
  </si>
  <si>
    <t>ZILDA</t>
  </si>
  <si>
    <t>FLASH</t>
  </si>
  <si>
    <t>GABRIELA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</si>
  <si>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</si>
  <si>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</si>
  <si>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</si>
  <si>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</si>
  <si>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</si>
  <si>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</si>
  <si>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</si>
  <si>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</si>
  <si>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</si>
  <si>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</si>
  <si>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</si>
  <si>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</si>
  <si>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</si>
  <si>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</si>
  <si>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</si>
  <si>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</si>
  <si>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</si>
  <si>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</si>
  <si>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</si>
  <si>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</si>
  <si>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</si>
  <si>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</si>
  <si>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</si>
  <si>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MARIAH</t>
  </si>
  <si>
    <t>GABRIELLE</t>
  </si>
  <si>
    <t>004340036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</si>
  <si>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</si>
  <si>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</si>
  <si>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</si>
  <si>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</si>
  <si>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</si>
  <si>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</si>
  <si>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</si>
  <si>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</si>
  <si>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</si>
  <si>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</si>
  <si>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</si>
  <si>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</si>
  <si>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</si>
  <si>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</si>
  <si>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</si>
  <si>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</si>
  <si>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</si>
  <si>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</si>
  <si>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</si>
  <si>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</si>
  <si>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</si>
  <si>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</si>
  <si>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</si>
  <si>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</si>
  <si>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</si>
  <si>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</si>
  <si>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</si>
  <si>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</si>
  <si>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</si>
  <si>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</si>
  <si>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</si>
  <si>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</si>
  <si>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</si>
  <si>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</si>
  <si>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</si>
  <si>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</si>
  <si>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</si>
  <si>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</si>
  <si>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</si>
  <si>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</si>
  <si>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</si>
  <si>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</si>
  <si>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</si>
  <si>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</si>
  <si>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</si>
  <si>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</si>
  <si>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</si>
  <si>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</si>
  <si>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</si>
  <si>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</si>
  <si>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</si>
  <si>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</si>
  <si>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</si>
  <si>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</si>
  <si>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</si>
  <si>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</si>
  <si>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</si>
  <si>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</si>
  <si>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</si>
  <si>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</si>
  <si>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</si>
  <si>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</si>
  <si>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</si>
  <si>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</si>
  <si>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</si>
  <si>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</si>
  <si>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</si>
  <si>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</si>
  <si>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</si>
  <si>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</si>
  <si>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</si>
  <si>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</si>
  <si>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</si>
  <si>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</si>
  <si>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</si>
  <si>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--</t>
  </si>
  <si>
    <t>Uldarico Abrego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</si>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</sst>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05-488C-9AF5-7B4B8F16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46491"/>
        <c:axId val="571543335"/>
      </c:lineChart>
      <c:catAx>
        <c:axId val="1675446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71543335"/>
        <c:crosses val="autoZero"/>
        <c:auto val="1"/>
        <c:lblAlgn val="ctr"/>
        <c:lblOffset val="100"/>
        <c:noMultiLvlLbl val="1"/>
      </c:catAx>
      <c:valAx>
        <c:axId val="5715433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754464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3CE9D-3433-40C6-8EB8-28C3DB5499F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/>
      <c r="J2" s="10"/>
      <c r="K2" s="6"/>
      <c r="L2" s="11"/>
      <c r="M2" s="12"/>
      <c r="N2" s="12"/>
      <c r="O2" s="7"/>
      <c r="P2" s="13"/>
    </row>
    <row r="3" spans="1:16">
      <c r="A3" s="3" t="s">
        <v>23</v>
      </c>
      <c r="B3" s="4" t="s">
        <v>24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/>
      <c r="I3" s="9"/>
      <c r="J3" s="10"/>
      <c r="K3" s="6"/>
      <c r="L3" s="11"/>
      <c r="M3" s="12"/>
      <c r="N3" s="12"/>
      <c r="O3" s="7"/>
      <c r="P3" s="13"/>
    </row>
    <row r="4" spans="1:16">
      <c r="A4" s="3" t="s">
        <v>25</v>
      </c>
      <c r="B4" s="4" t="s">
        <v>26</v>
      </c>
      <c r="C4" s="5" t="s">
        <v>27</v>
      </c>
      <c r="D4" s="6" t="s">
        <v>28</v>
      </c>
      <c r="E4" s="6" t="s">
        <v>29</v>
      </c>
      <c r="F4" s="7" t="s">
        <v>30</v>
      </c>
      <c r="G4" s="6" t="s">
        <v>22</v>
      </c>
      <c r="H4" s="8" t="s">
        <v>31</v>
      </c>
      <c r="I4" s="9" t="s">
        <v>32</v>
      </c>
      <c r="J4" s="10">
        <v>8.0000000000000002E-3</v>
      </c>
      <c r="K4" s="6" t="s">
        <v>33</v>
      </c>
      <c r="L4" s="11">
        <v>0</v>
      </c>
      <c r="M4" s="12" t="s">
        <v>34</v>
      </c>
      <c r="N4" s="12"/>
      <c r="O4" s="7"/>
      <c r="P4" s="13"/>
    </row>
    <row r="5" spans="1:16">
      <c r="A5" s="3" t="s">
        <v>35</v>
      </c>
      <c r="B5" s="4" t="s">
        <v>36</v>
      </c>
      <c r="C5" s="5" t="s">
        <v>18</v>
      </c>
      <c r="D5" s="6" t="s">
        <v>37</v>
      </c>
      <c r="E5" s="6" t="s">
        <v>38</v>
      </c>
      <c r="F5" s="7" t="s">
        <v>39</v>
      </c>
      <c r="G5" s="6" t="s">
        <v>22</v>
      </c>
      <c r="H5" s="8" t="s">
        <v>31</v>
      </c>
      <c r="I5" s="9" t="s">
        <v>40</v>
      </c>
      <c r="J5" s="10">
        <v>1.2E-2</v>
      </c>
      <c r="K5" s="6" t="s">
        <v>41</v>
      </c>
      <c r="L5" s="11">
        <v>0.1</v>
      </c>
      <c r="M5" s="12" t="s">
        <v>42</v>
      </c>
      <c r="N5" s="12" t="s">
        <v>43</v>
      </c>
      <c r="O5" s="7" t="s">
        <v>44</v>
      </c>
      <c r="P5" s="13"/>
    </row>
    <row r="6" spans="1:16">
      <c r="A6" s="3" t="s">
        <v>45</v>
      </c>
      <c r="B6" s="4" t="s">
        <v>46</v>
      </c>
      <c r="C6" s="5" t="s">
        <v>18</v>
      </c>
      <c r="D6" s="6" t="s">
        <v>28</v>
      </c>
      <c r="E6" s="6" t="s">
        <v>29</v>
      </c>
      <c r="F6" s="7" t="s">
        <v>30</v>
      </c>
      <c r="G6" s="6" t="s">
        <v>22</v>
      </c>
      <c r="H6" s="8" t="s">
        <v>47</v>
      </c>
      <c r="I6" s="9" t="s">
        <v>48</v>
      </c>
      <c r="J6" s="10">
        <v>0</v>
      </c>
      <c r="K6" s="6" t="s">
        <v>33</v>
      </c>
      <c r="L6" s="11">
        <v>0</v>
      </c>
      <c r="M6" s="12"/>
      <c r="N6" s="12"/>
      <c r="O6" s="7"/>
      <c r="P6" s="13"/>
    </row>
    <row r="7" spans="1:16">
      <c r="A7" s="3" t="s">
        <v>49</v>
      </c>
      <c r="B7" s="4" t="s">
        <v>50</v>
      </c>
      <c r="C7" s="5" t="s">
        <v>18</v>
      </c>
      <c r="D7" s="6" t="s">
        <v>51</v>
      </c>
      <c r="E7" s="6" t="s">
        <v>20</v>
      </c>
      <c r="F7" s="7" t="s">
        <v>52</v>
      </c>
      <c r="G7" s="6" t="s">
        <v>22</v>
      </c>
      <c r="H7" s="8" t="s">
        <v>47</v>
      </c>
      <c r="I7" s="9" t="s">
        <v>53</v>
      </c>
      <c r="J7" s="10">
        <v>1.2E-2</v>
      </c>
      <c r="K7" s="6" t="s">
        <v>33</v>
      </c>
      <c r="L7" s="11">
        <v>0</v>
      </c>
      <c r="M7" s="12"/>
      <c r="N7" s="12"/>
      <c r="O7" s="7"/>
      <c r="P7" s="13"/>
    </row>
    <row r="8" spans="1:16">
      <c r="A8" s="3" t="s">
        <v>54</v>
      </c>
      <c r="B8" s="4" t="s">
        <v>55</v>
      </c>
      <c r="C8" s="5" t="s">
        <v>56</v>
      </c>
      <c r="D8" s="6" t="s">
        <v>28</v>
      </c>
      <c r="E8" s="6" t="s">
        <v>57</v>
      </c>
      <c r="F8" s="7" t="s">
        <v>58</v>
      </c>
      <c r="G8" s="6" t="s">
        <v>22</v>
      </c>
      <c r="H8" s="8" t="s">
        <v>59</v>
      </c>
      <c r="I8" s="9" t="s">
        <v>32</v>
      </c>
      <c r="J8" s="10">
        <v>8.0000000000000002E-3</v>
      </c>
      <c r="K8" s="6" t="s">
        <v>33</v>
      </c>
      <c r="L8" s="11">
        <v>0</v>
      </c>
      <c r="M8" s="12" t="s">
        <v>60</v>
      </c>
      <c r="N8" s="12"/>
      <c r="O8" s="7"/>
      <c r="P8" s="13"/>
    </row>
    <row r="9" spans="1:16">
      <c r="A9" s="14" t="s">
        <v>61</v>
      </c>
      <c r="B9" s="15" t="s">
        <v>62</v>
      </c>
      <c r="C9" s="5" t="s">
        <v>18</v>
      </c>
      <c r="D9" s="6" t="s">
        <v>28</v>
      </c>
      <c r="E9" s="6" t="s">
        <v>20</v>
      </c>
      <c r="F9" s="7" t="s">
        <v>63</v>
      </c>
      <c r="G9" s="6" t="s">
        <v>22</v>
      </c>
      <c r="H9" s="8" t="s">
        <v>59</v>
      </c>
      <c r="I9" s="9" t="s">
        <v>53</v>
      </c>
      <c r="J9" s="10">
        <v>1.2E-2</v>
      </c>
      <c r="K9" s="6" t="s">
        <v>33</v>
      </c>
      <c r="L9" s="11">
        <v>0</v>
      </c>
      <c r="M9" s="12" t="s">
        <v>64</v>
      </c>
      <c r="N9" s="12" t="s">
        <v>20</v>
      </c>
      <c r="O9" s="7" t="s">
        <v>44</v>
      </c>
      <c r="P9" s="13"/>
    </row>
    <row r="10" spans="1:16">
      <c r="A10" s="3" t="s">
        <v>65</v>
      </c>
      <c r="B10" s="4" t="s">
        <v>66</v>
      </c>
      <c r="C10" s="5" t="s">
        <v>18</v>
      </c>
      <c r="D10" s="6" t="s">
        <v>37</v>
      </c>
      <c r="E10" s="6" t="s">
        <v>38</v>
      </c>
      <c r="F10" s="7" t="s">
        <v>67</v>
      </c>
      <c r="G10" s="6" t="s">
        <v>22</v>
      </c>
      <c r="H10" s="8" t="s">
        <v>68</v>
      </c>
      <c r="I10" s="9" t="s">
        <v>40</v>
      </c>
      <c r="J10" s="10">
        <v>1.2E-2</v>
      </c>
      <c r="K10" s="6" t="s">
        <v>41</v>
      </c>
      <c r="L10" s="11">
        <v>0.1</v>
      </c>
      <c r="M10" s="12" t="s">
        <v>69</v>
      </c>
      <c r="N10" s="12" t="s">
        <v>57</v>
      </c>
      <c r="O10" s="7" t="s">
        <v>44</v>
      </c>
      <c r="P10" s="13" t="s">
        <v>70</v>
      </c>
    </row>
    <row r="11" spans="1:16">
      <c r="A11" s="3" t="s">
        <v>71</v>
      </c>
      <c r="B11" s="4" t="s">
        <v>72</v>
      </c>
      <c r="C11" s="5" t="s">
        <v>18</v>
      </c>
      <c r="D11" s="6" t="s">
        <v>28</v>
      </c>
      <c r="E11" s="6" t="s">
        <v>38</v>
      </c>
      <c r="F11" s="7" t="s">
        <v>73</v>
      </c>
      <c r="G11" s="6" t="s">
        <v>22</v>
      </c>
      <c r="H11" s="8" t="s">
        <v>68</v>
      </c>
      <c r="I11" s="9" t="s">
        <v>74</v>
      </c>
      <c r="J11" s="10">
        <v>1.4999999999999999E-2</v>
      </c>
      <c r="K11" s="6" t="s">
        <v>41</v>
      </c>
      <c r="L11" s="11">
        <v>0.1</v>
      </c>
      <c r="M11" s="12" t="s">
        <v>75</v>
      </c>
      <c r="N11" s="12" t="s">
        <v>43</v>
      </c>
      <c r="O11" s="7" t="s">
        <v>76</v>
      </c>
      <c r="P11" s="13"/>
    </row>
    <row r="12" spans="1:16">
      <c r="A12" s="3" t="s">
        <v>77</v>
      </c>
      <c r="B12" s="4" t="s">
        <v>62</v>
      </c>
      <c r="C12" s="5" t="s">
        <v>18</v>
      </c>
      <c r="D12" s="6" t="s">
        <v>28</v>
      </c>
      <c r="E12" s="6" t="s">
        <v>29</v>
      </c>
      <c r="F12" s="7" t="s">
        <v>78</v>
      </c>
      <c r="G12" s="6" t="s">
        <v>22</v>
      </c>
      <c r="H12" s="8" t="s">
        <v>79</v>
      </c>
      <c r="I12" s="9" t="s">
        <v>40</v>
      </c>
      <c r="J12" s="10">
        <v>1.2E-2</v>
      </c>
      <c r="K12" s="6" t="s">
        <v>41</v>
      </c>
      <c r="L12" s="11">
        <v>0.1</v>
      </c>
      <c r="M12" s="12" t="s">
        <v>80</v>
      </c>
      <c r="N12" s="12" t="s">
        <v>29</v>
      </c>
      <c r="O12" s="7" t="s">
        <v>44</v>
      </c>
      <c r="P12" s="13"/>
    </row>
    <row r="13" spans="1:16">
      <c r="A13" s="3" t="s">
        <v>81</v>
      </c>
      <c r="B13" s="4" t="s">
        <v>82</v>
      </c>
      <c r="C13" s="5" t="s">
        <v>18</v>
      </c>
      <c r="D13" s="6" t="s">
        <v>28</v>
      </c>
      <c r="E13" s="6" t="s">
        <v>29</v>
      </c>
      <c r="F13" s="7" t="s">
        <v>78</v>
      </c>
      <c r="G13" s="6" t="s">
        <v>22</v>
      </c>
      <c r="H13" s="8" t="s">
        <v>79</v>
      </c>
      <c r="I13" s="9" t="s">
        <v>53</v>
      </c>
      <c r="J13" s="10">
        <v>1.2E-2</v>
      </c>
      <c r="K13" s="6" t="s">
        <v>33</v>
      </c>
      <c r="L13" s="11">
        <v>0</v>
      </c>
      <c r="M13" s="12" t="s">
        <v>83</v>
      </c>
      <c r="N13" s="12" t="s">
        <v>29</v>
      </c>
      <c r="O13" s="7" t="s">
        <v>44</v>
      </c>
      <c r="P13" s="13"/>
    </row>
    <row r="14" spans="1:16">
      <c r="A14" s="3" t="s">
        <v>84</v>
      </c>
      <c r="B14" s="4" t="s">
        <v>85</v>
      </c>
      <c r="C14" s="5" t="s">
        <v>18</v>
      </c>
      <c r="D14" s="6" t="s">
        <v>37</v>
      </c>
      <c r="E14" s="6" t="s">
        <v>38</v>
      </c>
      <c r="F14" s="7" t="s">
        <v>67</v>
      </c>
      <c r="G14" s="6" t="s">
        <v>22</v>
      </c>
      <c r="H14" s="8" t="s">
        <v>79</v>
      </c>
      <c r="I14" s="9" t="s">
        <v>53</v>
      </c>
      <c r="J14" s="10">
        <v>1.2E-2</v>
      </c>
      <c r="K14" s="6" t="s">
        <v>33</v>
      </c>
      <c r="L14" s="11">
        <v>0</v>
      </c>
      <c r="M14" s="12" t="s">
        <v>86</v>
      </c>
      <c r="N14" s="12" t="s">
        <v>57</v>
      </c>
      <c r="O14" s="7" t="s">
        <v>76</v>
      </c>
      <c r="P14" s="13"/>
    </row>
    <row r="15" spans="1:16">
      <c r="A15" s="3" t="s">
        <v>87</v>
      </c>
      <c r="B15" s="4" t="s">
        <v>88</v>
      </c>
      <c r="C15" s="5" t="s">
        <v>18</v>
      </c>
      <c r="D15" s="6" t="s">
        <v>37</v>
      </c>
      <c r="E15" s="6" t="s">
        <v>38</v>
      </c>
      <c r="F15" s="7" t="s">
        <v>67</v>
      </c>
      <c r="G15" s="6" t="s">
        <v>22</v>
      </c>
      <c r="H15" s="8" t="s">
        <v>79</v>
      </c>
      <c r="I15" s="9" t="s">
        <v>53</v>
      </c>
      <c r="J15" s="10">
        <v>1.2E-2</v>
      </c>
      <c r="K15" s="6" t="s">
        <v>33</v>
      </c>
      <c r="L15" s="11">
        <v>0</v>
      </c>
      <c r="M15" s="12" t="s">
        <v>89</v>
      </c>
      <c r="N15" s="12" t="s">
        <v>57</v>
      </c>
      <c r="O15" s="7" t="s">
        <v>44</v>
      </c>
      <c r="P15" s="13"/>
    </row>
    <row r="16" spans="1:16">
      <c r="A16" s="3" t="s">
        <v>90</v>
      </c>
      <c r="B16" s="4" t="s">
        <v>91</v>
      </c>
      <c r="C16" s="5" t="s">
        <v>18</v>
      </c>
      <c r="D16" s="6" t="s">
        <v>92</v>
      </c>
      <c r="E16" s="6" t="s">
        <v>29</v>
      </c>
      <c r="F16" s="7" t="s">
        <v>93</v>
      </c>
      <c r="G16" s="6" t="s">
        <v>22</v>
      </c>
      <c r="H16" s="8" t="s">
        <v>79</v>
      </c>
      <c r="I16" s="9" t="s">
        <v>94</v>
      </c>
      <c r="J16" s="10">
        <v>0</v>
      </c>
      <c r="K16" s="6" t="s">
        <v>33</v>
      </c>
      <c r="L16" s="11">
        <v>0</v>
      </c>
      <c r="M16" s="12" t="s">
        <v>95</v>
      </c>
      <c r="N16" s="12" t="s">
        <v>29</v>
      </c>
      <c r="O16" s="7" t="s">
        <v>44</v>
      </c>
      <c r="P16" s="13"/>
    </row>
    <row r="17" spans="1:16">
      <c r="A17" s="3" t="s">
        <v>96</v>
      </c>
      <c r="B17" s="4" t="s">
        <v>97</v>
      </c>
      <c r="C17" s="5" t="s">
        <v>18</v>
      </c>
      <c r="D17" s="6" t="s">
        <v>28</v>
      </c>
      <c r="E17" s="6" t="s">
        <v>29</v>
      </c>
      <c r="F17" s="7" t="s">
        <v>78</v>
      </c>
      <c r="G17" s="6" t="s">
        <v>22</v>
      </c>
      <c r="H17" s="8" t="s">
        <v>79</v>
      </c>
      <c r="I17" s="9" t="s">
        <v>98</v>
      </c>
      <c r="J17" s="10">
        <v>7.0000000000000001E-3</v>
      </c>
      <c r="K17" s="6" t="s">
        <v>33</v>
      </c>
      <c r="L17" s="11">
        <v>0</v>
      </c>
      <c r="M17" s="12" t="s">
        <v>99</v>
      </c>
      <c r="N17" s="12" t="s">
        <v>29</v>
      </c>
      <c r="O17" s="7" t="s">
        <v>44</v>
      </c>
      <c r="P17" s="13"/>
    </row>
    <row r="18" spans="1:16">
      <c r="A18" s="3" t="s">
        <v>100</v>
      </c>
      <c r="B18" s="4" t="s">
        <v>101</v>
      </c>
      <c r="C18" s="5" t="s">
        <v>18</v>
      </c>
      <c r="D18" s="6" t="s">
        <v>28</v>
      </c>
      <c r="E18" s="6" t="s">
        <v>29</v>
      </c>
      <c r="F18" s="7" t="s">
        <v>30</v>
      </c>
      <c r="G18" s="6" t="s">
        <v>22</v>
      </c>
      <c r="H18" s="8" t="s">
        <v>79</v>
      </c>
      <c r="I18" s="9" t="s">
        <v>102</v>
      </c>
      <c r="J18" s="10">
        <v>2.5000000000000001E-2</v>
      </c>
      <c r="K18" s="6" t="s">
        <v>103</v>
      </c>
      <c r="L18" s="11">
        <v>0.2</v>
      </c>
      <c r="M18" s="12"/>
      <c r="N18" s="12"/>
      <c r="O18" s="7"/>
      <c r="P18" s="13"/>
    </row>
    <row r="19" spans="1:16">
      <c r="A19" s="3" t="s">
        <v>104</v>
      </c>
      <c r="B19" s="4" t="s">
        <v>105</v>
      </c>
      <c r="C19" s="5" t="s">
        <v>18</v>
      </c>
      <c r="D19" s="6" t="s">
        <v>37</v>
      </c>
      <c r="E19" s="6" t="s">
        <v>38</v>
      </c>
      <c r="F19" s="7" t="s">
        <v>67</v>
      </c>
      <c r="G19" s="6" t="s">
        <v>22</v>
      </c>
      <c r="H19" s="8" t="s">
        <v>79</v>
      </c>
      <c r="I19" s="9" t="s">
        <v>40</v>
      </c>
      <c r="J19" s="10">
        <v>1.2E-2</v>
      </c>
      <c r="K19" s="6" t="s">
        <v>41</v>
      </c>
      <c r="L19" s="11">
        <v>0.1</v>
      </c>
      <c r="M19" s="12" t="s">
        <v>106</v>
      </c>
      <c r="N19" s="12" t="s">
        <v>57</v>
      </c>
      <c r="O19" s="7" t="s">
        <v>44</v>
      </c>
      <c r="P19" s="13" t="s">
        <v>107</v>
      </c>
    </row>
    <row r="20" spans="1:16">
      <c r="A20" s="3" t="s">
        <v>108</v>
      </c>
      <c r="B20" s="4" t="s">
        <v>109</v>
      </c>
      <c r="C20" s="5" t="s">
        <v>18</v>
      </c>
      <c r="D20" s="6" t="s">
        <v>110</v>
      </c>
      <c r="E20" s="6" t="s">
        <v>29</v>
      </c>
      <c r="F20" s="7" t="s">
        <v>111</v>
      </c>
      <c r="G20" s="6" t="s">
        <v>22</v>
      </c>
      <c r="H20" s="8" t="s">
        <v>79</v>
      </c>
      <c r="I20" s="9" t="s">
        <v>48</v>
      </c>
      <c r="J20" s="10">
        <v>3.0000000000000001E-3</v>
      </c>
      <c r="K20" s="6" t="s">
        <v>33</v>
      </c>
      <c r="L20" s="11">
        <v>0</v>
      </c>
      <c r="M20" s="12" t="s">
        <v>112</v>
      </c>
      <c r="N20" s="12" t="s">
        <v>113</v>
      </c>
      <c r="O20" s="7" t="s">
        <v>44</v>
      </c>
      <c r="P20" s="13"/>
    </row>
    <row r="21" spans="1:16">
      <c r="A21" s="3" t="s">
        <v>114</v>
      </c>
      <c r="B21" s="4" t="s">
        <v>115</v>
      </c>
      <c r="C21" s="5" t="s">
        <v>18</v>
      </c>
      <c r="D21" s="6" t="s">
        <v>110</v>
      </c>
      <c r="E21" s="6" t="s">
        <v>29</v>
      </c>
      <c r="F21" s="7" t="s">
        <v>111</v>
      </c>
      <c r="G21" s="6" t="s">
        <v>22</v>
      </c>
      <c r="H21" s="8" t="s">
        <v>79</v>
      </c>
      <c r="I21" s="9" t="s">
        <v>48</v>
      </c>
      <c r="J21" s="10">
        <v>3.0000000000000001E-3</v>
      </c>
      <c r="K21" s="6" t="s">
        <v>33</v>
      </c>
      <c r="L21" s="11">
        <v>0</v>
      </c>
      <c r="M21" s="12" t="s">
        <v>116</v>
      </c>
      <c r="N21" s="12" t="s">
        <v>113</v>
      </c>
      <c r="O21" s="7" t="s">
        <v>44</v>
      </c>
      <c r="P21" s="13"/>
    </row>
    <row r="22" spans="1:16">
      <c r="A22" s="3" t="s">
        <v>117</v>
      </c>
      <c r="B22" s="4" t="s">
        <v>118</v>
      </c>
      <c r="C22" s="5" t="s">
        <v>18</v>
      </c>
      <c r="D22" s="6" t="s">
        <v>110</v>
      </c>
      <c r="E22" s="6" t="s">
        <v>29</v>
      </c>
      <c r="F22" s="7" t="s">
        <v>111</v>
      </c>
      <c r="G22" s="6" t="s">
        <v>22</v>
      </c>
      <c r="H22" s="8" t="s">
        <v>79</v>
      </c>
      <c r="I22" s="9" t="s">
        <v>48</v>
      </c>
      <c r="J22" s="10">
        <v>3.0000000000000001E-3</v>
      </c>
      <c r="K22" s="6" t="s">
        <v>33</v>
      </c>
      <c r="L22" s="11">
        <v>0</v>
      </c>
      <c r="M22" s="12"/>
      <c r="N22" s="12" t="s">
        <v>113</v>
      </c>
      <c r="O22" s="7" t="s">
        <v>44</v>
      </c>
      <c r="P22" s="13"/>
    </row>
    <row r="23" spans="1:16">
      <c r="A23" s="3" t="s">
        <v>119</v>
      </c>
      <c r="B23" s="4" t="s">
        <v>120</v>
      </c>
      <c r="C23" s="5" t="s">
        <v>18</v>
      </c>
      <c r="D23" s="6" t="s">
        <v>110</v>
      </c>
      <c r="E23" s="6" t="s">
        <v>29</v>
      </c>
      <c r="F23" s="7" t="s">
        <v>111</v>
      </c>
      <c r="G23" s="6" t="s">
        <v>22</v>
      </c>
      <c r="H23" s="8" t="s">
        <v>79</v>
      </c>
      <c r="I23" s="9" t="s">
        <v>48</v>
      </c>
      <c r="J23" s="10">
        <v>3.0000000000000001E-3</v>
      </c>
      <c r="K23" s="6" t="s">
        <v>33</v>
      </c>
      <c r="L23" s="11">
        <v>0</v>
      </c>
      <c r="M23" s="12" t="s">
        <v>121</v>
      </c>
      <c r="N23" s="12" t="s">
        <v>113</v>
      </c>
      <c r="O23" s="7" t="s">
        <v>44</v>
      </c>
      <c r="P23" s="13"/>
    </row>
    <row r="24" spans="1:16">
      <c r="A24" s="3" t="s">
        <v>122</v>
      </c>
      <c r="B24" s="4" t="s">
        <v>123</v>
      </c>
      <c r="C24" s="5" t="s">
        <v>18</v>
      </c>
      <c r="D24" s="6" t="s">
        <v>110</v>
      </c>
      <c r="E24" s="6" t="s">
        <v>29</v>
      </c>
      <c r="F24" s="7" t="s">
        <v>111</v>
      </c>
      <c r="G24" s="6" t="s">
        <v>22</v>
      </c>
      <c r="H24" s="8" t="s">
        <v>79</v>
      </c>
      <c r="I24" s="9" t="s">
        <v>48</v>
      </c>
      <c r="J24" s="10">
        <v>3.0000000000000001E-3</v>
      </c>
      <c r="K24" s="6" t="s">
        <v>33</v>
      </c>
      <c r="L24" s="11">
        <v>0</v>
      </c>
      <c r="M24" s="12" t="s">
        <v>124</v>
      </c>
      <c r="N24" s="12" t="s">
        <v>113</v>
      </c>
      <c r="O24" s="7" t="s">
        <v>44</v>
      </c>
      <c r="P24" s="13"/>
    </row>
    <row r="25" spans="1:16">
      <c r="A25" s="3" t="s">
        <v>125</v>
      </c>
      <c r="B25" s="4" t="s">
        <v>126</v>
      </c>
      <c r="C25" s="5" t="s">
        <v>18</v>
      </c>
      <c r="D25" s="6" t="s">
        <v>110</v>
      </c>
      <c r="E25" s="6" t="s">
        <v>29</v>
      </c>
      <c r="F25" s="7" t="s">
        <v>111</v>
      </c>
      <c r="G25" s="6" t="s">
        <v>22</v>
      </c>
      <c r="H25" s="8" t="s">
        <v>79</v>
      </c>
      <c r="I25" s="9" t="s">
        <v>48</v>
      </c>
      <c r="J25" s="10">
        <v>3.0000000000000001E-3</v>
      </c>
      <c r="K25" s="6" t="s">
        <v>33</v>
      </c>
      <c r="L25" s="11">
        <v>0</v>
      </c>
      <c r="M25" s="12" t="s">
        <v>127</v>
      </c>
      <c r="N25" s="12" t="s">
        <v>113</v>
      </c>
      <c r="O25" s="7" t="s">
        <v>44</v>
      </c>
      <c r="P25" s="13"/>
    </row>
    <row r="26" spans="1:16">
      <c r="A26" s="3" t="s">
        <v>128</v>
      </c>
      <c r="B26" s="4" t="s">
        <v>129</v>
      </c>
      <c r="C26" s="5" t="s">
        <v>18</v>
      </c>
      <c r="D26" s="6" t="s">
        <v>110</v>
      </c>
      <c r="E26" s="6" t="s">
        <v>29</v>
      </c>
      <c r="F26" s="7" t="s">
        <v>111</v>
      </c>
      <c r="G26" s="6" t="s">
        <v>22</v>
      </c>
      <c r="H26" s="8" t="s">
        <v>79</v>
      </c>
      <c r="I26" s="9" t="s">
        <v>48</v>
      </c>
      <c r="J26" s="10">
        <v>3.0000000000000001E-3</v>
      </c>
      <c r="K26" s="6" t="s">
        <v>33</v>
      </c>
      <c r="L26" s="11">
        <v>0</v>
      </c>
      <c r="M26" s="12" t="s">
        <v>130</v>
      </c>
      <c r="N26" s="12" t="s">
        <v>113</v>
      </c>
      <c r="O26" s="7" t="s">
        <v>44</v>
      </c>
      <c r="P26" s="13"/>
    </row>
    <row r="27" spans="1:16">
      <c r="A27" s="3" t="s">
        <v>131</v>
      </c>
      <c r="B27" s="4" t="s">
        <v>132</v>
      </c>
      <c r="C27" s="5" t="s">
        <v>18</v>
      </c>
      <c r="D27" s="6" t="s">
        <v>110</v>
      </c>
      <c r="E27" s="6" t="s">
        <v>29</v>
      </c>
      <c r="F27" s="7" t="s">
        <v>111</v>
      </c>
      <c r="G27" s="6" t="s">
        <v>22</v>
      </c>
      <c r="H27" s="8" t="s">
        <v>79</v>
      </c>
      <c r="I27" s="9" t="s">
        <v>48</v>
      </c>
      <c r="J27" s="10">
        <v>3.0000000000000001E-3</v>
      </c>
      <c r="K27" s="6" t="s">
        <v>33</v>
      </c>
      <c r="L27" s="11">
        <v>0</v>
      </c>
      <c r="M27" s="12" t="s">
        <v>133</v>
      </c>
      <c r="N27" s="12" t="s">
        <v>113</v>
      </c>
      <c r="O27" s="7" t="s">
        <v>44</v>
      </c>
      <c r="P27" s="13"/>
    </row>
    <row r="28" spans="1:16">
      <c r="A28" s="3" t="s">
        <v>134</v>
      </c>
      <c r="B28" s="4" t="s">
        <v>135</v>
      </c>
      <c r="C28" s="5" t="s">
        <v>18</v>
      </c>
      <c r="D28" s="6" t="s">
        <v>110</v>
      </c>
      <c r="E28" s="6" t="s">
        <v>29</v>
      </c>
      <c r="F28" s="7" t="s">
        <v>111</v>
      </c>
      <c r="G28" s="6" t="s">
        <v>22</v>
      </c>
      <c r="H28" s="8" t="s">
        <v>79</v>
      </c>
      <c r="I28" s="9" t="s">
        <v>48</v>
      </c>
      <c r="J28" s="10">
        <v>3.0000000000000001E-3</v>
      </c>
      <c r="K28" s="6" t="s">
        <v>33</v>
      </c>
      <c r="L28" s="11">
        <v>0</v>
      </c>
      <c r="M28" s="12" t="s">
        <v>136</v>
      </c>
      <c r="N28" s="12" t="s">
        <v>113</v>
      </c>
      <c r="O28" s="7" t="s">
        <v>44</v>
      </c>
      <c r="P28" s="13"/>
    </row>
    <row r="29" spans="1:16">
      <c r="A29" s="3" t="s">
        <v>137</v>
      </c>
      <c r="B29" s="4" t="s">
        <v>138</v>
      </c>
      <c r="C29" s="5" t="s">
        <v>18</v>
      </c>
      <c r="D29" s="6" t="s">
        <v>110</v>
      </c>
      <c r="E29" s="6" t="s">
        <v>29</v>
      </c>
      <c r="F29" s="7" t="s">
        <v>111</v>
      </c>
      <c r="G29" s="6" t="s">
        <v>22</v>
      </c>
      <c r="H29" s="8" t="s">
        <v>79</v>
      </c>
      <c r="I29" s="9" t="s">
        <v>48</v>
      </c>
      <c r="J29" s="10">
        <v>3.0000000000000001E-3</v>
      </c>
      <c r="K29" s="6" t="s">
        <v>33</v>
      </c>
      <c r="L29" s="11">
        <v>0</v>
      </c>
      <c r="M29" s="12" t="s">
        <v>139</v>
      </c>
      <c r="N29" s="12" t="s">
        <v>113</v>
      </c>
      <c r="O29" s="7" t="s">
        <v>44</v>
      </c>
      <c r="P29" s="13"/>
    </row>
    <row r="30" spans="1:16">
      <c r="A30" s="3" t="s">
        <v>140</v>
      </c>
      <c r="B30" s="4" t="s">
        <v>141</v>
      </c>
      <c r="C30" s="5" t="s">
        <v>18</v>
      </c>
      <c r="D30" s="6" t="s">
        <v>110</v>
      </c>
      <c r="E30" s="6" t="s">
        <v>29</v>
      </c>
      <c r="F30" s="7" t="s">
        <v>111</v>
      </c>
      <c r="G30" s="6" t="s">
        <v>22</v>
      </c>
      <c r="H30" s="8" t="s">
        <v>79</v>
      </c>
      <c r="I30" s="9" t="s">
        <v>48</v>
      </c>
      <c r="J30" s="10">
        <v>3.0000000000000001E-3</v>
      </c>
      <c r="K30" s="6" t="s">
        <v>33</v>
      </c>
      <c r="L30" s="11">
        <v>0</v>
      </c>
      <c r="M30" s="12"/>
      <c r="N30" s="12" t="s">
        <v>113</v>
      </c>
      <c r="O30" s="7" t="s">
        <v>44</v>
      </c>
      <c r="P30" s="13"/>
    </row>
    <row r="31" spans="1:16">
      <c r="A31" s="3" t="s">
        <v>142</v>
      </c>
      <c r="B31" s="4" t="s">
        <v>143</v>
      </c>
      <c r="C31" s="5" t="s">
        <v>18</v>
      </c>
      <c r="D31" s="6" t="s">
        <v>110</v>
      </c>
      <c r="E31" s="6" t="s">
        <v>29</v>
      </c>
      <c r="F31" s="7" t="s">
        <v>111</v>
      </c>
      <c r="G31" s="6" t="s">
        <v>22</v>
      </c>
      <c r="H31" s="8" t="s">
        <v>79</v>
      </c>
      <c r="I31" s="9" t="s">
        <v>48</v>
      </c>
      <c r="J31" s="10">
        <v>3.0000000000000001E-3</v>
      </c>
      <c r="K31" s="6" t="s">
        <v>33</v>
      </c>
      <c r="L31" s="11">
        <v>0</v>
      </c>
      <c r="M31" s="12"/>
      <c r="N31" s="12" t="s">
        <v>113</v>
      </c>
      <c r="O31" s="7" t="s">
        <v>44</v>
      </c>
      <c r="P31" s="13"/>
    </row>
    <row r="32" spans="1:16">
      <c r="A32" s="3" t="s">
        <v>144</v>
      </c>
      <c r="B32" s="4" t="s">
        <v>145</v>
      </c>
      <c r="C32" s="5" t="s">
        <v>18</v>
      </c>
      <c r="D32" s="6" t="s">
        <v>110</v>
      </c>
      <c r="E32" s="6" t="s">
        <v>29</v>
      </c>
      <c r="F32" s="7" t="s">
        <v>111</v>
      </c>
      <c r="G32" s="6" t="s">
        <v>22</v>
      </c>
      <c r="H32" s="8" t="s">
        <v>79</v>
      </c>
      <c r="I32" s="9" t="s">
        <v>48</v>
      </c>
      <c r="J32" s="10">
        <v>3.0000000000000001E-3</v>
      </c>
      <c r="K32" s="6" t="s">
        <v>33</v>
      </c>
      <c r="L32" s="11">
        <v>0</v>
      </c>
      <c r="M32" s="12" t="s">
        <v>146</v>
      </c>
      <c r="N32" s="12" t="s">
        <v>113</v>
      </c>
      <c r="O32" s="7" t="s">
        <v>44</v>
      </c>
      <c r="P32" s="13"/>
    </row>
    <row r="33" spans="1:16">
      <c r="A33" s="3" t="s">
        <v>147</v>
      </c>
      <c r="B33" s="4" t="s">
        <v>148</v>
      </c>
      <c r="C33" s="5" t="s">
        <v>18</v>
      </c>
      <c r="D33" s="6" t="s">
        <v>28</v>
      </c>
      <c r="E33" s="6" t="s">
        <v>29</v>
      </c>
      <c r="F33" s="7" t="s">
        <v>78</v>
      </c>
      <c r="G33" s="6" t="s">
        <v>22</v>
      </c>
      <c r="H33" s="8" t="s">
        <v>79</v>
      </c>
      <c r="I33" s="9" t="s">
        <v>53</v>
      </c>
      <c r="J33" s="10">
        <v>1.2E-2</v>
      </c>
      <c r="K33" s="6" t="s">
        <v>33</v>
      </c>
      <c r="L33" s="11">
        <v>0</v>
      </c>
      <c r="M33" s="12" t="s">
        <v>149</v>
      </c>
      <c r="N33" s="12" t="s">
        <v>29</v>
      </c>
      <c r="O33" s="7" t="s">
        <v>76</v>
      </c>
      <c r="P33" s="13"/>
    </row>
    <row r="34" spans="1:16">
      <c r="A34" s="3" t="s">
        <v>150</v>
      </c>
      <c r="B34" s="4" t="s">
        <v>151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79</v>
      </c>
      <c r="I34" s="9" t="s">
        <v>53</v>
      </c>
      <c r="J34" s="10">
        <v>1.2E-2</v>
      </c>
      <c r="K34" s="6" t="s">
        <v>33</v>
      </c>
      <c r="L34" s="11">
        <v>0</v>
      </c>
      <c r="M34" s="12"/>
      <c r="N34" s="12"/>
      <c r="O34" s="7"/>
      <c r="P34" s="13"/>
    </row>
  </sheetData>
  <customSheetViews>
    <customSheetView guid="{2B09C8CC-4DCD-4580-8C66-26A75A2DB77F}" filter="1" showAutoFilter="1">
      <pageMargins left="0.511811024" right="0.511811024" top="0.78740157499999996" bottom="0.78740157499999996" header="0.31496062000000002" footer="0.31496062000000002"/>
      <autoFilter ref="A1:P1" xr:uid="{AA2382F1-E204-4224-AC61-224E316C23BC}"/>
    </customSheetView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A1:I1" xr:uid="{9285E7DC-0A4C-406C-B07B-51153496C53B}"/>
    </customSheetView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A1:P1" xr:uid="{42012740-8F54-4B4B-86AC-6449C57DB203}"/>
    </customSheetView>
    <customSheetView guid="{080DB085-46AC-4C4D-886E-2DAC41D61D98}" filter="1" showAutoFilter="1">
      <pageMargins left="0.511811024" right="0.511811024" top="0.78740157499999996" bottom="0.78740157499999996" header="0.31496062000000002" footer="0.31496062000000002"/>
      <autoFilter ref="A1:P1" xr:uid="{E50B85C1-7E5F-4439-913E-75D947E35376}"/>
    </customSheetView>
    <customSheetView guid="{0CA0C157-0576-43B5-B3DD-8BD011576738}" filter="1" showAutoFilter="1">
      <pageMargins left="0.511811024" right="0.511811024" top="0.78740157499999996" bottom="0.78740157499999996" header="0.31496062000000002" footer="0.31496062000000002"/>
      <autoFilter ref="C1" xr:uid="{B2E9D094-EB73-46D0-8577-587418FE2B83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4">
    <cfRule type="notContainsBlanks" dxfId="271" priority="1">
      <formula>LEN(TRIM(O2))&gt;0</formula>
    </cfRule>
  </conditionalFormatting>
  <dataValidations count="5">
    <dataValidation type="list" allowBlank="1" showErrorMessage="1" sqref="O2:O34" xr:uid="{00000000-0002-0000-0000-000000000000}">
      <formula1>"Conservador,Moderado,Arrojado"</formula1>
    </dataValidation>
    <dataValidation type="list" allowBlank="1" showErrorMessage="1" sqref="G2:G34" xr:uid="{00000000-0002-0000-0000-000001000000}">
      <formula1>"PIPE,EMAIL"</formula1>
    </dataValidation>
    <dataValidation type="list" allowBlank="1" showErrorMessage="1" sqref="D2:D34" xr:uid="{00000000-0002-0000-0000-000002000000}">
      <formula1>"Bluemetrix,Bluemetrix (MI),VcInvest,Voga,Altum,Poupinvista,Solution For Life"</formula1>
    </dataValidation>
    <dataValidation type="list" allowBlank="1" showErrorMessage="1" sqref="K2:K34" xr:uid="{00000000-0002-0000-0000-000003000000}">
      <formula1>"IBOV,CDI,------,IFIX,SMALL,S&amp;P 500"</formula1>
    </dataValidation>
    <dataValidation type="list" allowBlank="1" showErrorMessage="1" sqref="H2:H3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152</v>
      </c>
      <c r="B1" s="629"/>
      <c r="C1" s="629"/>
      <c r="D1" s="629"/>
      <c r="E1" s="629"/>
      <c r="F1" s="629"/>
      <c r="G1" s="17" t="s">
        <v>153</v>
      </c>
      <c r="H1" s="630" t="s">
        <v>154</v>
      </c>
      <c r="I1" s="629"/>
      <c r="J1" s="628" t="s">
        <v>152</v>
      </c>
      <c r="K1" s="629"/>
      <c r="L1" s="629"/>
      <c r="M1" s="629"/>
      <c r="N1" s="629"/>
      <c r="O1" s="629"/>
      <c r="P1" s="629"/>
      <c r="Q1" s="17" t="s">
        <v>153</v>
      </c>
      <c r="R1" s="19" t="s">
        <v>152</v>
      </c>
      <c r="S1" s="20" t="s">
        <v>155</v>
      </c>
      <c r="T1" s="20"/>
      <c r="U1" s="20"/>
      <c r="V1" s="20"/>
      <c r="W1" s="20"/>
      <c r="X1" s="20"/>
      <c r="Y1" s="20"/>
      <c r="Z1" s="20"/>
      <c r="AA1" s="20"/>
      <c r="AB1" s="21" t="s">
        <v>156</v>
      </c>
      <c r="AC1" s="21" t="s">
        <v>156</v>
      </c>
      <c r="AD1" s="21" t="s">
        <v>156</v>
      </c>
      <c r="AE1" s="21" t="s">
        <v>156</v>
      </c>
      <c r="AF1" s="21" t="s">
        <v>156</v>
      </c>
      <c r="AG1" s="21" t="s">
        <v>156</v>
      </c>
      <c r="AH1" s="21" t="s">
        <v>156</v>
      </c>
      <c r="AI1" s="21" t="s">
        <v>156</v>
      </c>
      <c r="AJ1" s="21" t="s">
        <v>156</v>
      </c>
      <c r="AK1" s="21" t="s">
        <v>156</v>
      </c>
      <c r="AL1" s="21" t="s">
        <v>156</v>
      </c>
      <c r="AM1" s="21" t="s">
        <v>156</v>
      </c>
      <c r="AN1" s="21" t="s">
        <v>156</v>
      </c>
      <c r="AO1" s="21" t="s">
        <v>156</v>
      </c>
      <c r="AP1" s="21" t="s">
        <v>156</v>
      </c>
      <c r="AQ1" s="21" t="s">
        <v>156</v>
      </c>
      <c r="AR1" s="21" t="s">
        <v>156</v>
      </c>
      <c r="AS1" s="21" t="s">
        <v>156</v>
      </c>
      <c r="AT1" s="21" t="s">
        <v>156</v>
      </c>
      <c r="AU1" s="21" t="s">
        <v>156</v>
      </c>
      <c r="AV1" s="21" t="s">
        <v>156</v>
      </c>
      <c r="AW1" s="21" t="s">
        <v>156</v>
      </c>
      <c r="AX1" s="21" t="s">
        <v>156</v>
      </c>
      <c r="AY1" s="21" t="s">
        <v>156</v>
      </c>
    </row>
    <row r="2" spans="1:51" ht="15.75" customHeight="1">
      <c r="A2" s="22" t="s">
        <v>2</v>
      </c>
      <c r="B2" s="22" t="s">
        <v>157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158</v>
      </c>
      <c r="H2" s="22" t="s">
        <v>159</v>
      </c>
      <c r="I2" s="22" t="s">
        <v>160</v>
      </c>
      <c r="J2" s="22" t="s">
        <v>161</v>
      </c>
      <c r="K2" s="22" t="s">
        <v>162</v>
      </c>
      <c r="L2" s="22" t="s">
        <v>163</v>
      </c>
      <c r="M2" s="22" t="s">
        <v>8</v>
      </c>
      <c r="N2" s="22" t="s">
        <v>164</v>
      </c>
      <c r="O2" s="22" t="s">
        <v>165</v>
      </c>
      <c r="P2" s="22" t="s">
        <v>11</v>
      </c>
      <c r="Q2" s="23" t="s">
        <v>7</v>
      </c>
      <c r="R2" s="23" t="s">
        <v>166</v>
      </c>
      <c r="S2" s="22" t="s">
        <v>167</v>
      </c>
      <c r="T2" s="22" t="s">
        <v>12</v>
      </c>
      <c r="U2" s="22" t="s">
        <v>13</v>
      </c>
      <c r="V2" s="24" t="s">
        <v>168</v>
      </c>
      <c r="W2" s="22" t="s">
        <v>169</v>
      </c>
      <c r="X2" s="22" t="s">
        <v>170</v>
      </c>
      <c r="Y2" s="22" t="s">
        <v>171</v>
      </c>
      <c r="Z2" s="22" t="s">
        <v>172</v>
      </c>
      <c r="AA2" s="22" t="s">
        <v>173</v>
      </c>
      <c r="AB2" s="22" t="s">
        <v>174</v>
      </c>
      <c r="AC2" s="22" t="s">
        <v>175</v>
      </c>
      <c r="AD2" s="22" t="s">
        <v>176</v>
      </c>
      <c r="AE2" s="22" t="s">
        <v>177</v>
      </c>
      <c r="AF2" s="22" t="s">
        <v>178</v>
      </c>
      <c r="AG2" s="22" t="s">
        <v>179</v>
      </c>
      <c r="AH2" s="22" t="s">
        <v>180</v>
      </c>
      <c r="AI2" s="22" t="s">
        <v>181</v>
      </c>
      <c r="AJ2" s="22" t="s">
        <v>182</v>
      </c>
      <c r="AK2" s="22" t="s">
        <v>183</v>
      </c>
      <c r="AL2" s="22" t="s">
        <v>184</v>
      </c>
      <c r="AM2" s="22" t="s">
        <v>185</v>
      </c>
      <c r="AN2" s="22" t="s">
        <v>186</v>
      </c>
      <c r="AO2" s="22" t="s">
        <v>187</v>
      </c>
      <c r="AP2" s="22" t="s">
        <v>188</v>
      </c>
      <c r="AQ2" s="22" t="s">
        <v>189</v>
      </c>
      <c r="AR2" s="22" t="s">
        <v>190</v>
      </c>
      <c r="AS2" s="22" t="s">
        <v>191</v>
      </c>
      <c r="AT2" s="22" t="s">
        <v>192</v>
      </c>
      <c r="AU2" s="22" t="s">
        <v>193</v>
      </c>
      <c r="AV2" s="22" t="s">
        <v>194</v>
      </c>
      <c r="AW2" s="22" t="s">
        <v>195</v>
      </c>
      <c r="AX2" s="22" t="s">
        <v>196</v>
      </c>
      <c r="AY2" s="22" t="s">
        <v>197</v>
      </c>
    </row>
    <row r="3" spans="1:51" ht="15.75" customHeight="1">
      <c r="A3" s="25" t="s">
        <v>18</v>
      </c>
      <c r="B3" s="3" t="s">
        <v>198</v>
      </c>
      <c r="C3" s="4" t="s">
        <v>199</v>
      </c>
      <c r="D3" s="7" t="s">
        <v>110</v>
      </c>
      <c r="E3" s="7" t="s">
        <v>29</v>
      </c>
      <c r="F3" s="7" t="s">
        <v>200</v>
      </c>
      <c r="G3" s="7" t="e">
        <f t="shared" ref="G3:G257" ca="1" si="0">_xludf.IFS($AY$3:$AY$834&lt;=500000,"Breno",$AY$3:$AY$834&lt;=20000000,"Bruno",$AY$3:$AY$834="","")</f>
        <v>#NAME?</v>
      </c>
      <c r="H3" s="26" t="s">
        <v>201</v>
      </c>
      <c r="I3" s="26" t="s">
        <v>33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40</v>
      </c>
      <c r="N3" s="28">
        <v>1.2E-2</v>
      </c>
      <c r="O3" s="7" t="s">
        <v>41</v>
      </c>
      <c r="P3" s="29">
        <v>0.1</v>
      </c>
      <c r="Q3" s="30"/>
      <c r="R3" s="30" t="s">
        <v>202</v>
      </c>
      <c r="S3" s="7" t="s">
        <v>203</v>
      </c>
      <c r="T3" s="7" t="s">
        <v>204</v>
      </c>
      <c r="U3" s="7" t="s">
        <v>29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205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206</v>
      </c>
      <c r="C4" s="4" t="s">
        <v>207</v>
      </c>
      <c r="D4" s="7" t="s">
        <v>208</v>
      </c>
      <c r="E4" s="7" t="s">
        <v>29</v>
      </c>
      <c r="F4" s="7" t="s">
        <v>209</v>
      </c>
      <c r="G4" s="7" t="e">
        <f t="shared" ca="1" si="0"/>
        <v>#NAME?</v>
      </c>
      <c r="H4" s="26" t="s">
        <v>210</v>
      </c>
      <c r="I4" s="26" t="s">
        <v>33</v>
      </c>
      <c r="J4" s="7" t="str">
        <f t="shared" si="1"/>
        <v>Não</v>
      </c>
      <c r="K4" s="27">
        <v>45448</v>
      </c>
      <c r="L4" s="7"/>
      <c r="M4" s="7" t="s">
        <v>40</v>
      </c>
      <c r="N4" s="28">
        <v>1.2E-2</v>
      </c>
      <c r="O4" s="7" t="s">
        <v>41</v>
      </c>
      <c r="P4" s="29">
        <v>0.1</v>
      </c>
      <c r="Q4" s="30"/>
      <c r="R4" s="30"/>
      <c r="S4" s="7" t="s">
        <v>203</v>
      </c>
      <c r="T4" s="7" t="s">
        <v>211</v>
      </c>
      <c r="U4" s="7" t="s">
        <v>29</v>
      </c>
      <c r="V4" s="26" t="e">
        <f t="shared" ca="1" si="2"/>
        <v>#NAME?</v>
      </c>
      <c r="W4" s="7"/>
      <c r="X4" s="7" t="s">
        <v>44</v>
      </c>
      <c r="Y4" s="31" t="s">
        <v>205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212</v>
      </c>
      <c r="C5" s="4" t="s">
        <v>213</v>
      </c>
      <c r="D5" s="7" t="s">
        <v>28</v>
      </c>
      <c r="E5" s="7" t="s">
        <v>20</v>
      </c>
      <c r="F5" s="7" t="s">
        <v>214</v>
      </c>
      <c r="G5" s="7" t="e">
        <f t="shared" ca="1" si="0"/>
        <v>#NAME?</v>
      </c>
      <c r="H5" s="26" t="s">
        <v>215</v>
      </c>
      <c r="I5" s="26" t="s">
        <v>216</v>
      </c>
      <c r="J5" s="7" t="str">
        <f t="shared" si="1"/>
        <v>Não</v>
      </c>
      <c r="K5" s="27">
        <v>45036</v>
      </c>
      <c r="L5" s="7"/>
      <c r="M5" s="7" t="s">
        <v>53</v>
      </c>
      <c r="N5" s="28">
        <v>1.2E-2</v>
      </c>
      <c r="O5" s="7" t="s">
        <v>33</v>
      </c>
      <c r="P5" s="29">
        <v>0</v>
      </c>
      <c r="Q5" s="30"/>
      <c r="R5" s="30"/>
      <c r="S5" s="7" t="s">
        <v>203</v>
      </c>
      <c r="T5" s="7" t="s">
        <v>217</v>
      </c>
      <c r="U5" s="7" t="s">
        <v>20</v>
      </c>
      <c r="V5" s="26" t="e">
        <f t="shared" ca="1" si="2"/>
        <v>#NAME?</v>
      </c>
      <c r="W5" s="7"/>
      <c r="X5" s="7"/>
      <c r="Y5" s="31" t="s">
        <v>205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218</v>
      </c>
      <c r="C6" s="4" t="s">
        <v>219</v>
      </c>
      <c r="D6" s="7" t="s">
        <v>28</v>
      </c>
      <c r="E6" s="7" t="s">
        <v>20</v>
      </c>
      <c r="F6" s="7" t="s">
        <v>220</v>
      </c>
      <c r="G6" s="7" t="e">
        <f t="shared" ca="1" si="0"/>
        <v>#NAME?</v>
      </c>
      <c r="H6" s="26" t="s">
        <v>221</v>
      </c>
      <c r="I6" s="26" t="s">
        <v>216</v>
      </c>
      <c r="J6" s="7" t="str">
        <f t="shared" si="1"/>
        <v>Não</v>
      </c>
      <c r="K6" s="27">
        <v>45474</v>
      </c>
      <c r="L6" s="7"/>
      <c r="M6" s="7" t="s">
        <v>53</v>
      </c>
      <c r="N6" s="28">
        <v>1.2E-2</v>
      </c>
      <c r="O6" s="7" t="s">
        <v>33</v>
      </c>
      <c r="P6" s="29">
        <v>0</v>
      </c>
      <c r="Q6" s="30"/>
      <c r="R6" s="30"/>
      <c r="S6" s="7" t="s">
        <v>203</v>
      </c>
      <c r="T6" s="7" t="s">
        <v>222</v>
      </c>
      <c r="U6" s="7" t="s">
        <v>20</v>
      </c>
      <c r="V6" s="26" t="e">
        <f t="shared" ca="1" si="2"/>
        <v>#NAME?</v>
      </c>
      <c r="W6" s="7"/>
      <c r="X6" s="7" t="s">
        <v>76</v>
      </c>
      <c r="Y6" s="31" t="s">
        <v>205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223</v>
      </c>
      <c r="C7" s="4" t="s">
        <v>224</v>
      </c>
      <c r="D7" s="7" t="s">
        <v>28</v>
      </c>
      <c r="E7" s="7" t="s">
        <v>29</v>
      </c>
      <c r="F7" s="7" t="s">
        <v>225</v>
      </c>
      <c r="G7" s="7" t="e">
        <f t="shared" ca="1" si="0"/>
        <v>#NAME?</v>
      </c>
      <c r="H7" s="26" t="s">
        <v>210</v>
      </c>
      <c r="I7" s="26" t="s">
        <v>33</v>
      </c>
      <c r="J7" s="7" t="str">
        <f t="shared" si="1"/>
        <v>Não</v>
      </c>
      <c r="K7" s="27">
        <v>45309</v>
      </c>
      <c r="L7" s="7"/>
      <c r="M7" s="7" t="s">
        <v>94</v>
      </c>
      <c r="N7" s="28">
        <v>0</v>
      </c>
      <c r="O7" s="7" t="s">
        <v>33</v>
      </c>
      <c r="P7" s="29">
        <v>0</v>
      </c>
      <c r="Q7" s="30"/>
      <c r="R7" s="30"/>
      <c r="S7" s="7" t="s">
        <v>203</v>
      </c>
      <c r="T7" s="7" t="s">
        <v>226</v>
      </c>
      <c r="U7" s="7" t="s">
        <v>29</v>
      </c>
      <c r="V7" s="26" t="e">
        <f t="shared" ca="1" si="2"/>
        <v>#NAME?</v>
      </c>
      <c r="W7" s="7"/>
      <c r="X7" s="7"/>
      <c r="Y7" s="31" t="s">
        <v>205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227</v>
      </c>
      <c r="C8" s="4" t="s">
        <v>228</v>
      </c>
      <c r="D8" s="7" t="s">
        <v>28</v>
      </c>
      <c r="E8" s="7" t="s">
        <v>20</v>
      </c>
      <c r="F8" s="7" t="s">
        <v>214</v>
      </c>
      <c r="G8" s="7" t="e">
        <f t="shared" ca="1" si="0"/>
        <v>#NAME?</v>
      </c>
      <c r="H8" s="26" t="s">
        <v>210</v>
      </c>
      <c r="I8" s="26" t="s">
        <v>33</v>
      </c>
      <c r="J8" s="7" t="str">
        <f t="shared" si="1"/>
        <v>Não</v>
      </c>
      <c r="K8" s="27">
        <v>44974</v>
      </c>
      <c r="L8" s="7"/>
      <c r="M8" s="7" t="s">
        <v>53</v>
      </c>
      <c r="N8" s="28">
        <v>1.2E-2</v>
      </c>
      <c r="O8" s="7" t="s">
        <v>33</v>
      </c>
      <c r="P8" s="29">
        <v>0</v>
      </c>
      <c r="Q8" s="30"/>
      <c r="R8" s="30"/>
      <c r="S8" s="7" t="s">
        <v>203</v>
      </c>
      <c r="T8" s="7" t="s">
        <v>229</v>
      </c>
      <c r="U8" s="7" t="s">
        <v>20</v>
      </c>
      <c r="V8" s="26" t="e">
        <f t="shared" ca="1" si="2"/>
        <v>#NAME?</v>
      </c>
      <c r="W8" s="7"/>
      <c r="X8" s="7"/>
      <c r="Y8" s="31" t="s">
        <v>205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230</v>
      </c>
      <c r="C9" s="4" t="s">
        <v>231</v>
      </c>
      <c r="D9" s="7" t="s">
        <v>51</v>
      </c>
      <c r="E9" s="7" t="s">
        <v>20</v>
      </c>
      <c r="F9" s="7" t="s">
        <v>232</v>
      </c>
      <c r="G9" s="7" t="e">
        <f t="shared" ca="1" si="0"/>
        <v>#NAME?</v>
      </c>
      <c r="H9" s="26" t="s">
        <v>210</v>
      </c>
      <c r="I9" s="26" t="s">
        <v>33</v>
      </c>
      <c r="J9" s="7" t="str">
        <f t="shared" si="1"/>
        <v>Não</v>
      </c>
      <c r="K9" s="27">
        <v>45450</v>
      </c>
      <c r="L9" s="7"/>
      <c r="M9" s="7" t="s">
        <v>53</v>
      </c>
      <c r="N9" s="28">
        <v>1.2E-2</v>
      </c>
      <c r="O9" s="7" t="s">
        <v>33</v>
      </c>
      <c r="P9" s="29">
        <v>0</v>
      </c>
      <c r="Q9" s="30"/>
      <c r="R9" s="30"/>
      <c r="S9" s="7" t="s">
        <v>203</v>
      </c>
      <c r="T9" s="7" t="s">
        <v>233</v>
      </c>
      <c r="U9" s="7" t="s">
        <v>20</v>
      </c>
      <c r="V9" s="26" t="e">
        <f t="shared" ca="1" si="2"/>
        <v>#NAME?</v>
      </c>
      <c r="W9" s="7"/>
      <c r="X9" s="7" t="s">
        <v>76</v>
      </c>
      <c r="Y9" s="31" t="s">
        <v>205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230</v>
      </c>
      <c r="C10" s="4" t="s">
        <v>234</v>
      </c>
      <c r="D10" s="7" t="s">
        <v>51</v>
      </c>
      <c r="E10" s="7" t="s">
        <v>20</v>
      </c>
      <c r="F10" s="7" t="s">
        <v>232</v>
      </c>
      <c r="G10" s="7" t="e">
        <f t="shared" ca="1" si="0"/>
        <v>#NAME?</v>
      </c>
      <c r="H10" s="26" t="s">
        <v>210</v>
      </c>
      <c r="I10" s="26" t="s">
        <v>33</v>
      </c>
      <c r="J10" s="7" t="s">
        <v>235</v>
      </c>
      <c r="K10" s="27">
        <v>45450</v>
      </c>
      <c r="L10" s="7"/>
      <c r="M10" s="7" t="s">
        <v>236</v>
      </c>
      <c r="N10" s="28">
        <v>2.5000000000000001E-2</v>
      </c>
      <c r="O10" s="7" t="s">
        <v>237</v>
      </c>
      <c r="P10" s="29">
        <v>0.2</v>
      </c>
      <c r="Q10" s="30"/>
      <c r="R10" s="30"/>
      <c r="S10" s="7" t="s">
        <v>203</v>
      </c>
      <c r="T10" s="7" t="s">
        <v>233</v>
      </c>
      <c r="U10" s="7" t="s">
        <v>20</v>
      </c>
      <c r="V10" s="26" t="e">
        <f t="shared" ca="1" si="2"/>
        <v>#NAME?</v>
      </c>
      <c r="W10" s="7"/>
      <c r="X10" s="7" t="s">
        <v>76</v>
      </c>
      <c r="Y10" s="31" t="s">
        <v>205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238</v>
      </c>
      <c r="C11" s="34" t="s">
        <v>239</v>
      </c>
      <c r="D11" s="7" t="s">
        <v>28</v>
      </c>
      <c r="E11" s="7" t="s">
        <v>20</v>
      </c>
      <c r="F11" s="7" t="s">
        <v>214</v>
      </c>
      <c r="G11" s="7" t="e">
        <f t="shared" ca="1" si="0"/>
        <v>#NAME?</v>
      </c>
      <c r="H11" s="26" t="s">
        <v>210</v>
      </c>
      <c r="I11" s="26" t="s">
        <v>33</v>
      </c>
      <c r="J11" s="7" t="str">
        <f t="shared" ref="J11:J33" si="3">IF(Q11=0,"Não","Sim")</f>
        <v>Não</v>
      </c>
      <c r="K11" s="27">
        <v>45357</v>
      </c>
      <c r="L11" s="7"/>
      <c r="M11" s="7" t="s">
        <v>240</v>
      </c>
      <c r="N11" s="28">
        <v>1.2E-2</v>
      </c>
      <c r="O11" s="7" t="s">
        <v>41</v>
      </c>
      <c r="P11" s="29">
        <v>0.1</v>
      </c>
      <c r="Q11" s="30"/>
      <c r="R11" s="30"/>
      <c r="S11" s="7" t="s">
        <v>203</v>
      </c>
      <c r="T11" s="6" t="s">
        <v>241</v>
      </c>
      <c r="U11" s="7" t="s">
        <v>20</v>
      </c>
      <c r="V11" s="26" t="e">
        <f t="shared" ca="1" si="2"/>
        <v>#NAME?</v>
      </c>
      <c r="W11" s="7"/>
      <c r="X11" s="7"/>
      <c r="Y11" s="31" t="s">
        <v>205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25" t="s">
        <v>242</v>
      </c>
      <c r="C12" s="34" t="s">
        <v>243</v>
      </c>
      <c r="D12" s="7" t="s">
        <v>92</v>
      </c>
      <c r="E12" s="7" t="s">
        <v>29</v>
      </c>
      <c r="F12" s="7" t="s">
        <v>244</v>
      </c>
      <c r="G12" s="7" t="e">
        <f t="shared" ca="1" si="0"/>
        <v>#NAME?</v>
      </c>
      <c r="H12" s="26" t="s">
        <v>210</v>
      </c>
      <c r="I12" s="26" t="s">
        <v>33</v>
      </c>
      <c r="J12" s="7" t="str">
        <f t="shared" si="3"/>
        <v>Não</v>
      </c>
      <c r="K12" s="27">
        <v>45546</v>
      </c>
      <c r="L12" s="7"/>
      <c r="M12" s="7" t="s">
        <v>53</v>
      </c>
      <c r="N12" s="28">
        <v>1.2E-2</v>
      </c>
      <c r="O12" s="7" t="s">
        <v>33</v>
      </c>
      <c r="P12" s="29">
        <v>0</v>
      </c>
      <c r="Q12" s="30"/>
      <c r="R12" s="30"/>
      <c r="S12" s="7" t="s">
        <v>203</v>
      </c>
      <c r="T12" s="6" t="s">
        <v>245</v>
      </c>
      <c r="U12" s="7" t="s">
        <v>29</v>
      </c>
      <c r="V12" s="26" t="e">
        <f t="shared" ca="1" si="2"/>
        <v>#NAME?</v>
      </c>
      <c r="W12" s="7"/>
      <c r="X12" s="7" t="s">
        <v>44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18</v>
      </c>
      <c r="B13" s="3" t="s">
        <v>246</v>
      </c>
      <c r="C13" s="4" t="s">
        <v>247</v>
      </c>
      <c r="D13" s="7" t="s">
        <v>28</v>
      </c>
      <c r="E13" s="7" t="s">
        <v>29</v>
      </c>
      <c r="F13" s="7" t="s">
        <v>78</v>
      </c>
      <c r="G13" s="7" t="e">
        <f t="shared" ca="1" si="0"/>
        <v>#NAME?</v>
      </c>
      <c r="H13" s="26" t="s">
        <v>210</v>
      </c>
      <c r="I13" s="26" t="s">
        <v>33</v>
      </c>
      <c r="J13" s="7" t="str">
        <f t="shared" si="3"/>
        <v>Não</v>
      </c>
      <c r="K13" s="27">
        <v>44980</v>
      </c>
      <c r="L13" s="7"/>
      <c r="M13" s="7" t="s">
        <v>74</v>
      </c>
      <c r="N13" s="28">
        <v>1.4999999999999999E-2</v>
      </c>
      <c r="O13" s="7" t="s">
        <v>33</v>
      </c>
      <c r="P13" s="29">
        <v>0</v>
      </c>
      <c r="Q13" s="30"/>
      <c r="R13" s="30"/>
      <c r="S13" s="7" t="s">
        <v>203</v>
      </c>
      <c r="T13" s="7" t="s">
        <v>248</v>
      </c>
      <c r="U13" s="7" t="s">
        <v>29</v>
      </c>
      <c r="V13" s="26" t="e">
        <f t="shared" ca="1" si="2"/>
        <v>#NAME?</v>
      </c>
      <c r="W13" s="7"/>
      <c r="X13" s="7"/>
      <c r="Y13" s="31" t="s">
        <v>205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249</v>
      </c>
      <c r="C14" s="4" t="s">
        <v>250</v>
      </c>
      <c r="D14" s="7" t="s">
        <v>110</v>
      </c>
      <c r="E14" s="7" t="s">
        <v>29</v>
      </c>
      <c r="F14" s="7" t="s">
        <v>251</v>
      </c>
      <c r="G14" s="7" t="e">
        <f t="shared" ca="1" si="0"/>
        <v>#NAME?</v>
      </c>
      <c r="H14" s="26" t="s">
        <v>215</v>
      </c>
      <c r="I14" s="26" t="s">
        <v>252</v>
      </c>
      <c r="J14" s="7" t="str">
        <f t="shared" si="3"/>
        <v>Não</v>
      </c>
      <c r="K14" s="27">
        <v>45279</v>
      </c>
      <c r="L14" s="7"/>
      <c r="M14" s="7" t="s">
        <v>48</v>
      </c>
      <c r="N14" s="28">
        <v>3.0000000000000001E-3</v>
      </c>
      <c r="O14" s="7" t="s">
        <v>33</v>
      </c>
      <c r="P14" s="29">
        <v>0</v>
      </c>
      <c r="Q14" s="30"/>
      <c r="R14" s="35"/>
      <c r="S14" s="7" t="s">
        <v>203</v>
      </c>
      <c r="T14" s="7" t="s">
        <v>253</v>
      </c>
      <c r="U14" s="7" t="s">
        <v>113</v>
      </c>
      <c r="V14" s="26" t="e">
        <f t="shared" ca="1" si="2"/>
        <v>#NAME?</v>
      </c>
      <c r="W14" s="7"/>
      <c r="X14" s="7"/>
      <c r="Y14" s="31" t="s">
        <v>205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254</v>
      </c>
      <c r="C15" s="4" t="s">
        <v>255</v>
      </c>
      <c r="D15" s="7" t="s">
        <v>28</v>
      </c>
      <c r="E15" s="7" t="s">
        <v>29</v>
      </c>
      <c r="F15" s="7" t="s">
        <v>256</v>
      </c>
      <c r="G15" s="7" t="e">
        <f t="shared" ca="1" si="0"/>
        <v>#NAME?</v>
      </c>
      <c r="H15" s="26" t="s">
        <v>210</v>
      </c>
      <c r="I15" s="26" t="s">
        <v>33</v>
      </c>
      <c r="J15" s="7" t="str">
        <f t="shared" si="3"/>
        <v>Não</v>
      </c>
      <c r="K15" s="27">
        <v>45036</v>
      </c>
      <c r="L15" s="7"/>
      <c r="M15" s="7" t="s">
        <v>53</v>
      </c>
      <c r="N15" s="28">
        <v>1.2E-2</v>
      </c>
      <c r="O15" s="7" t="s">
        <v>33</v>
      </c>
      <c r="P15" s="29">
        <v>0</v>
      </c>
      <c r="Q15" s="30"/>
      <c r="R15" s="30"/>
      <c r="S15" s="7" t="s">
        <v>203</v>
      </c>
      <c r="T15" s="7" t="s">
        <v>257</v>
      </c>
      <c r="U15" s="7" t="s">
        <v>29</v>
      </c>
      <c r="V15" s="26" t="e">
        <f t="shared" ca="1" si="2"/>
        <v>#NAME?</v>
      </c>
      <c r="W15" s="7"/>
      <c r="X15" s="7"/>
      <c r="Y15" s="31" t="s">
        <v>205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258</v>
      </c>
      <c r="C16" s="4" t="s">
        <v>259</v>
      </c>
      <c r="D16" s="7" t="s">
        <v>28</v>
      </c>
      <c r="E16" s="7" t="s">
        <v>38</v>
      </c>
      <c r="F16" s="7" t="s">
        <v>260</v>
      </c>
      <c r="G16" s="7" t="e">
        <f t="shared" ca="1" si="0"/>
        <v>#NAME?</v>
      </c>
      <c r="H16" s="26" t="s">
        <v>221</v>
      </c>
      <c r="I16" s="26" t="s">
        <v>216</v>
      </c>
      <c r="J16" s="7" t="str">
        <f t="shared" si="3"/>
        <v>Não</v>
      </c>
      <c r="K16" s="27">
        <v>45544</v>
      </c>
      <c r="L16" s="7"/>
      <c r="M16" s="7" t="s">
        <v>261</v>
      </c>
      <c r="N16" s="28">
        <v>1.4999999999999999E-2</v>
      </c>
      <c r="O16" s="7" t="s">
        <v>41</v>
      </c>
      <c r="P16" s="29">
        <v>0.1</v>
      </c>
      <c r="Q16" s="30"/>
      <c r="R16" s="30"/>
      <c r="S16" s="7" t="s">
        <v>203</v>
      </c>
      <c r="T16" s="7" t="s">
        <v>262</v>
      </c>
      <c r="U16" s="7" t="s">
        <v>43</v>
      </c>
      <c r="V16" s="26" t="e">
        <f t="shared" ca="1" si="2"/>
        <v>#NAME?</v>
      </c>
      <c r="W16" s="7"/>
      <c r="X16" s="7" t="s">
        <v>44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3" t="s">
        <v>263</v>
      </c>
      <c r="C17" s="4" t="s">
        <v>264</v>
      </c>
      <c r="D17" s="7" t="s">
        <v>28</v>
      </c>
      <c r="E17" s="7" t="s">
        <v>29</v>
      </c>
      <c r="F17" s="7" t="s">
        <v>256</v>
      </c>
      <c r="G17" s="7" t="e">
        <f t="shared" ca="1" si="0"/>
        <v>#NAME?</v>
      </c>
      <c r="H17" s="26" t="s">
        <v>210</v>
      </c>
      <c r="I17" s="26" t="s">
        <v>33</v>
      </c>
      <c r="J17" s="7" t="str">
        <f t="shared" si="3"/>
        <v>Não</v>
      </c>
      <c r="K17" s="27">
        <v>45106</v>
      </c>
      <c r="L17" s="7"/>
      <c r="M17" s="7" t="s">
        <v>53</v>
      </c>
      <c r="N17" s="28">
        <v>1.2E-2</v>
      </c>
      <c r="O17" s="7" t="s">
        <v>33</v>
      </c>
      <c r="P17" s="29">
        <v>0</v>
      </c>
      <c r="Q17" s="30"/>
      <c r="R17" s="30"/>
      <c r="S17" s="7" t="s">
        <v>203</v>
      </c>
      <c r="T17" s="7" t="s">
        <v>265</v>
      </c>
      <c r="U17" s="7" t="s">
        <v>29</v>
      </c>
      <c r="V17" s="26" t="e">
        <f t="shared" ca="1" si="2"/>
        <v>#NAME?</v>
      </c>
      <c r="W17" s="7"/>
      <c r="X17" s="7"/>
      <c r="Y17" s="31" t="s">
        <v>205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25" t="s">
        <v>266</v>
      </c>
      <c r="C18" s="4" t="s">
        <v>267</v>
      </c>
      <c r="D18" s="7" t="s">
        <v>28</v>
      </c>
      <c r="E18" s="7" t="s">
        <v>29</v>
      </c>
      <c r="F18" s="7" t="s">
        <v>256</v>
      </c>
      <c r="G18" s="7" t="e">
        <f t="shared" ca="1" si="0"/>
        <v>#NAME?</v>
      </c>
      <c r="H18" s="26" t="s">
        <v>215</v>
      </c>
      <c r="I18" s="26" t="s">
        <v>268</v>
      </c>
      <c r="J18" s="7" t="str">
        <f t="shared" si="3"/>
        <v>Não</v>
      </c>
      <c r="K18" s="27">
        <v>45356</v>
      </c>
      <c r="L18" s="7"/>
      <c r="M18" s="7" t="s">
        <v>40</v>
      </c>
      <c r="N18" s="28">
        <v>0.01</v>
      </c>
      <c r="O18" s="7" t="s">
        <v>41</v>
      </c>
      <c r="P18" s="29">
        <v>0.1</v>
      </c>
      <c r="Q18" s="30"/>
      <c r="R18" s="30"/>
      <c r="S18" s="7" t="s">
        <v>203</v>
      </c>
      <c r="T18" s="7" t="s">
        <v>265</v>
      </c>
      <c r="U18" s="7" t="s">
        <v>29</v>
      </c>
      <c r="V18" s="26" t="e">
        <f t="shared" ca="1" si="2"/>
        <v>#NAME?</v>
      </c>
      <c r="W18" s="7"/>
      <c r="X18" s="7"/>
      <c r="Y18" s="31" t="s">
        <v>205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269</v>
      </c>
      <c r="C19" s="4" t="s">
        <v>270</v>
      </c>
      <c r="D19" s="7" t="s">
        <v>110</v>
      </c>
      <c r="E19" s="7" t="s">
        <v>29</v>
      </c>
      <c r="F19" s="7" t="s">
        <v>200</v>
      </c>
      <c r="G19" s="7" t="e">
        <f t="shared" ca="1" si="0"/>
        <v>#NAME?</v>
      </c>
      <c r="H19" s="26" t="s">
        <v>201</v>
      </c>
      <c r="I19" s="26" t="s">
        <v>33</v>
      </c>
      <c r="J19" s="7" t="str">
        <f t="shared" si="3"/>
        <v>Não</v>
      </c>
      <c r="K19" s="27">
        <v>45148</v>
      </c>
      <c r="L19" s="27">
        <v>45513</v>
      </c>
      <c r="M19" s="7" t="s">
        <v>271</v>
      </c>
      <c r="N19" s="28">
        <v>0.01</v>
      </c>
      <c r="O19" s="7" t="s">
        <v>33</v>
      </c>
      <c r="P19" s="29">
        <v>0</v>
      </c>
      <c r="Q19" s="30"/>
      <c r="R19" s="30"/>
      <c r="S19" s="7" t="s">
        <v>203</v>
      </c>
      <c r="T19" s="7" t="s">
        <v>272</v>
      </c>
      <c r="U19" s="7" t="s">
        <v>29</v>
      </c>
      <c r="V19" s="26" t="e">
        <f t="shared" ca="1" si="2"/>
        <v>#NAME?</v>
      </c>
      <c r="W19" s="7"/>
      <c r="X19" s="7"/>
      <c r="Y19" s="31" t="s">
        <v>205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" t="s">
        <v>273</v>
      </c>
      <c r="C20" s="4" t="s">
        <v>274</v>
      </c>
      <c r="D20" s="7" t="s">
        <v>28</v>
      </c>
      <c r="E20" s="7" t="s">
        <v>29</v>
      </c>
      <c r="F20" s="7" t="s">
        <v>78</v>
      </c>
      <c r="G20" s="7" t="e">
        <f t="shared" ca="1" si="0"/>
        <v>#NAME?</v>
      </c>
      <c r="H20" s="26" t="s">
        <v>210</v>
      </c>
      <c r="I20" s="26" t="s">
        <v>33</v>
      </c>
      <c r="J20" s="7" t="str">
        <f t="shared" si="3"/>
        <v>Não</v>
      </c>
      <c r="K20" s="27">
        <v>45488</v>
      </c>
      <c r="L20" s="7"/>
      <c r="M20" s="7" t="s">
        <v>53</v>
      </c>
      <c r="N20" s="28">
        <v>1.2E-2</v>
      </c>
      <c r="O20" s="7" t="s">
        <v>33</v>
      </c>
      <c r="P20" s="29">
        <v>0</v>
      </c>
      <c r="Q20" s="30"/>
      <c r="R20" s="30"/>
      <c r="S20" s="7" t="s">
        <v>203</v>
      </c>
      <c r="T20" s="7" t="s">
        <v>275</v>
      </c>
      <c r="U20" s="7" t="s">
        <v>29</v>
      </c>
      <c r="V20" s="26" t="e">
        <f t="shared" ca="1" si="2"/>
        <v>#NAME?</v>
      </c>
      <c r="W20" s="7"/>
      <c r="X20" s="7" t="s">
        <v>276</v>
      </c>
      <c r="Y20" s="31" t="s">
        <v>205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6" t="s">
        <v>277</v>
      </c>
      <c r="C21" s="4" t="s">
        <v>278</v>
      </c>
      <c r="D21" s="7" t="s">
        <v>28</v>
      </c>
      <c r="E21" s="7" t="s">
        <v>29</v>
      </c>
      <c r="F21" s="7" t="s">
        <v>30</v>
      </c>
      <c r="G21" s="7" t="e">
        <f t="shared" ca="1" si="0"/>
        <v>#NAME?</v>
      </c>
      <c r="H21" s="26" t="s">
        <v>210</v>
      </c>
      <c r="I21" s="26" t="s">
        <v>33</v>
      </c>
      <c r="J21" s="7" t="str">
        <f t="shared" si="3"/>
        <v>Não</v>
      </c>
      <c r="K21" s="27">
        <v>45160</v>
      </c>
      <c r="L21" s="7"/>
      <c r="M21" s="7" t="s">
        <v>53</v>
      </c>
      <c r="N21" s="28">
        <v>1.2E-2</v>
      </c>
      <c r="O21" s="7" t="s">
        <v>33</v>
      </c>
      <c r="P21" s="29">
        <v>0</v>
      </c>
      <c r="Q21" s="30"/>
      <c r="R21" s="30"/>
      <c r="S21" s="7" t="s">
        <v>203</v>
      </c>
      <c r="T21" s="7" t="s">
        <v>279</v>
      </c>
      <c r="U21" s="7" t="s">
        <v>29</v>
      </c>
      <c r="V21" s="26" t="e">
        <f t="shared" ca="1" si="2"/>
        <v>#NAME?</v>
      </c>
      <c r="W21" s="7"/>
      <c r="X21" s="7"/>
      <c r="Y21" s="31" t="s">
        <v>205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280</v>
      </c>
      <c r="C22" s="4" t="s">
        <v>281</v>
      </c>
      <c r="D22" s="7" t="s">
        <v>208</v>
      </c>
      <c r="E22" s="7" t="s">
        <v>29</v>
      </c>
      <c r="F22" s="7" t="s">
        <v>282</v>
      </c>
      <c r="G22" s="7" t="e">
        <f t="shared" ca="1" si="0"/>
        <v>#NAME?</v>
      </c>
      <c r="H22" s="26" t="s">
        <v>210</v>
      </c>
      <c r="I22" s="26" t="s">
        <v>33</v>
      </c>
      <c r="J22" s="7" t="str">
        <f t="shared" si="3"/>
        <v>Não</v>
      </c>
      <c r="K22" s="27">
        <v>44958</v>
      </c>
      <c r="L22" s="7"/>
      <c r="M22" s="7" t="s">
        <v>53</v>
      </c>
      <c r="N22" s="28">
        <v>1.2E-2</v>
      </c>
      <c r="O22" s="7" t="s">
        <v>33</v>
      </c>
      <c r="P22" s="29">
        <v>0</v>
      </c>
      <c r="Q22" s="30"/>
      <c r="R22" s="30"/>
      <c r="S22" s="7" t="s">
        <v>203</v>
      </c>
      <c r="T22" s="7" t="s">
        <v>283</v>
      </c>
      <c r="U22" s="7" t="s">
        <v>29</v>
      </c>
      <c r="V22" s="26" t="e">
        <f t="shared" ca="1" si="2"/>
        <v>#NAME?</v>
      </c>
      <c r="W22" s="7"/>
      <c r="X22" s="7"/>
      <c r="Y22" s="31" t="s">
        <v>205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" t="s">
        <v>284</v>
      </c>
      <c r="C23" s="4" t="s">
        <v>285</v>
      </c>
      <c r="D23" s="7" t="s">
        <v>28</v>
      </c>
      <c r="E23" s="7" t="s">
        <v>38</v>
      </c>
      <c r="F23" s="7" t="s">
        <v>260</v>
      </c>
      <c r="G23" s="7" t="e">
        <f t="shared" ca="1" si="0"/>
        <v>#NAME?</v>
      </c>
      <c r="H23" s="26" t="s">
        <v>210</v>
      </c>
      <c r="I23" s="26" t="s">
        <v>33</v>
      </c>
      <c r="J23" s="7" t="str">
        <f t="shared" si="3"/>
        <v>Não</v>
      </c>
      <c r="K23" s="27">
        <v>45166</v>
      </c>
      <c r="L23" s="27"/>
      <c r="M23" s="7" t="s">
        <v>74</v>
      </c>
      <c r="N23" s="28">
        <v>1.4999999999999999E-2</v>
      </c>
      <c r="O23" s="7" t="s">
        <v>41</v>
      </c>
      <c r="P23" s="29">
        <v>0.1</v>
      </c>
      <c r="Q23" s="30"/>
      <c r="R23" s="30" t="s">
        <v>286</v>
      </c>
      <c r="S23" s="7" t="s">
        <v>203</v>
      </c>
      <c r="T23" s="7" t="s">
        <v>287</v>
      </c>
      <c r="U23" s="7" t="s">
        <v>43</v>
      </c>
      <c r="V23" s="26" t="e">
        <f t="shared" ca="1" si="2"/>
        <v>#NAME?</v>
      </c>
      <c r="W23" s="7"/>
      <c r="X23" s="7"/>
      <c r="Y23" s="31" t="s">
        <v>205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7" t="s">
        <v>288</v>
      </c>
      <c r="C24" s="38" t="s">
        <v>289</v>
      </c>
      <c r="D24" s="7" t="s">
        <v>208</v>
      </c>
      <c r="E24" s="7" t="s">
        <v>29</v>
      </c>
      <c r="F24" s="7" t="s">
        <v>290</v>
      </c>
      <c r="G24" s="7" t="e">
        <f t="shared" ca="1" si="0"/>
        <v>#NAME?</v>
      </c>
      <c r="H24" s="26" t="s">
        <v>210</v>
      </c>
      <c r="I24" s="26" t="s">
        <v>33</v>
      </c>
      <c r="J24" s="7" t="str">
        <f t="shared" si="3"/>
        <v>Não</v>
      </c>
      <c r="K24" s="27">
        <v>45426</v>
      </c>
      <c r="L24" s="27"/>
      <c r="M24" s="7" t="s">
        <v>53</v>
      </c>
      <c r="N24" s="28">
        <v>1.2E-2</v>
      </c>
      <c r="O24" s="7" t="s">
        <v>33</v>
      </c>
      <c r="P24" s="29">
        <v>0</v>
      </c>
      <c r="Q24" s="30"/>
      <c r="R24" s="30"/>
      <c r="S24" s="7" t="s">
        <v>203</v>
      </c>
      <c r="T24" s="12" t="s">
        <v>291</v>
      </c>
      <c r="U24" s="7" t="s">
        <v>29</v>
      </c>
      <c r="V24" s="26" t="e">
        <f t="shared" ca="1" si="2"/>
        <v>#NAME?</v>
      </c>
      <c r="W24" s="7"/>
      <c r="X24" s="7" t="s">
        <v>276</v>
      </c>
      <c r="Y24" s="31" t="s">
        <v>205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292</v>
      </c>
      <c r="C25" s="40" t="s">
        <v>293</v>
      </c>
      <c r="D25" s="7" t="s">
        <v>28</v>
      </c>
      <c r="E25" s="7" t="s">
        <v>29</v>
      </c>
      <c r="F25" s="7" t="s">
        <v>256</v>
      </c>
      <c r="G25" s="7" t="e">
        <f t="shared" ca="1" si="0"/>
        <v>#NAME?</v>
      </c>
      <c r="H25" s="26" t="s">
        <v>201</v>
      </c>
      <c r="I25" s="26" t="s">
        <v>33</v>
      </c>
      <c r="J25" s="7" t="str">
        <f t="shared" si="3"/>
        <v>Não</v>
      </c>
      <c r="K25" s="27">
        <v>45201</v>
      </c>
      <c r="L25" s="27">
        <v>45414</v>
      </c>
      <c r="M25" s="7" t="s">
        <v>53</v>
      </c>
      <c r="N25" s="28">
        <v>0.01</v>
      </c>
      <c r="O25" s="7" t="s">
        <v>33</v>
      </c>
      <c r="P25" s="29">
        <v>0</v>
      </c>
      <c r="Q25" s="30"/>
      <c r="R25" s="25" t="s">
        <v>294</v>
      </c>
      <c r="S25" s="7" t="s">
        <v>203</v>
      </c>
      <c r="T25" s="7" t="s">
        <v>295</v>
      </c>
      <c r="U25" s="7" t="s">
        <v>29</v>
      </c>
      <c r="V25" s="26" t="e">
        <f t="shared" ca="1" si="2"/>
        <v>#NAME?</v>
      </c>
      <c r="W25" s="7"/>
      <c r="X25" s="7"/>
      <c r="Y25" s="31" t="s">
        <v>296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292</v>
      </c>
      <c r="C26" s="40" t="s">
        <v>297</v>
      </c>
      <c r="D26" s="7" t="s">
        <v>28</v>
      </c>
      <c r="E26" s="7" t="s">
        <v>29</v>
      </c>
      <c r="F26" s="7" t="s">
        <v>256</v>
      </c>
      <c r="G26" s="7" t="e">
        <f t="shared" ca="1" si="0"/>
        <v>#NAME?</v>
      </c>
      <c r="H26" s="26" t="s">
        <v>201</v>
      </c>
      <c r="I26" s="26" t="s">
        <v>33</v>
      </c>
      <c r="J26" s="7" t="str">
        <f t="shared" si="3"/>
        <v>Não</v>
      </c>
      <c r="K26" s="27">
        <v>45196</v>
      </c>
      <c r="L26" s="27">
        <v>45414</v>
      </c>
      <c r="M26" s="7" t="s">
        <v>298</v>
      </c>
      <c r="N26" s="28">
        <v>0.02</v>
      </c>
      <c r="O26" s="7" t="s">
        <v>237</v>
      </c>
      <c r="P26" s="29">
        <v>0.2</v>
      </c>
      <c r="Q26" s="30"/>
      <c r="R26" s="25" t="s">
        <v>299</v>
      </c>
      <c r="S26" s="7" t="s">
        <v>203</v>
      </c>
      <c r="T26" s="7" t="s">
        <v>295</v>
      </c>
      <c r="U26" s="7" t="s">
        <v>29</v>
      </c>
      <c r="V26" s="26" t="e">
        <f t="shared" ca="1" si="2"/>
        <v>#NAME?</v>
      </c>
      <c r="W26" s="7"/>
      <c r="X26" s="7"/>
      <c r="Y26" s="31" t="s">
        <v>296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9" t="s">
        <v>292</v>
      </c>
      <c r="C27" s="41" t="s">
        <v>300</v>
      </c>
      <c r="D27" s="7" t="s">
        <v>28</v>
      </c>
      <c r="E27" s="7" t="s">
        <v>29</v>
      </c>
      <c r="F27" s="7" t="s">
        <v>256</v>
      </c>
      <c r="G27" s="7" t="e">
        <f t="shared" ca="1" si="0"/>
        <v>#NAME?</v>
      </c>
      <c r="H27" s="26" t="s">
        <v>201</v>
      </c>
      <c r="I27" s="26" t="s">
        <v>33</v>
      </c>
      <c r="J27" s="7" t="str">
        <f t="shared" si="3"/>
        <v>Não</v>
      </c>
      <c r="K27" s="27">
        <v>45202</v>
      </c>
      <c r="L27" s="27">
        <v>45414</v>
      </c>
      <c r="M27" s="7" t="s">
        <v>301</v>
      </c>
      <c r="N27" s="28">
        <v>8.0000000000000002E-3</v>
      </c>
      <c r="O27" s="7" t="s">
        <v>302</v>
      </c>
      <c r="P27" s="29">
        <v>0.1</v>
      </c>
      <c r="Q27" s="30"/>
      <c r="R27" s="42" t="s">
        <v>303</v>
      </c>
      <c r="S27" s="7" t="s">
        <v>203</v>
      </c>
      <c r="T27" s="7" t="s">
        <v>295</v>
      </c>
      <c r="U27" s="7" t="s">
        <v>29</v>
      </c>
      <c r="V27" s="26" t="e">
        <f t="shared" ca="1" si="2"/>
        <v>#NAME?</v>
      </c>
      <c r="W27" s="7"/>
      <c r="X27" s="7"/>
      <c r="Y27" s="31" t="s">
        <v>296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18</v>
      </c>
      <c r="B28" s="3" t="s">
        <v>304</v>
      </c>
      <c r="C28" s="15" t="s">
        <v>305</v>
      </c>
      <c r="D28" s="7" t="s">
        <v>28</v>
      </c>
      <c r="E28" s="7" t="s">
        <v>38</v>
      </c>
      <c r="F28" s="7" t="s">
        <v>306</v>
      </c>
      <c r="G28" s="7" t="e">
        <f t="shared" ca="1" si="0"/>
        <v>#NAME?</v>
      </c>
      <c r="H28" s="26" t="s">
        <v>210</v>
      </c>
      <c r="I28" s="26" t="s">
        <v>33</v>
      </c>
      <c r="J28" s="7" t="str">
        <f t="shared" si="3"/>
        <v>Não</v>
      </c>
      <c r="K28" s="27">
        <v>45198</v>
      </c>
      <c r="L28" s="27"/>
      <c r="M28" s="7" t="s">
        <v>74</v>
      </c>
      <c r="N28" s="28">
        <v>1.4999999999999999E-2</v>
      </c>
      <c r="O28" s="7" t="s">
        <v>41</v>
      </c>
      <c r="P28" s="29">
        <v>0.1</v>
      </c>
      <c r="Q28" s="30"/>
      <c r="R28" s="43" t="s">
        <v>307</v>
      </c>
      <c r="S28" s="7" t="s">
        <v>203</v>
      </c>
      <c r="T28" s="7" t="s">
        <v>308</v>
      </c>
      <c r="U28" s="7" t="s">
        <v>43</v>
      </c>
      <c r="V28" s="26" t="e">
        <f t="shared" ca="1" si="2"/>
        <v>#NAME?</v>
      </c>
      <c r="W28" s="7"/>
      <c r="X28" s="7"/>
      <c r="Y28" s="31" t="s">
        <v>205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" t="s">
        <v>309</v>
      </c>
      <c r="C29" s="4" t="s">
        <v>310</v>
      </c>
      <c r="D29" s="7" t="s">
        <v>28</v>
      </c>
      <c r="E29" s="7" t="s">
        <v>38</v>
      </c>
      <c r="F29" s="7" t="s">
        <v>306</v>
      </c>
      <c r="G29" s="7" t="e">
        <f t="shared" ca="1" si="0"/>
        <v>#NAME?</v>
      </c>
      <c r="H29" s="26" t="s">
        <v>201</v>
      </c>
      <c r="I29" s="26" t="s">
        <v>33</v>
      </c>
      <c r="J29" s="7" t="str">
        <f t="shared" si="3"/>
        <v>Não</v>
      </c>
      <c r="K29" s="27">
        <v>45131</v>
      </c>
      <c r="L29" s="27">
        <v>45163</v>
      </c>
      <c r="M29" s="7" t="s">
        <v>53</v>
      </c>
      <c r="N29" s="28">
        <v>1.2E-2</v>
      </c>
      <c r="O29" s="7" t="s">
        <v>33</v>
      </c>
      <c r="P29" s="29">
        <v>0</v>
      </c>
      <c r="Q29" s="30"/>
      <c r="R29" s="30"/>
      <c r="S29" s="7" t="s">
        <v>203</v>
      </c>
      <c r="T29" s="7" t="s">
        <v>308</v>
      </c>
      <c r="U29" s="7" t="s">
        <v>43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18</v>
      </c>
      <c r="B30" s="37" t="s">
        <v>311</v>
      </c>
      <c r="C30" s="38" t="s">
        <v>312</v>
      </c>
      <c r="D30" s="7" t="s">
        <v>28</v>
      </c>
      <c r="E30" s="7" t="s">
        <v>29</v>
      </c>
      <c r="F30" s="7" t="s">
        <v>313</v>
      </c>
      <c r="G30" s="7" t="e">
        <f t="shared" ca="1" si="0"/>
        <v>#NAME?</v>
      </c>
      <c r="H30" s="26" t="s">
        <v>221</v>
      </c>
      <c r="I30" s="26" t="s">
        <v>268</v>
      </c>
      <c r="J30" s="7" t="str">
        <f t="shared" si="3"/>
        <v>Não</v>
      </c>
      <c r="K30" s="27">
        <v>45421</v>
      </c>
      <c r="L30" s="27"/>
      <c r="M30" s="7" t="s">
        <v>53</v>
      </c>
      <c r="N30" s="28">
        <v>1.2E-2</v>
      </c>
      <c r="O30" s="7" t="s">
        <v>33</v>
      </c>
      <c r="P30" s="29">
        <v>0</v>
      </c>
      <c r="Q30" s="30"/>
      <c r="R30" s="30"/>
      <c r="S30" s="7" t="s">
        <v>203</v>
      </c>
      <c r="T30" s="12" t="s">
        <v>314</v>
      </c>
      <c r="U30" s="7" t="s">
        <v>57</v>
      </c>
      <c r="V30" s="26" t="e">
        <f t="shared" ca="1" si="2"/>
        <v>#NAME?</v>
      </c>
      <c r="W30" s="7"/>
      <c r="X30" s="7" t="s">
        <v>44</v>
      </c>
      <c r="Y30" s="31" t="s">
        <v>205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315</v>
      </c>
      <c r="C31" s="44" t="s">
        <v>316</v>
      </c>
      <c r="D31" s="7" t="s">
        <v>110</v>
      </c>
      <c r="E31" s="7" t="s">
        <v>29</v>
      </c>
      <c r="F31" s="7" t="s">
        <v>317</v>
      </c>
      <c r="G31" s="7" t="e">
        <f t="shared" ca="1" si="0"/>
        <v>#NAME?</v>
      </c>
      <c r="H31" s="26" t="s">
        <v>210</v>
      </c>
      <c r="I31" s="26" t="s">
        <v>33</v>
      </c>
      <c r="J31" s="7" t="str">
        <f t="shared" si="3"/>
        <v>Não</v>
      </c>
      <c r="K31" s="27">
        <v>45208</v>
      </c>
      <c r="L31" s="27"/>
      <c r="M31" s="7" t="s">
        <v>298</v>
      </c>
      <c r="N31" s="28">
        <v>2.5000000000000001E-2</v>
      </c>
      <c r="O31" s="7" t="s">
        <v>237</v>
      </c>
      <c r="P31" s="29">
        <v>0.2</v>
      </c>
      <c r="Q31" s="30"/>
      <c r="R31" s="30"/>
      <c r="S31" s="7" t="s">
        <v>203</v>
      </c>
      <c r="T31" s="7" t="s">
        <v>318</v>
      </c>
      <c r="U31" s="7" t="s">
        <v>29</v>
      </c>
      <c r="V31" s="26" t="e">
        <f t="shared" ca="1" si="2"/>
        <v>#NAME?</v>
      </c>
      <c r="W31" s="7"/>
      <c r="X31" s="7"/>
      <c r="Y31" s="31" t="s">
        <v>205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319</v>
      </c>
      <c r="C32" s="4" t="s">
        <v>320</v>
      </c>
      <c r="D32" s="7" t="s">
        <v>28</v>
      </c>
      <c r="E32" s="7" t="s">
        <v>20</v>
      </c>
      <c r="F32" s="7" t="s">
        <v>63</v>
      </c>
      <c r="G32" s="7" t="e">
        <f t="shared" ca="1" si="0"/>
        <v>#NAME?</v>
      </c>
      <c r="H32" s="26" t="s">
        <v>210</v>
      </c>
      <c r="I32" s="26" t="s">
        <v>33</v>
      </c>
      <c r="J32" s="7" t="str">
        <f t="shared" si="3"/>
        <v>Não</v>
      </c>
      <c r="K32" s="27">
        <v>45013</v>
      </c>
      <c r="L32" s="7"/>
      <c r="M32" s="7" t="s">
        <v>53</v>
      </c>
      <c r="N32" s="28">
        <v>1.2E-2</v>
      </c>
      <c r="O32" s="7" t="s">
        <v>33</v>
      </c>
      <c r="P32" s="29">
        <v>0</v>
      </c>
      <c r="Q32" s="30"/>
      <c r="R32" s="30"/>
      <c r="S32" s="7" t="s">
        <v>203</v>
      </c>
      <c r="T32" s="7" t="s">
        <v>321</v>
      </c>
      <c r="U32" s="7" t="s">
        <v>29</v>
      </c>
      <c r="V32" s="26" t="e">
        <f t="shared" ca="1" si="2"/>
        <v>#NAME?</v>
      </c>
      <c r="W32" s="7"/>
      <c r="X32" s="7"/>
      <c r="Y32" s="31" t="s">
        <v>205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322</v>
      </c>
      <c r="C33" s="4" t="s">
        <v>323</v>
      </c>
      <c r="D33" s="7" t="s">
        <v>28</v>
      </c>
      <c r="E33" s="7" t="s">
        <v>29</v>
      </c>
      <c r="F33" s="7" t="s">
        <v>256</v>
      </c>
      <c r="G33" s="7" t="e">
        <f t="shared" ca="1" si="0"/>
        <v>#NAME?</v>
      </c>
      <c r="H33" s="26" t="s">
        <v>210</v>
      </c>
      <c r="I33" s="26" t="s">
        <v>33</v>
      </c>
      <c r="J33" s="7" t="str">
        <f t="shared" si="3"/>
        <v>Não</v>
      </c>
      <c r="K33" s="27">
        <v>45498</v>
      </c>
      <c r="L33" s="7"/>
      <c r="M33" s="7" t="s">
        <v>53</v>
      </c>
      <c r="N33" s="28">
        <v>1.2E-2</v>
      </c>
      <c r="O33" s="7" t="s">
        <v>33</v>
      </c>
      <c r="P33" s="29">
        <v>0</v>
      </c>
      <c r="Q33" s="30"/>
      <c r="R33" s="30"/>
      <c r="S33" s="7" t="s">
        <v>203</v>
      </c>
      <c r="T33" s="7" t="s">
        <v>324</v>
      </c>
      <c r="U33" s="7" t="s">
        <v>29</v>
      </c>
      <c r="V33" s="26" t="e">
        <f t="shared" ca="1" si="2"/>
        <v>#NAME?</v>
      </c>
      <c r="W33" s="7"/>
      <c r="X33" s="7" t="s">
        <v>276</v>
      </c>
      <c r="Y33" s="31" t="s">
        <v>205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325</v>
      </c>
      <c r="C34" s="4" t="s">
        <v>326</v>
      </c>
      <c r="D34" s="7" t="s">
        <v>110</v>
      </c>
      <c r="E34" s="7" t="s">
        <v>29</v>
      </c>
      <c r="F34" s="7" t="s">
        <v>200</v>
      </c>
      <c r="G34" s="7" t="e">
        <f t="shared" ca="1" si="0"/>
        <v>#NAME?</v>
      </c>
      <c r="H34" s="26" t="s">
        <v>201</v>
      </c>
      <c r="I34" s="26" t="s">
        <v>33</v>
      </c>
      <c r="J34" s="7" t="s">
        <v>235</v>
      </c>
      <c r="K34" s="27">
        <v>45355</v>
      </c>
      <c r="L34" s="27">
        <v>45513</v>
      </c>
      <c r="M34" s="7" t="s">
        <v>327</v>
      </c>
      <c r="N34" s="28">
        <v>0.01</v>
      </c>
      <c r="O34" s="7" t="s">
        <v>41</v>
      </c>
      <c r="P34" s="29">
        <v>0.1</v>
      </c>
      <c r="Q34" s="30"/>
      <c r="R34" s="30" t="s">
        <v>328</v>
      </c>
      <c r="S34" s="7" t="s">
        <v>329</v>
      </c>
      <c r="T34" s="7" t="s">
        <v>330</v>
      </c>
      <c r="U34" s="7" t="s">
        <v>57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331</v>
      </c>
      <c r="C35" s="4" t="s">
        <v>332</v>
      </c>
      <c r="D35" s="7" t="s">
        <v>110</v>
      </c>
      <c r="E35" s="7" t="s">
        <v>29</v>
      </c>
      <c r="F35" s="7" t="s">
        <v>333</v>
      </c>
      <c r="G35" s="7" t="e">
        <f t="shared" ca="1" si="0"/>
        <v>#NAME?</v>
      </c>
      <c r="H35" s="26" t="s">
        <v>215</v>
      </c>
      <c r="I35" s="26" t="s">
        <v>216</v>
      </c>
      <c r="J35" s="7" t="str">
        <f t="shared" ref="J35:J40" si="4">IF(Q35=0,"Não","Sim")</f>
        <v>Não</v>
      </c>
      <c r="K35" s="27">
        <v>44973</v>
      </c>
      <c r="L35" s="7"/>
      <c r="M35" s="7" t="s">
        <v>74</v>
      </c>
      <c r="N35" s="28">
        <v>0.02</v>
      </c>
      <c r="O35" s="7" t="s">
        <v>41</v>
      </c>
      <c r="P35" s="29">
        <v>0.2</v>
      </c>
      <c r="Q35" s="30"/>
      <c r="R35" s="45"/>
      <c r="S35" s="7" t="s">
        <v>203</v>
      </c>
      <c r="T35" s="7" t="s">
        <v>334</v>
      </c>
      <c r="U35" s="7" t="s">
        <v>29</v>
      </c>
      <c r="V35" s="26" t="e">
        <f t="shared" ca="1" si="2"/>
        <v>#NAME?</v>
      </c>
      <c r="W35" s="7"/>
      <c r="X35" s="7"/>
      <c r="Y35" s="31" t="s">
        <v>205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18</v>
      </c>
      <c r="B36" s="3" t="s">
        <v>335</v>
      </c>
      <c r="C36" s="4" t="s">
        <v>336</v>
      </c>
      <c r="D36" s="7" t="s">
        <v>28</v>
      </c>
      <c r="E36" s="7" t="s">
        <v>29</v>
      </c>
      <c r="F36" s="7" t="s">
        <v>78</v>
      </c>
      <c r="G36" s="7" t="e">
        <f t="shared" ca="1" si="0"/>
        <v>#NAME?</v>
      </c>
      <c r="H36" s="26" t="s">
        <v>210</v>
      </c>
      <c r="I36" s="26" t="s">
        <v>33</v>
      </c>
      <c r="J36" s="7" t="str">
        <f t="shared" si="4"/>
        <v>Não</v>
      </c>
      <c r="K36" s="27">
        <v>45301</v>
      </c>
      <c r="L36" s="7"/>
      <c r="M36" s="7" t="s">
        <v>74</v>
      </c>
      <c r="N36" s="28">
        <v>1.4999999999999999E-2</v>
      </c>
      <c r="O36" s="7" t="s">
        <v>33</v>
      </c>
      <c r="P36" s="29">
        <v>0</v>
      </c>
      <c r="Q36" s="30"/>
      <c r="R36" s="43"/>
      <c r="S36" s="7" t="s">
        <v>203</v>
      </c>
      <c r="T36" s="7" t="s">
        <v>337</v>
      </c>
      <c r="U36" s="7" t="s">
        <v>338</v>
      </c>
      <c r="V36" s="26" t="e">
        <f t="shared" ca="1" si="2"/>
        <v>#NAME?</v>
      </c>
      <c r="W36" s="7"/>
      <c r="X36" s="7"/>
      <c r="Y36" s="31" t="s">
        <v>205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339</v>
      </c>
      <c r="C37" s="4" t="s">
        <v>340</v>
      </c>
      <c r="D37" s="7" t="s">
        <v>28</v>
      </c>
      <c r="E37" s="7" t="s">
        <v>20</v>
      </c>
      <c r="F37" s="7" t="s">
        <v>214</v>
      </c>
      <c r="G37" s="7" t="e">
        <f t="shared" ca="1" si="0"/>
        <v>#NAME?</v>
      </c>
      <c r="H37" s="26" t="s">
        <v>210</v>
      </c>
      <c r="I37" s="26" t="s">
        <v>33</v>
      </c>
      <c r="J37" s="7" t="str">
        <f t="shared" si="4"/>
        <v>Não</v>
      </c>
      <c r="K37" s="27">
        <v>44938</v>
      </c>
      <c r="L37" s="7"/>
      <c r="M37" s="7" t="s">
        <v>53</v>
      </c>
      <c r="N37" s="28">
        <v>1.2E-2</v>
      </c>
      <c r="O37" s="7" t="s">
        <v>33</v>
      </c>
      <c r="P37" s="29">
        <v>0</v>
      </c>
      <c r="Q37" s="30"/>
      <c r="R37" s="30"/>
      <c r="S37" s="7" t="s">
        <v>203</v>
      </c>
      <c r="T37" s="7" t="s">
        <v>341</v>
      </c>
      <c r="U37" s="7" t="s">
        <v>20</v>
      </c>
      <c r="V37" s="26" t="e">
        <f t="shared" ca="1" si="2"/>
        <v>#NAME?</v>
      </c>
      <c r="W37" s="7"/>
      <c r="X37" s="7"/>
      <c r="Y37" s="31" t="s">
        <v>296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" t="s">
        <v>342</v>
      </c>
      <c r="C38" s="4" t="s">
        <v>343</v>
      </c>
      <c r="D38" s="7" t="s">
        <v>28</v>
      </c>
      <c r="E38" s="7" t="s">
        <v>20</v>
      </c>
      <c r="F38" s="7" t="s">
        <v>220</v>
      </c>
      <c r="G38" s="7" t="e">
        <f t="shared" ca="1" si="0"/>
        <v>#NAME?</v>
      </c>
      <c r="H38" s="26" t="s">
        <v>215</v>
      </c>
      <c r="I38" s="26" t="s">
        <v>268</v>
      </c>
      <c r="J38" s="7" t="str">
        <f t="shared" si="4"/>
        <v>Não</v>
      </c>
      <c r="K38" s="27">
        <v>45247</v>
      </c>
      <c r="L38" s="7"/>
      <c r="M38" s="7" t="s">
        <v>53</v>
      </c>
      <c r="N38" s="28">
        <v>1.2E-2</v>
      </c>
      <c r="O38" s="7" t="s">
        <v>33</v>
      </c>
      <c r="P38" s="29">
        <v>0</v>
      </c>
      <c r="Q38" s="30"/>
      <c r="R38" s="30"/>
      <c r="S38" s="7" t="s">
        <v>203</v>
      </c>
      <c r="T38" s="7" t="s">
        <v>344</v>
      </c>
      <c r="U38" s="7" t="s">
        <v>20</v>
      </c>
      <c r="V38" s="26" t="e">
        <f t="shared" ca="1" si="2"/>
        <v>#NAME?</v>
      </c>
      <c r="W38" s="7"/>
      <c r="X38" s="7"/>
      <c r="Y38" s="31" t="s">
        <v>205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37" t="s">
        <v>345</v>
      </c>
      <c r="C39" s="38" t="s">
        <v>346</v>
      </c>
      <c r="D39" s="7" t="s">
        <v>110</v>
      </c>
      <c r="E39" s="7" t="s">
        <v>29</v>
      </c>
      <c r="F39" s="7" t="s">
        <v>200</v>
      </c>
      <c r="G39" s="7" t="e">
        <f t="shared" ca="1" si="0"/>
        <v>#NAME?</v>
      </c>
      <c r="H39" s="26" t="s">
        <v>201</v>
      </c>
      <c r="I39" s="26" t="s">
        <v>33</v>
      </c>
      <c r="J39" s="7" t="str">
        <f t="shared" si="4"/>
        <v>Não</v>
      </c>
      <c r="K39" s="27">
        <v>45383</v>
      </c>
      <c r="L39" s="27">
        <v>45527</v>
      </c>
      <c r="M39" s="7" t="s">
        <v>48</v>
      </c>
      <c r="N39" s="28">
        <v>0</v>
      </c>
      <c r="O39" s="7" t="s">
        <v>33</v>
      </c>
      <c r="P39" s="29">
        <v>0</v>
      </c>
      <c r="Q39" s="30"/>
      <c r="R39" s="30"/>
      <c r="S39" s="7" t="s">
        <v>203</v>
      </c>
      <c r="T39" s="6" t="s">
        <v>347</v>
      </c>
      <c r="U39" s="7" t="s">
        <v>29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18</v>
      </c>
      <c r="B40" s="46" t="s">
        <v>348</v>
      </c>
      <c r="C40" s="40" t="s">
        <v>349</v>
      </c>
      <c r="D40" s="7" t="s">
        <v>28</v>
      </c>
      <c r="E40" s="7" t="s">
        <v>38</v>
      </c>
      <c r="F40" s="7" t="s">
        <v>306</v>
      </c>
      <c r="G40" s="7" t="e">
        <f t="shared" ca="1" si="0"/>
        <v>#NAME?</v>
      </c>
      <c r="H40" s="26" t="s">
        <v>210</v>
      </c>
      <c r="I40" s="26" t="s">
        <v>33</v>
      </c>
      <c r="J40" s="7" t="str">
        <f t="shared" si="4"/>
        <v>Não</v>
      </c>
      <c r="K40" s="27">
        <v>45203</v>
      </c>
      <c r="L40" s="7"/>
      <c r="M40" s="7" t="s">
        <v>53</v>
      </c>
      <c r="N40" s="28">
        <v>1.2E-2</v>
      </c>
      <c r="O40" s="7" t="s">
        <v>33</v>
      </c>
      <c r="P40" s="29">
        <v>0</v>
      </c>
      <c r="Q40" s="30"/>
      <c r="R40" s="30"/>
      <c r="S40" s="7" t="s">
        <v>203</v>
      </c>
      <c r="T40" s="7" t="s">
        <v>350</v>
      </c>
      <c r="U40" s="7" t="s">
        <v>43</v>
      </c>
      <c r="V40" s="26" t="e">
        <f t="shared" ca="1" si="2"/>
        <v>#NAME?</v>
      </c>
      <c r="W40" s="7"/>
      <c r="X40" s="7"/>
      <c r="Y40" s="31" t="s">
        <v>205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3" t="s">
        <v>351</v>
      </c>
      <c r="C41" s="47" t="s">
        <v>352</v>
      </c>
      <c r="D41" s="7" t="s">
        <v>28</v>
      </c>
      <c r="E41" s="7" t="s">
        <v>29</v>
      </c>
      <c r="F41" s="7" t="s">
        <v>256</v>
      </c>
      <c r="G41" s="7" t="e">
        <f t="shared" ca="1" si="0"/>
        <v>#NAME?</v>
      </c>
      <c r="H41" s="26" t="s">
        <v>201</v>
      </c>
      <c r="I41" s="26" t="s">
        <v>33</v>
      </c>
      <c r="J41" s="7" t="str">
        <f>IF(R41=0,"Não","Sim")</f>
        <v>Sim</v>
      </c>
      <c r="K41" s="27">
        <v>45042</v>
      </c>
      <c r="L41" s="27">
        <v>45449</v>
      </c>
      <c r="M41" s="7" t="s">
        <v>53</v>
      </c>
      <c r="N41" s="28">
        <v>0.01</v>
      </c>
      <c r="O41" s="7" t="s">
        <v>33</v>
      </c>
      <c r="P41" s="29">
        <v>0</v>
      </c>
      <c r="Q41" s="30"/>
      <c r="R41" s="43" t="s">
        <v>353</v>
      </c>
      <c r="S41" s="7" t="s">
        <v>203</v>
      </c>
      <c r="T41" s="7" t="s">
        <v>354</v>
      </c>
      <c r="U41" s="7" t="s">
        <v>29</v>
      </c>
      <c r="V41" s="26" t="e">
        <f t="shared" ca="1" si="2"/>
        <v>#NAME?</v>
      </c>
      <c r="W41" s="7"/>
      <c r="X41" s="7"/>
      <c r="Y41" s="31" t="s">
        <v>205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48" t="s">
        <v>355</v>
      </c>
      <c r="C42" s="49" t="s">
        <v>356</v>
      </c>
      <c r="D42" s="7" t="s">
        <v>28</v>
      </c>
      <c r="E42" s="7" t="s">
        <v>38</v>
      </c>
      <c r="F42" s="7" t="s">
        <v>260</v>
      </c>
      <c r="G42" s="7" t="e">
        <f t="shared" ca="1" si="0"/>
        <v>#NAME?</v>
      </c>
      <c r="H42" s="26" t="s">
        <v>210</v>
      </c>
      <c r="I42" s="26" t="s">
        <v>33</v>
      </c>
      <c r="J42" s="7" t="str">
        <f t="shared" ref="J42:J50" si="5">IF(Q42=0,"Não","Sim")</f>
        <v>Não</v>
      </c>
      <c r="K42" s="27">
        <v>45279</v>
      </c>
      <c r="L42" s="7"/>
      <c r="M42" s="7" t="s">
        <v>53</v>
      </c>
      <c r="N42" s="50">
        <v>1.2E-2</v>
      </c>
      <c r="O42" s="51" t="s">
        <v>41</v>
      </c>
      <c r="P42" s="52">
        <v>0.1</v>
      </c>
      <c r="Q42" s="30"/>
      <c r="R42" s="43" t="s">
        <v>357</v>
      </c>
      <c r="S42" s="7" t="s">
        <v>203</v>
      </c>
      <c r="T42" s="7" t="s">
        <v>358</v>
      </c>
      <c r="U42" s="7" t="s">
        <v>43</v>
      </c>
      <c r="V42" s="26" t="e">
        <f t="shared" ca="1" si="2"/>
        <v>#NAME?</v>
      </c>
      <c r="W42" s="7"/>
      <c r="X42" s="7"/>
      <c r="Y42" s="31" t="s">
        <v>205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6" t="s">
        <v>359</v>
      </c>
      <c r="C43" s="4" t="s">
        <v>360</v>
      </c>
      <c r="D43" s="7" t="s">
        <v>28</v>
      </c>
      <c r="E43" s="7" t="s">
        <v>38</v>
      </c>
      <c r="F43" s="7" t="s">
        <v>260</v>
      </c>
      <c r="G43" s="7" t="e">
        <f t="shared" ca="1" si="0"/>
        <v>#NAME?</v>
      </c>
      <c r="H43" s="26" t="s">
        <v>210</v>
      </c>
      <c r="I43" s="26" t="s">
        <v>33</v>
      </c>
      <c r="J43" s="7" t="str">
        <f t="shared" si="5"/>
        <v>Não</v>
      </c>
      <c r="K43" s="27">
        <v>45027</v>
      </c>
      <c r="L43" s="7"/>
      <c r="M43" s="7" t="s">
        <v>74</v>
      </c>
      <c r="N43" s="28">
        <v>1.4999999999999999E-2</v>
      </c>
      <c r="O43" s="7" t="s">
        <v>41</v>
      </c>
      <c r="P43" s="29">
        <v>0.1</v>
      </c>
      <c r="Q43" s="30"/>
      <c r="R43" s="30"/>
      <c r="S43" s="7" t="s">
        <v>203</v>
      </c>
      <c r="T43" s="7" t="s">
        <v>361</v>
      </c>
      <c r="U43" s="7" t="s">
        <v>43</v>
      </c>
      <c r="V43" s="26" t="e">
        <f t="shared" ca="1" si="2"/>
        <v>#NAME?</v>
      </c>
      <c r="W43" s="7"/>
      <c r="X43" s="7"/>
      <c r="Y43" s="31" t="s">
        <v>205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359</v>
      </c>
      <c r="C44" s="4" t="s">
        <v>362</v>
      </c>
      <c r="D44" s="7" t="s">
        <v>28</v>
      </c>
      <c r="E44" s="7" t="s">
        <v>38</v>
      </c>
      <c r="F44" s="7" t="s">
        <v>260</v>
      </c>
      <c r="G44" s="7" t="e">
        <f t="shared" ca="1" si="0"/>
        <v>#NAME?</v>
      </c>
      <c r="H44" s="26" t="s">
        <v>215</v>
      </c>
      <c r="I44" s="26" t="s">
        <v>216</v>
      </c>
      <c r="J44" s="7" t="str">
        <f t="shared" si="5"/>
        <v>Não</v>
      </c>
      <c r="K44" s="27">
        <v>44998</v>
      </c>
      <c r="L44" s="7"/>
      <c r="M44" s="7" t="s">
        <v>53</v>
      </c>
      <c r="N44" s="28">
        <v>1.2E-2</v>
      </c>
      <c r="O44" s="7" t="s">
        <v>33</v>
      </c>
      <c r="P44" s="29">
        <v>0</v>
      </c>
      <c r="Q44" s="30"/>
      <c r="R44" s="30"/>
      <c r="S44" s="7" t="s">
        <v>203</v>
      </c>
      <c r="T44" s="7" t="s">
        <v>361</v>
      </c>
      <c r="U44" s="7" t="s">
        <v>43</v>
      </c>
      <c r="V44" s="26" t="e">
        <f t="shared" ca="1" si="2"/>
        <v>#NAME?</v>
      </c>
      <c r="W44" s="7"/>
      <c r="X44" s="7"/>
      <c r="Y44" s="31" t="s">
        <v>205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363</v>
      </c>
      <c r="C45" s="4" t="s">
        <v>364</v>
      </c>
      <c r="D45" s="7" t="s">
        <v>28</v>
      </c>
      <c r="E45" s="7" t="s">
        <v>38</v>
      </c>
      <c r="F45" s="7" t="s">
        <v>260</v>
      </c>
      <c r="G45" s="7" t="e">
        <f t="shared" ca="1" si="0"/>
        <v>#NAME?</v>
      </c>
      <c r="H45" s="26" t="s">
        <v>210</v>
      </c>
      <c r="I45" s="26" t="s">
        <v>33</v>
      </c>
      <c r="J45" s="7" t="str">
        <f t="shared" si="5"/>
        <v>Não</v>
      </c>
      <c r="K45" s="27">
        <v>45020</v>
      </c>
      <c r="L45" s="7"/>
      <c r="M45" s="7" t="s">
        <v>40</v>
      </c>
      <c r="N45" s="28">
        <v>1.2E-2</v>
      </c>
      <c r="O45" s="7" t="s">
        <v>41</v>
      </c>
      <c r="P45" s="29">
        <v>0.1</v>
      </c>
      <c r="Q45" s="30"/>
      <c r="R45" s="30" t="s">
        <v>365</v>
      </c>
      <c r="S45" s="7" t="s">
        <v>203</v>
      </c>
      <c r="T45" s="7" t="s">
        <v>366</v>
      </c>
      <c r="U45" s="7" t="s">
        <v>43</v>
      </c>
      <c r="V45" s="26" t="e">
        <f t="shared" ca="1" si="2"/>
        <v>#NAME?</v>
      </c>
      <c r="W45" s="7"/>
      <c r="X45" s="7"/>
      <c r="Y45" s="31" t="s">
        <v>205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" t="s">
        <v>367</v>
      </c>
      <c r="C46" s="4" t="s">
        <v>368</v>
      </c>
      <c r="D46" s="7" t="s">
        <v>28</v>
      </c>
      <c r="E46" s="7" t="s">
        <v>20</v>
      </c>
      <c r="F46" s="7" t="s">
        <v>369</v>
      </c>
      <c r="G46" s="7" t="e">
        <f t="shared" ca="1" si="0"/>
        <v>#NAME?</v>
      </c>
      <c r="H46" s="26" t="s">
        <v>215</v>
      </c>
      <c r="I46" s="26" t="s">
        <v>216</v>
      </c>
      <c r="J46" s="7" t="str">
        <f t="shared" si="5"/>
        <v>Não</v>
      </c>
      <c r="K46" s="27">
        <v>45166</v>
      </c>
      <c r="L46" s="27"/>
      <c r="M46" s="7" t="s">
        <v>53</v>
      </c>
      <c r="N46" s="28">
        <v>1.2E-2</v>
      </c>
      <c r="O46" s="7" t="s">
        <v>33</v>
      </c>
      <c r="P46" s="29">
        <v>0</v>
      </c>
      <c r="Q46" s="30"/>
      <c r="R46" s="30" t="s">
        <v>370</v>
      </c>
      <c r="S46" s="7" t="s">
        <v>203</v>
      </c>
      <c r="T46" s="7" t="s">
        <v>371</v>
      </c>
      <c r="U46" s="7" t="s">
        <v>20</v>
      </c>
      <c r="V46" s="26" t="e">
        <f t="shared" ca="1" si="2"/>
        <v>#NAME?</v>
      </c>
      <c r="W46" s="7"/>
      <c r="X46" s="7"/>
      <c r="Y46" s="31" t="s">
        <v>205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372</v>
      </c>
      <c r="C47" s="53" t="s">
        <v>373</v>
      </c>
      <c r="D47" s="7" t="s">
        <v>28</v>
      </c>
      <c r="E47" s="7" t="s">
        <v>38</v>
      </c>
      <c r="F47" s="7" t="s">
        <v>306</v>
      </c>
      <c r="G47" s="7" t="e">
        <f t="shared" ca="1" si="0"/>
        <v>#NAME?</v>
      </c>
      <c r="H47" s="26" t="s">
        <v>210</v>
      </c>
      <c r="I47" s="26" t="s">
        <v>33</v>
      </c>
      <c r="J47" s="7" t="str">
        <f t="shared" si="5"/>
        <v>Não</v>
      </c>
      <c r="K47" s="27">
        <v>45190</v>
      </c>
      <c r="L47" s="27"/>
      <c r="M47" s="7" t="s">
        <v>53</v>
      </c>
      <c r="N47" s="28">
        <v>1.2E-2</v>
      </c>
      <c r="O47" s="7" t="s">
        <v>33</v>
      </c>
      <c r="P47" s="29">
        <v>0</v>
      </c>
      <c r="Q47" s="30"/>
      <c r="R47" s="43" t="s">
        <v>374</v>
      </c>
      <c r="S47" s="7" t="s">
        <v>203</v>
      </c>
      <c r="T47" s="7" t="s">
        <v>375</v>
      </c>
      <c r="U47" s="7" t="s">
        <v>43</v>
      </c>
      <c r="V47" s="26" t="e">
        <f t="shared" ca="1" si="2"/>
        <v>#NAME?</v>
      </c>
      <c r="W47" s="7"/>
      <c r="X47" s="7"/>
      <c r="Y47" s="31" t="s">
        <v>205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9" t="s">
        <v>376</v>
      </c>
      <c r="C48" s="53" t="s">
        <v>377</v>
      </c>
      <c r="D48" s="7" t="s">
        <v>208</v>
      </c>
      <c r="E48" s="7" t="s">
        <v>29</v>
      </c>
      <c r="F48" s="7" t="s">
        <v>378</v>
      </c>
      <c r="G48" s="7" t="e">
        <f t="shared" ca="1" si="0"/>
        <v>#NAME?</v>
      </c>
      <c r="H48" s="26" t="s">
        <v>210</v>
      </c>
      <c r="I48" s="26" t="s">
        <v>33</v>
      </c>
      <c r="J48" s="7" t="str">
        <f t="shared" si="5"/>
        <v>Não</v>
      </c>
      <c r="K48" s="27">
        <v>45523</v>
      </c>
      <c r="L48" s="27"/>
      <c r="M48" s="7" t="s">
        <v>53</v>
      </c>
      <c r="N48" s="28">
        <v>8.9999999999999993E-3</v>
      </c>
      <c r="O48" s="7" t="s">
        <v>33</v>
      </c>
      <c r="P48" s="29">
        <v>0</v>
      </c>
      <c r="Q48" s="30"/>
      <c r="R48" s="43"/>
      <c r="S48" s="7" t="s">
        <v>203</v>
      </c>
      <c r="T48" s="7" t="s">
        <v>379</v>
      </c>
      <c r="U48" s="7" t="s">
        <v>29</v>
      </c>
      <c r="V48" s="26" t="e">
        <f t="shared" ca="1" si="2"/>
        <v>#NAME?</v>
      </c>
      <c r="W48" s="7"/>
      <c r="X48" s="7" t="s">
        <v>44</v>
      </c>
      <c r="Y48" s="31" t="s">
        <v>205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6" t="s">
        <v>380</v>
      </c>
      <c r="C49" s="4" t="s">
        <v>381</v>
      </c>
      <c r="D49" s="7" t="s">
        <v>28</v>
      </c>
      <c r="E49" s="7" t="s">
        <v>38</v>
      </c>
      <c r="F49" s="7" t="s">
        <v>260</v>
      </c>
      <c r="G49" s="7" t="e">
        <f t="shared" ca="1" si="0"/>
        <v>#NAME?</v>
      </c>
      <c r="H49" s="26" t="s">
        <v>210</v>
      </c>
      <c r="I49" s="26" t="s">
        <v>33</v>
      </c>
      <c r="J49" s="7" t="str">
        <f t="shared" si="5"/>
        <v>Sim</v>
      </c>
      <c r="K49" s="27">
        <v>45034</v>
      </c>
      <c r="L49" s="7"/>
      <c r="M49" s="7" t="s">
        <v>53</v>
      </c>
      <c r="N49" s="28">
        <v>1.2E-2</v>
      </c>
      <c r="O49" s="7" t="s">
        <v>33</v>
      </c>
      <c r="P49" s="29">
        <v>0</v>
      </c>
      <c r="Q49" s="30" t="s">
        <v>382</v>
      </c>
      <c r="R49" s="30"/>
      <c r="S49" s="7" t="s">
        <v>203</v>
      </c>
      <c r="T49" s="7" t="s">
        <v>383</v>
      </c>
      <c r="U49" s="7" t="s">
        <v>43</v>
      </c>
      <c r="V49" s="26" t="e">
        <f t="shared" ca="1" si="2"/>
        <v>#NAME?</v>
      </c>
      <c r="W49" s="7"/>
      <c r="X49" s="7"/>
      <c r="Y49" s="31" t="s">
        <v>205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384</v>
      </c>
      <c r="C50" s="4" t="s">
        <v>385</v>
      </c>
      <c r="D50" s="7" t="s">
        <v>110</v>
      </c>
      <c r="E50" s="7" t="s">
        <v>29</v>
      </c>
      <c r="F50" s="7" t="s">
        <v>200</v>
      </c>
      <c r="G50" s="7" t="e">
        <f t="shared" ca="1" si="0"/>
        <v>#NAME?</v>
      </c>
      <c r="H50" s="26" t="s">
        <v>201</v>
      </c>
      <c r="I50" s="26" t="s">
        <v>33</v>
      </c>
      <c r="J50" s="7" t="str">
        <f t="shared" si="5"/>
        <v>Não</v>
      </c>
      <c r="K50" s="27">
        <v>45098</v>
      </c>
      <c r="L50" s="27">
        <v>45525</v>
      </c>
      <c r="M50" s="7" t="s">
        <v>386</v>
      </c>
      <c r="N50" s="28">
        <v>6.0000000000000001E-3</v>
      </c>
      <c r="O50" s="7" t="s">
        <v>33</v>
      </c>
      <c r="P50" s="29">
        <v>0</v>
      </c>
      <c r="Q50" s="30"/>
      <c r="R50" s="30" t="s">
        <v>387</v>
      </c>
      <c r="S50" s="7" t="s">
        <v>203</v>
      </c>
      <c r="T50" s="7" t="s">
        <v>388</v>
      </c>
      <c r="U50" s="7" t="s">
        <v>57</v>
      </c>
      <c r="V50" s="26" t="e">
        <f t="shared" ca="1" si="2"/>
        <v>#NAME?</v>
      </c>
      <c r="W50" s="7"/>
      <c r="X50" s="7"/>
      <c r="Y50" s="31" t="s">
        <v>205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" t="s">
        <v>389</v>
      </c>
      <c r="C51" s="54" t="s">
        <v>390</v>
      </c>
      <c r="D51" s="7" t="s">
        <v>110</v>
      </c>
      <c r="E51" s="7" t="s">
        <v>29</v>
      </c>
      <c r="F51" s="7" t="s">
        <v>200</v>
      </c>
      <c r="G51" s="7" t="e">
        <f t="shared" ca="1" si="0"/>
        <v>#NAME?</v>
      </c>
      <c r="H51" s="26" t="s">
        <v>201</v>
      </c>
      <c r="I51" s="26" t="s">
        <v>33</v>
      </c>
      <c r="J51" s="7" t="s">
        <v>235</v>
      </c>
      <c r="K51" s="27">
        <v>45296</v>
      </c>
      <c r="L51" s="27">
        <v>45492</v>
      </c>
      <c r="M51" s="7" t="s">
        <v>391</v>
      </c>
      <c r="N51" s="28">
        <v>6.0000000000000001E-3</v>
      </c>
      <c r="O51" s="7" t="s">
        <v>33</v>
      </c>
      <c r="P51" s="29">
        <v>0</v>
      </c>
      <c r="Q51" s="30"/>
      <c r="R51" s="55" t="s">
        <v>392</v>
      </c>
      <c r="S51" s="7" t="s">
        <v>203</v>
      </c>
      <c r="T51" s="7" t="s">
        <v>388</v>
      </c>
      <c r="U51" s="7" t="s">
        <v>57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7" t="s">
        <v>393</v>
      </c>
      <c r="C52" s="38" t="s">
        <v>394</v>
      </c>
      <c r="D52" s="7" t="s">
        <v>208</v>
      </c>
      <c r="E52" s="7" t="s">
        <v>29</v>
      </c>
      <c r="F52" s="7" t="s">
        <v>378</v>
      </c>
      <c r="G52" s="7" t="e">
        <f t="shared" ca="1" si="0"/>
        <v>#NAME?</v>
      </c>
      <c r="H52" s="26" t="s">
        <v>210</v>
      </c>
      <c r="I52" s="26" t="s">
        <v>33</v>
      </c>
      <c r="J52" s="7" t="str">
        <f t="shared" ref="J52:J75" si="6">IF(Q52=0,"Não","Sim")</f>
        <v>Não</v>
      </c>
      <c r="K52" s="27">
        <v>45383</v>
      </c>
      <c r="L52" s="7"/>
      <c r="M52" s="7" t="s">
        <v>53</v>
      </c>
      <c r="N52" s="28">
        <v>1.2E-2</v>
      </c>
      <c r="O52" s="7" t="s">
        <v>33</v>
      </c>
      <c r="P52" s="29">
        <v>0</v>
      </c>
      <c r="Q52" s="30"/>
      <c r="R52" s="30"/>
      <c r="S52" s="7" t="s">
        <v>203</v>
      </c>
      <c r="T52" s="7" t="s">
        <v>395</v>
      </c>
      <c r="U52" s="7" t="s">
        <v>29</v>
      </c>
      <c r="V52" s="26" t="e">
        <f t="shared" ca="1" si="2"/>
        <v>#NAME?</v>
      </c>
      <c r="W52" s="7"/>
      <c r="X52" s="7"/>
      <c r="Y52" s="31" t="s">
        <v>205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" t="s">
        <v>396</v>
      </c>
      <c r="C53" s="4" t="s">
        <v>397</v>
      </c>
      <c r="D53" s="7" t="s">
        <v>28</v>
      </c>
      <c r="E53" s="7" t="s">
        <v>29</v>
      </c>
      <c r="F53" s="7" t="s">
        <v>256</v>
      </c>
      <c r="G53" s="7" t="e">
        <f t="shared" ca="1" si="0"/>
        <v>#NAME?</v>
      </c>
      <c r="H53" s="26" t="s">
        <v>215</v>
      </c>
      <c r="I53" s="26" t="s">
        <v>216</v>
      </c>
      <c r="J53" s="7" t="str">
        <f t="shared" si="6"/>
        <v>Não</v>
      </c>
      <c r="K53" s="27">
        <v>45296</v>
      </c>
      <c r="L53" s="7"/>
      <c r="M53" s="9" t="s">
        <v>98</v>
      </c>
      <c r="N53" s="10">
        <v>7.0000000000000001E-3</v>
      </c>
      <c r="O53" s="6" t="s">
        <v>33</v>
      </c>
      <c r="P53" s="11">
        <v>0</v>
      </c>
      <c r="Q53" s="30"/>
      <c r="R53" s="30"/>
      <c r="S53" s="7" t="s">
        <v>203</v>
      </c>
      <c r="T53" s="7" t="s">
        <v>398</v>
      </c>
      <c r="U53" s="7" t="s">
        <v>29</v>
      </c>
      <c r="V53" s="26" t="e">
        <f t="shared" ca="1" si="2"/>
        <v>#NAME?</v>
      </c>
      <c r="W53" s="7"/>
      <c r="X53" s="7"/>
      <c r="Y53" s="31" t="s">
        <v>205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5" t="s">
        <v>399</v>
      </c>
      <c r="C54" s="56" t="s">
        <v>400</v>
      </c>
      <c r="D54" s="7" t="s">
        <v>28</v>
      </c>
      <c r="E54" s="7" t="s">
        <v>20</v>
      </c>
      <c r="F54" s="7" t="s">
        <v>220</v>
      </c>
      <c r="G54" s="7" t="e">
        <f t="shared" ca="1" si="0"/>
        <v>#NAME?</v>
      </c>
      <c r="H54" s="26" t="s">
        <v>210</v>
      </c>
      <c r="I54" s="26" t="s">
        <v>33</v>
      </c>
      <c r="J54" s="7" t="str">
        <f t="shared" si="6"/>
        <v>Não</v>
      </c>
      <c r="K54" s="27">
        <v>45208</v>
      </c>
      <c r="L54" s="7"/>
      <c r="M54" s="7" t="s">
        <v>53</v>
      </c>
      <c r="N54" s="28">
        <v>1.2E-2</v>
      </c>
      <c r="O54" s="7" t="s">
        <v>33</v>
      </c>
      <c r="P54" s="29">
        <v>0</v>
      </c>
      <c r="Q54" s="30"/>
      <c r="R54" s="30"/>
      <c r="S54" s="7" t="s">
        <v>203</v>
      </c>
      <c r="T54" s="7" t="s">
        <v>401</v>
      </c>
      <c r="U54" s="7" t="s">
        <v>402</v>
      </c>
      <c r="V54" s="26" t="e">
        <f t="shared" ca="1" si="2"/>
        <v>#NAME?</v>
      </c>
      <c r="W54" s="7"/>
      <c r="X54" s="7"/>
      <c r="Y54" s="31" t="s">
        <v>205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403</v>
      </c>
      <c r="C55" s="57" t="s">
        <v>404</v>
      </c>
      <c r="D55" s="7" t="s">
        <v>28</v>
      </c>
      <c r="E55" s="7" t="s">
        <v>38</v>
      </c>
      <c r="F55" s="7" t="s">
        <v>260</v>
      </c>
      <c r="G55" s="7" t="e">
        <f t="shared" ca="1" si="0"/>
        <v>#NAME?</v>
      </c>
      <c r="H55" s="26" t="s">
        <v>210</v>
      </c>
      <c r="I55" s="26" t="s">
        <v>33</v>
      </c>
      <c r="J55" s="7" t="str">
        <f t="shared" si="6"/>
        <v>Não</v>
      </c>
      <c r="K55" s="27">
        <v>44970</v>
      </c>
      <c r="L55" s="7"/>
      <c r="M55" s="7" t="s">
        <v>74</v>
      </c>
      <c r="N55" s="28">
        <v>8.9999999999999993E-3</v>
      </c>
      <c r="O55" s="7" t="s">
        <v>33</v>
      </c>
      <c r="P55" s="29">
        <v>0</v>
      </c>
      <c r="Q55" s="30"/>
      <c r="R55" s="30" t="s">
        <v>405</v>
      </c>
      <c r="S55" s="7" t="s">
        <v>203</v>
      </c>
      <c r="T55" s="7" t="s">
        <v>406</v>
      </c>
      <c r="U55" s="7" t="s">
        <v>43</v>
      </c>
      <c r="V55" s="26" t="e">
        <f t="shared" ca="1" si="2"/>
        <v>#NAME?</v>
      </c>
      <c r="W55" s="7"/>
      <c r="X55" s="7"/>
      <c r="Y55" s="31" t="s">
        <v>205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403</v>
      </c>
      <c r="C56" s="4" t="s">
        <v>407</v>
      </c>
      <c r="D56" s="7" t="s">
        <v>28</v>
      </c>
      <c r="E56" s="7" t="s">
        <v>38</v>
      </c>
      <c r="F56" s="7" t="s">
        <v>260</v>
      </c>
      <c r="G56" s="7" t="e">
        <f t="shared" ca="1" si="0"/>
        <v>#NAME?</v>
      </c>
      <c r="H56" s="26" t="s">
        <v>201</v>
      </c>
      <c r="I56" s="26" t="s">
        <v>33</v>
      </c>
      <c r="J56" s="7" t="str">
        <f t="shared" si="6"/>
        <v>Não</v>
      </c>
      <c r="K56" s="27">
        <v>44970</v>
      </c>
      <c r="L56" s="27">
        <v>44661</v>
      </c>
      <c r="M56" s="7" t="s">
        <v>301</v>
      </c>
      <c r="N56" s="28">
        <v>8.0000000000000002E-3</v>
      </c>
      <c r="O56" s="7" t="s">
        <v>302</v>
      </c>
      <c r="P56" s="29">
        <v>0.1</v>
      </c>
      <c r="Q56" s="30"/>
      <c r="R56" s="30"/>
      <c r="S56" s="7" t="s">
        <v>203</v>
      </c>
      <c r="T56" s="7" t="s">
        <v>406</v>
      </c>
      <c r="U56" s="7" t="s">
        <v>43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408</v>
      </c>
      <c r="C57" s="57" t="s">
        <v>409</v>
      </c>
      <c r="D57" s="7" t="s">
        <v>28</v>
      </c>
      <c r="E57" s="7" t="s">
        <v>38</v>
      </c>
      <c r="F57" s="7" t="s">
        <v>260</v>
      </c>
      <c r="G57" s="7" t="e">
        <f t="shared" ca="1" si="0"/>
        <v>#NAME?</v>
      </c>
      <c r="H57" s="26" t="s">
        <v>215</v>
      </c>
      <c r="I57" s="26" t="s">
        <v>216</v>
      </c>
      <c r="J57" s="7" t="str">
        <f t="shared" si="6"/>
        <v>Não</v>
      </c>
      <c r="K57" s="27">
        <v>45020</v>
      </c>
      <c r="L57" s="7"/>
      <c r="M57" s="7" t="s">
        <v>298</v>
      </c>
      <c r="N57" s="28">
        <v>2.5000000000000001E-2</v>
      </c>
      <c r="O57" s="7" t="s">
        <v>237</v>
      </c>
      <c r="P57" s="29">
        <v>0.2</v>
      </c>
      <c r="Q57" s="30"/>
      <c r="R57" s="30" t="s">
        <v>405</v>
      </c>
      <c r="S57" s="7" t="s">
        <v>203</v>
      </c>
      <c r="T57" s="7" t="s">
        <v>406</v>
      </c>
      <c r="U57" s="7" t="s">
        <v>43</v>
      </c>
      <c r="V57" s="26" t="e">
        <f t="shared" ca="1" si="2"/>
        <v>#NAME?</v>
      </c>
      <c r="W57" s="7"/>
      <c r="X57" s="7"/>
      <c r="Y57" s="31" t="s">
        <v>205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410</v>
      </c>
      <c r="C58" s="58" t="s">
        <v>411</v>
      </c>
      <c r="D58" s="7" t="s">
        <v>28</v>
      </c>
      <c r="E58" s="7" t="s">
        <v>29</v>
      </c>
      <c r="F58" s="7" t="s">
        <v>412</v>
      </c>
      <c r="G58" s="7" t="e">
        <f t="shared" ca="1" si="0"/>
        <v>#NAME?</v>
      </c>
      <c r="H58" s="26" t="s">
        <v>210</v>
      </c>
      <c r="I58" s="26" t="s">
        <v>33</v>
      </c>
      <c r="J58" s="7" t="str">
        <f t="shared" si="6"/>
        <v>Não</v>
      </c>
      <c r="K58" s="27">
        <v>45447</v>
      </c>
      <c r="L58" s="7"/>
      <c r="M58" s="7" t="s">
        <v>53</v>
      </c>
      <c r="N58" s="28">
        <v>1.0999999999999999E-2</v>
      </c>
      <c r="O58" s="7" t="s">
        <v>33</v>
      </c>
      <c r="P58" s="29">
        <v>0</v>
      </c>
      <c r="Q58" s="30"/>
      <c r="R58" s="30"/>
      <c r="S58" s="7" t="s">
        <v>203</v>
      </c>
      <c r="T58" s="7" t="s">
        <v>413</v>
      </c>
      <c r="U58" s="7" t="s">
        <v>29</v>
      </c>
      <c r="V58" s="26" t="e">
        <f t="shared" ca="1" si="2"/>
        <v>#NAME?</v>
      </c>
      <c r="W58" s="7"/>
      <c r="X58" s="7" t="s">
        <v>44</v>
      </c>
      <c r="Y58" s="31" t="s">
        <v>205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" t="s">
        <v>414</v>
      </c>
      <c r="C59" s="4" t="s">
        <v>415</v>
      </c>
      <c r="D59" s="7" t="s">
        <v>28</v>
      </c>
      <c r="E59" s="7" t="s">
        <v>38</v>
      </c>
      <c r="F59" s="7" t="s">
        <v>306</v>
      </c>
      <c r="G59" s="7" t="e">
        <f t="shared" ca="1" si="0"/>
        <v>#NAME?</v>
      </c>
      <c r="H59" s="26" t="s">
        <v>210</v>
      </c>
      <c r="I59" s="26" t="s">
        <v>33</v>
      </c>
      <c r="J59" s="7" t="str">
        <f t="shared" si="6"/>
        <v>Não</v>
      </c>
      <c r="K59" s="27">
        <v>45166</v>
      </c>
      <c r="L59" s="27"/>
      <c r="M59" s="7" t="s">
        <v>74</v>
      </c>
      <c r="N59" s="28">
        <v>1.4999999999999999E-2</v>
      </c>
      <c r="O59" s="7" t="s">
        <v>41</v>
      </c>
      <c r="P59" s="29">
        <v>0.1</v>
      </c>
      <c r="Q59" s="30"/>
      <c r="R59" s="30" t="s">
        <v>416</v>
      </c>
      <c r="S59" s="7" t="s">
        <v>203</v>
      </c>
      <c r="T59" s="7" t="s">
        <v>417</v>
      </c>
      <c r="U59" s="7" t="s">
        <v>43</v>
      </c>
      <c r="V59" s="26" t="e">
        <f t="shared" ca="1" si="2"/>
        <v>#NAME?</v>
      </c>
      <c r="W59" s="7"/>
      <c r="X59" s="7"/>
      <c r="Y59" s="31" t="s">
        <v>205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5" t="s">
        <v>418</v>
      </c>
      <c r="C60" s="15" t="s">
        <v>419</v>
      </c>
      <c r="D60" s="7" t="s">
        <v>28</v>
      </c>
      <c r="E60" s="7" t="s">
        <v>29</v>
      </c>
      <c r="F60" s="9" t="s">
        <v>225</v>
      </c>
      <c r="G60" s="7" t="e">
        <f t="shared" ca="1" si="0"/>
        <v>#NAME?</v>
      </c>
      <c r="H60" s="26" t="s">
        <v>210</v>
      </c>
      <c r="I60" s="26" t="s">
        <v>33</v>
      </c>
      <c r="J60" s="7" t="str">
        <f t="shared" si="6"/>
        <v>Não</v>
      </c>
      <c r="K60" s="27">
        <v>45222</v>
      </c>
      <c r="L60" s="7"/>
      <c r="M60" s="7" t="s">
        <v>53</v>
      </c>
      <c r="N60" s="28">
        <v>7.0000000000000001E-3</v>
      </c>
      <c r="O60" s="7" t="s">
        <v>33</v>
      </c>
      <c r="P60" s="29">
        <v>0</v>
      </c>
      <c r="Q60" s="30"/>
      <c r="R60" s="30" t="s">
        <v>420</v>
      </c>
      <c r="S60" s="7" t="s">
        <v>203</v>
      </c>
      <c r="T60" s="7" t="s">
        <v>421</v>
      </c>
      <c r="U60" s="7" t="s">
        <v>29</v>
      </c>
      <c r="V60" s="26" t="e">
        <f t="shared" ca="1" si="2"/>
        <v>#NAME?</v>
      </c>
      <c r="W60" s="7"/>
      <c r="X60" s="7"/>
      <c r="Y60" s="31" t="s">
        <v>205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418</v>
      </c>
      <c r="C61" s="4" t="s">
        <v>422</v>
      </c>
      <c r="D61" s="7" t="s">
        <v>28</v>
      </c>
      <c r="E61" s="7" t="s">
        <v>29</v>
      </c>
      <c r="F61" s="9" t="s">
        <v>225</v>
      </c>
      <c r="G61" s="7" t="e">
        <f t="shared" ca="1" si="0"/>
        <v>#NAME?</v>
      </c>
      <c r="H61" s="26" t="s">
        <v>215</v>
      </c>
      <c r="I61" s="26" t="s">
        <v>252</v>
      </c>
      <c r="J61" s="7" t="str">
        <f t="shared" si="6"/>
        <v>Não</v>
      </c>
      <c r="K61" s="27">
        <v>45293</v>
      </c>
      <c r="L61" s="7"/>
      <c r="M61" s="7" t="s">
        <v>48</v>
      </c>
      <c r="N61" s="28">
        <v>0</v>
      </c>
      <c r="O61" s="7" t="s">
        <v>33</v>
      </c>
      <c r="P61" s="29">
        <v>0</v>
      </c>
      <c r="Q61" s="30"/>
      <c r="R61" s="59" t="s">
        <v>423</v>
      </c>
      <c r="S61" s="7" t="s">
        <v>203</v>
      </c>
      <c r="T61" s="7" t="s">
        <v>421</v>
      </c>
      <c r="U61" s="7" t="s">
        <v>29</v>
      </c>
      <c r="V61" s="26" t="e">
        <f t="shared" ca="1" si="2"/>
        <v>#NAME?</v>
      </c>
      <c r="W61" s="7"/>
      <c r="X61" s="7"/>
      <c r="Y61" s="31" t="s">
        <v>205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424</v>
      </c>
      <c r="C62" s="4" t="s">
        <v>425</v>
      </c>
      <c r="D62" s="7" t="s">
        <v>208</v>
      </c>
      <c r="E62" s="7" t="s">
        <v>29</v>
      </c>
      <c r="F62" s="9" t="s">
        <v>426</v>
      </c>
      <c r="G62" s="7" t="e">
        <f t="shared" ca="1" si="0"/>
        <v>#NAME?</v>
      </c>
      <c r="H62" s="26" t="s">
        <v>221</v>
      </c>
      <c r="I62" s="26" t="s">
        <v>268</v>
      </c>
      <c r="J62" s="7" t="str">
        <f t="shared" si="6"/>
        <v>Não</v>
      </c>
      <c r="K62" s="27">
        <v>45475</v>
      </c>
      <c r="L62" s="7"/>
      <c r="M62" s="7" t="s">
        <v>53</v>
      </c>
      <c r="N62" s="28">
        <v>1.2E-2</v>
      </c>
      <c r="O62" s="7" t="s">
        <v>33</v>
      </c>
      <c r="P62" s="29">
        <v>0</v>
      </c>
      <c r="Q62" s="30"/>
      <c r="R62" s="59"/>
      <c r="S62" s="7" t="s">
        <v>203</v>
      </c>
      <c r="T62" s="7" t="s">
        <v>427</v>
      </c>
      <c r="U62" s="7" t="s">
        <v>29</v>
      </c>
      <c r="V62" s="26" t="e">
        <f t="shared" ca="1" si="2"/>
        <v>#NAME?</v>
      </c>
      <c r="W62" s="7"/>
      <c r="X62" s="7" t="s">
        <v>276</v>
      </c>
      <c r="Y62" s="31" t="s">
        <v>205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428</v>
      </c>
      <c r="C63" s="60" t="s">
        <v>429</v>
      </c>
      <c r="D63" s="7" t="s">
        <v>28</v>
      </c>
      <c r="E63" s="7" t="s">
        <v>29</v>
      </c>
      <c r="F63" s="7" t="s">
        <v>78</v>
      </c>
      <c r="G63" s="7" t="e">
        <f t="shared" ca="1" si="0"/>
        <v>#NAME?</v>
      </c>
      <c r="H63" s="26" t="s">
        <v>210</v>
      </c>
      <c r="I63" s="26" t="s">
        <v>33</v>
      </c>
      <c r="J63" s="7" t="str">
        <f t="shared" si="6"/>
        <v>Não</v>
      </c>
      <c r="K63" s="27">
        <v>45202</v>
      </c>
      <c r="L63" s="27"/>
      <c r="M63" s="7" t="s">
        <v>53</v>
      </c>
      <c r="N63" s="28">
        <v>0</v>
      </c>
      <c r="O63" s="7" t="s">
        <v>33</v>
      </c>
      <c r="P63" s="29">
        <v>0</v>
      </c>
      <c r="Q63" s="30"/>
      <c r="R63" s="25"/>
      <c r="S63" s="7" t="s">
        <v>203</v>
      </c>
      <c r="T63" s="7" t="s">
        <v>430</v>
      </c>
      <c r="U63" s="7" t="s">
        <v>29</v>
      </c>
      <c r="V63" s="26" t="e">
        <f t="shared" ca="1" si="2"/>
        <v>#NAME?</v>
      </c>
      <c r="W63" s="7"/>
      <c r="X63" s="7"/>
      <c r="Y63" s="31" t="s">
        <v>205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431</v>
      </c>
      <c r="C64" s="4" t="s">
        <v>432</v>
      </c>
      <c r="D64" s="7" t="s">
        <v>28</v>
      </c>
      <c r="E64" s="7" t="s">
        <v>29</v>
      </c>
      <c r="F64" s="7" t="s">
        <v>412</v>
      </c>
      <c r="G64" s="7" t="e">
        <f t="shared" ca="1" si="0"/>
        <v>#NAME?</v>
      </c>
      <c r="H64" s="26" t="s">
        <v>215</v>
      </c>
      <c r="I64" s="26" t="s">
        <v>216</v>
      </c>
      <c r="J64" s="7" t="str">
        <f t="shared" si="6"/>
        <v>Não</v>
      </c>
      <c r="K64" s="27">
        <v>44973</v>
      </c>
      <c r="L64" s="7"/>
      <c r="M64" s="7" t="s">
        <v>53</v>
      </c>
      <c r="N64" s="28">
        <v>1.2E-2</v>
      </c>
      <c r="O64" s="7" t="s">
        <v>33</v>
      </c>
      <c r="P64" s="29">
        <v>0</v>
      </c>
      <c r="Q64" s="30"/>
      <c r="R64" s="30"/>
      <c r="S64" s="7" t="s">
        <v>203</v>
      </c>
      <c r="T64" s="7" t="s">
        <v>433</v>
      </c>
      <c r="U64" s="7" t="s">
        <v>29</v>
      </c>
      <c r="V64" s="26" t="e">
        <f t="shared" ca="1" si="2"/>
        <v>#NAME?</v>
      </c>
      <c r="W64" s="7"/>
      <c r="X64" s="7"/>
      <c r="Y64" s="31" t="s">
        <v>205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434</v>
      </c>
      <c r="C65" s="4" t="s">
        <v>435</v>
      </c>
      <c r="D65" s="7" t="s">
        <v>28</v>
      </c>
      <c r="E65" s="7" t="s">
        <v>20</v>
      </c>
      <c r="F65" s="7" t="s">
        <v>63</v>
      </c>
      <c r="G65" s="7" t="e">
        <f t="shared" ca="1" si="0"/>
        <v>#NAME?</v>
      </c>
      <c r="H65" s="26" t="s">
        <v>215</v>
      </c>
      <c r="I65" s="26" t="s">
        <v>216</v>
      </c>
      <c r="J65" s="7" t="str">
        <f t="shared" si="6"/>
        <v>Não</v>
      </c>
      <c r="K65" s="27">
        <v>44949</v>
      </c>
      <c r="L65" s="7"/>
      <c r="M65" s="7" t="s">
        <v>53</v>
      </c>
      <c r="N65" s="28">
        <v>1.2E-2</v>
      </c>
      <c r="O65" s="7" t="s">
        <v>33</v>
      </c>
      <c r="P65" s="29">
        <v>0</v>
      </c>
      <c r="Q65" s="30"/>
      <c r="R65" s="30"/>
      <c r="S65" s="7" t="s">
        <v>203</v>
      </c>
      <c r="T65" s="7" t="s">
        <v>436</v>
      </c>
      <c r="U65" s="7" t="s">
        <v>20</v>
      </c>
      <c r="V65" s="26" t="e">
        <f t="shared" ca="1" si="2"/>
        <v>#NAME?</v>
      </c>
      <c r="W65" s="7"/>
      <c r="X65" s="7"/>
      <c r="Y65" s="31" t="s">
        <v>296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437</v>
      </c>
      <c r="C66" s="4" t="s">
        <v>438</v>
      </c>
      <c r="D66" s="7" t="s">
        <v>28</v>
      </c>
      <c r="E66" s="7" t="s">
        <v>20</v>
      </c>
      <c r="F66" s="7" t="s">
        <v>214</v>
      </c>
      <c r="G66" s="7" t="e">
        <f t="shared" ca="1" si="0"/>
        <v>#NAME?</v>
      </c>
      <c r="H66" s="26" t="s">
        <v>201</v>
      </c>
      <c r="I66" s="26" t="s">
        <v>33</v>
      </c>
      <c r="J66" s="7" t="str">
        <f t="shared" si="6"/>
        <v>Não</v>
      </c>
      <c r="K66" s="27">
        <v>44988</v>
      </c>
      <c r="L66" s="27">
        <v>45174</v>
      </c>
      <c r="M66" s="7" t="s">
        <v>53</v>
      </c>
      <c r="N66" s="28">
        <v>2E-3</v>
      </c>
      <c r="O66" s="7" t="s">
        <v>33</v>
      </c>
      <c r="P66" s="29">
        <v>0</v>
      </c>
      <c r="Q66" s="30"/>
      <c r="R66" s="46" t="s">
        <v>439</v>
      </c>
      <c r="S66" s="7" t="s">
        <v>203</v>
      </c>
      <c r="T66" s="7" t="s">
        <v>440</v>
      </c>
      <c r="U66" s="7" t="s">
        <v>20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441</v>
      </c>
      <c r="C67" s="4" t="s">
        <v>442</v>
      </c>
      <c r="D67" s="7" t="s">
        <v>28</v>
      </c>
      <c r="E67" s="7" t="s">
        <v>20</v>
      </c>
      <c r="F67" s="7" t="s">
        <v>214</v>
      </c>
      <c r="G67" s="7" t="e">
        <f t="shared" ca="1" si="0"/>
        <v>#NAME?</v>
      </c>
      <c r="H67" s="26" t="s">
        <v>210</v>
      </c>
      <c r="I67" s="26" t="s">
        <v>33</v>
      </c>
      <c r="J67" s="7" t="str">
        <f t="shared" si="6"/>
        <v>Não</v>
      </c>
      <c r="K67" s="27">
        <v>44973</v>
      </c>
      <c r="L67" s="7"/>
      <c r="M67" s="7" t="s">
        <v>74</v>
      </c>
      <c r="N67" s="28">
        <v>1.4999999999999999E-2</v>
      </c>
      <c r="O67" s="7" t="s">
        <v>41</v>
      </c>
      <c r="P67" s="29">
        <v>0.1</v>
      </c>
      <c r="Q67" s="30"/>
      <c r="R67" s="30"/>
      <c r="S67" s="7" t="s">
        <v>203</v>
      </c>
      <c r="T67" s="7" t="s">
        <v>443</v>
      </c>
      <c r="U67" s="7" t="s">
        <v>20</v>
      </c>
      <c r="V67" s="26" t="e">
        <f t="shared" ca="1" si="2"/>
        <v>#NAME?</v>
      </c>
      <c r="W67" s="7"/>
      <c r="X67" s="7"/>
      <c r="Y67" s="31" t="s">
        <v>205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444</v>
      </c>
      <c r="C68" s="4" t="s">
        <v>445</v>
      </c>
      <c r="D68" s="7" t="s">
        <v>28</v>
      </c>
      <c r="E68" s="7" t="s">
        <v>20</v>
      </c>
      <c r="F68" s="7" t="s">
        <v>220</v>
      </c>
      <c r="G68" s="7" t="e">
        <f t="shared" ca="1" si="0"/>
        <v>#NAME?</v>
      </c>
      <c r="H68" s="26" t="s">
        <v>210</v>
      </c>
      <c r="I68" s="26" t="s">
        <v>33</v>
      </c>
      <c r="J68" s="7" t="str">
        <f t="shared" si="6"/>
        <v>Não</v>
      </c>
      <c r="K68" s="27">
        <v>45086</v>
      </c>
      <c r="L68" s="27"/>
      <c r="M68" s="7" t="s">
        <v>53</v>
      </c>
      <c r="N68" s="28">
        <v>1.2E-2</v>
      </c>
      <c r="O68" s="7" t="s">
        <v>33</v>
      </c>
      <c r="P68" s="29">
        <v>0</v>
      </c>
      <c r="Q68" s="30"/>
      <c r="R68" s="30"/>
      <c r="S68" s="7" t="s">
        <v>203</v>
      </c>
      <c r="T68" s="7" t="s">
        <v>446</v>
      </c>
      <c r="U68" s="7" t="s">
        <v>29</v>
      </c>
      <c r="V68" s="26" t="e">
        <f t="shared" ca="1" si="2"/>
        <v>#NAME?</v>
      </c>
      <c r="W68" s="7"/>
      <c r="X68" s="7"/>
      <c r="Y68" s="31" t="s">
        <v>205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447</v>
      </c>
      <c r="C69" s="4" t="s">
        <v>448</v>
      </c>
      <c r="D69" s="7" t="s">
        <v>28</v>
      </c>
      <c r="E69" s="7" t="s">
        <v>29</v>
      </c>
      <c r="F69" s="7" t="s">
        <v>378</v>
      </c>
      <c r="G69" s="7" t="e">
        <f t="shared" ca="1" si="0"/>
        <v>#NAME?</v>
      </c>
      <c r="H69" s="26" t="s">
        <v>221</v>
      </c>
      <c r="I69" s="26" t="s">
        <v>268</v>
      </c>
      <c r="J69" s="7" t="str">
        <f t="shared" si="6"/>
        <v>Não</v>
      </c>
      <c r="K69" s="27">
        <v>45454</v>
      </c>
      <c r="L69" s="27"/>
      <c r="M69" s="7" t="s">
        <v>53</v>
      </c>
      <c r="N69" s="28">
        <v>1.2E-2</v>
      </c>
      <c r="O69" s="7" t="s">
        <v>33</v>
      </c>
      <c r="P69" s="29">
        <v>0</v>
      </c>
      <c r="Q69" s="30"/>
      <c r="R69" s="30"/>
      <c r="S69" s="7" t="s">
        <v>203</v>
      </c>
      <c r="T69" s="7" t="s">
        <v>449</v>
      </c>
      <c r="U69" s="7" t="s">
        <v>29</v>
      </c>
      <c r="V69" s="26" t="e">
        <f t="shared" ca="1" si="2"/>
        <v>#NAME?</v>
      </c>
      <c r="W69" s="7"/>
      <c r="X69" s="7" t="s">
        <v>44</v>
      </c>
      <c r="Y69" s="31" t="s">
        <v>205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450</v>
      </c>
      <c r="C70" s="4" t="s">
        <v>451</v>
      </c>
      <c r="D70" s="7" t="s">
        <v>28</v>
      </c>
      <c r="E70" s="7" t="s">
        <v>20</v>
      </c>
      <c r="F70" s="7" t="s">
        <v>220</v>
      </c>
      <c r="G70" s="7" t="e">
        <f t="shared" ca="1" si="0"/>
        <v>#NAME?</v>
      </c>
      <c r="H70" s="26" t="s">
        <v>215</v>
      </c>
      <c r="I70" s="26" t="s">
        <v>216</v>
      </c>
      <c r="J70" s="7" t="str">
        <f t="shared" si="6"/>
        <v>Não</v>
      </c>
      <c r="K70" s="27">
        <v>45012</v>
      </c>
      <c r="L70" s="7"/>
      <c r="M70" s="7" t="s">
        <v>53</v>
      </c>
      <c r="N70" s="28">
        <v>1.2E-2</v>
      </c>
      <c r="O70" s="7" t="s">
        <v>33</v>
      </c>
      <c r="P70" s="29">
        <v>0</v>
      </c>
      <c r="Q70" s="30"/>
      <c r="R70" s="30"/>
      <c r="S70" s="7" t="s">
        <v>203</v>
      </c>
      <c r="T70" s="7" t="s">
        <v>452</v>
      </c>
      <c r="U70" s="7" t="s">
        <v>20</v>
      </c>
      <c r="V70" s="26" t="e">
        <f t="shared" ca="1" si="2"/>
        <v>#NAME?</v>
      </c>
      <c r="W70" s="7"/>
      <c r="X70" s="7"/>
      <c r="Y70" s="31" t="s">
        <v>205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" t="s">
        <v>453</v>
      </c>
      <c r="C71" s="4" t="s">
        <v>454</v>
      </c>
      <c r="D71" s="7" t="s">
        <v>208</v>
      </c>
      <c r="E71" s="7" t="s">
        <v>29</v>
      </c>
      <c r="F71" s="7" t="s">
        <v>426</v>
      </c>
      <c r="G71" s="7" t="e">
        <f t="shared" ca="1" si="0"/>
        <v>#NAME?</v>
      </c>
      <c r="H71" s="26" t="s">
        <v>210</v>
      </c>
      <c r="I71" s="26" t="s">
        <v>33</v>
      </c>
      <c r="J71" s="7" t="str">
        <f t="shared" si="6"/>
        <v>Não</v>
      </c>
      <c r="K71" s="27">
        <v>45323</v>
      </c>
      <c r="L71" s="7"/>
      <c r="M71" s="7" t="s">
        <v>53</v>
      </c>
      <c r="N71" s="28">
        <v>1.2E-2</v>
      </c>
      <c r="O71" s="7" t="s">
        <v>33</v>
      </c>
      <c r="P71" s="29">
        <v>0</v>
      </c>
      <c r="Q71" s="30"/>
      <c r="R71" s="30"/>
      <c r="S71" s="7" t="s">
        <v>203</v>
      </c>
      <c r="T71" s="7" t="s">
        <v>455</v>
      </c>
      <c r="U71" s="7" t="s">
        <v>29</v>
      </c>
      <c r="V71" s="26" t="e">
        <f t="shared" ca="1" si="2"/>
        <v>#NAME?</v>
      </c>
      <c r="W71" s="7"/>
      <c r="X71" s="7"/>
      <c r="Y71" s="31" t="s">
        <v>205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6" t="s">
        <v>456</v>
      </c>
      <c r="C72" s="4" t="s">
        <v>457</v>
      </c>
      <c r="D72" s="7" t="s">
        <v>28</v>
      </c>
      <c r="E72" s="7" t="s">
        <v>38</v>
      </c>
      <c r="F72" s="7" t="s">
        <v>260</v>
      </c>
      <c r="G72" s="7" t="e">
        <f t="shared" ca="1" si="0"/>
        <v>#NAME?</v>
      </c>
      <c r="H72" s="26" t="s">
        <v>210</v>
      </c>
      <c r="I72" s="26" t="s">
        <v>33</v>
      </c>
      <c r="J72" s="7" t="str">
        <f t="shared" si="6"/>
        <v>Não</v>
      </c>
      <c r="K72" s="27">
        <v>45035</v>
      </c>
      <c r="L72" s="7"/>
      <c r="M72" s="7" t="s">
        <v>40</v>
      </c>
      <c r="N72" s="28">
        <v>1.2E-2</v>
      </c>
      <c r="O72" s="7" t="s">
        <v>33</v>
      </c>
      <c r="P72" s="29">
        <v>0</v>
      </c>
      <c r="Q72" s="30"/>
      <c r="R72" s="30" t="s">
        <v>458</v>
      </c>
      <c r="S72" s="7" t="s">
        <v>203</v>
      </c>
      <c r="T72" s="7" t="s">
        <v>459</v>
      </c>
      <c r="U72" s="7" t="s">
        <v>113</v>
      </c>
      <c r="V72" s="26" t="e">
        <f t="shared" ca="1" si="2"/>
        <v>#NAME?</v>
      </c>
      <c r="W72" s="7"/>
      <c r="X72" s="7"/>
      <c r="Y72" s="31" t="s">
        <v>205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460</v>
      </c>
      <c r="C73" s="4" t="s">
        <v>461</v>
      </c>
      <c r="D73" s="7" t="s">
        <v>28</v>
      </c>
      <c r="E73" s="7" t="s">
        <v>29</v>
      </c>
      <c r="F73" s="7" t="s">
        <v>30</v>
      </c>
      <c r="G73" s="7" t="e">
        <f t="shared" ca="1" si="0"/>
        <v>#NAME?</v>
      </c>
      <c r="H73" s="26" t="s">
        <v>210</v>
      </c>
      <c r="I73" s="26" t="s">
        <v>33</v>
      </c>
      <c r="J73" s="7" t="str">
        <f t="shared" si="6"/>
        <v>Não</v>
      </c>
      <c r="K73" s="27">
        <v>44985</v>
      </c>
      <c r="L73" s="7"/>
      <c r="M73" s="7" t="s">
        <v>53</v>
      </c>
      <c r="N73" s="28">
        <v>1.2E-2</v>
      </c>
      <c r="O73" s="7" t="s">
        <v>33</v>
      </c>
      <c r="P73" s="29">
        <v>0</v>
      </c>
      <c r="Q73" s="30"/>
      <c r="R73" s="30"/>
      <c r="S73" s="7" t="s">
        <v>203</v>
      </c>
      <c r="T73" s="7" t="s">
        <v>462</v>
      </c>
      <c r="U73" s="7" t="s">
        <v>29</v>
      </c>
      <c r="V73" s="26" t="e">
        <f t="shared" ca="1" si="2"/>
        <v>#NAME?</v>
      </c>
      <c r="W73" s="7"/>
      <c r="X73" s="7"/>
      <c r="Y73" s="31" t="s">
        <v>205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3" t="s">
        <v>463</v>
      </c>
      <c r="C74" s="4" t="s">
        <v>464</v>
      </c>
      <c r="D74" s="7" t="s">
        <v>28</v>
      </c>
      <c r="E74" s="7" t="s">
        <v>38</v>
      </c>
      <c r="F74" s="7" t="s">
        <v>306</v>
      </c>
      <c r="G74" s="7" t="e">
        <f t="shared" ca="1" si="0"/>
        <v>#NAME?</v>
      </c>
      <c r="H74" s="26" t="s">
        <v>210</v>
      </c>
      <c r="I74" s="26" t="s">
        <v>33</v>
      </c>
      <c r="J74" s="7" t="str">
        <f t="shared" si="6"/>
        <v>Não</v>
      </c>
      <c r="K74" s="27">
        <v>45096</v>
      </c>
      <c r="L74" s="7"/>
      <c r="M74" s="7" t="s">
        <v>74</v>
      </c>
      <c r="N74" s="28">
        <v>1.4999999999999999E-2</v>
      </c>
      <c r="O74" s="7" t="s">
        <v>41</v>
      </c>
      <c r="P74" s="29">
        <v>0.1</v>
      </c>
      <c r="Q74" s="30"/>
      <c r="R74" s="30"/>
      <c r="S74" s="7" t="s">
        <v>203</v>
      </c>
      <c r="T74" s="7" t="s">
        <v>465</v>
      </c>
      <c r="U74" s="7" t="s">
        <v>43</v>
      </c>
      <c r="V74" s="26" t="e">
        <f t="shared" ca="1" si="2"/>
        <v>#NAME?</v>
      </c>
      <c r="W74" s="7"/>
      <c r="X74" s="7"/>
      <c r="Y74" s="31" t="s">
        <v>205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1" t="s">
        <v>466</v>
      </c>
      <c r="C75" s="62" t="s">
        <v>467</v>
      </c>
      <c r="D75" s="7" t="s">
        <v>110</v>
      </c>
      <c r="E75" s="7" t="s">
        <v>29</v>
      </c>
      <c r="F75" s="7" t="s">
        <v>468</v>
      </c>
      <c r="G75" s="7" t="e">
        <f t="shared" ca="1" si="0"/>
        <v>#NAME?</v>
      </c>
      <c r="H75" s="26" t="s">
        <v>210</v>
      </c>
      <c r="I75" s="26" t="s">
        <v>33</v>
      </c>
      <c r="J75" s="7" t="str">
        <f t="shared" si="6"/>
        <v>Não</v>
      </c>
      <c r="K75" s="27">
        <v>45432</v>
      </c>
      <c r="L75" s="7"/>
      <c r="M75" s="7" t="s">
        <v>40</v>
      </c>
      <c r="N75" s="28">
        <v>1.4E-2</v>
      </c>
      <c r="O75" s="7" t="s">
        <v>41</v>
      </c>
      <c r="P75" s="29">
        <v>0.1</v>
      </c>
      <c r="Q75" s="30"/>
      <c r="R75" s="30"/>
      <c r="S75" s="7" t="s">
        <v>203</v>
      </c>
      <c r="T75" s="12" t="s">
        <v>469</v>
      </c>
      <c r="U75" s="7" t="s">
        <v>29</v>
      </c>
      <c r="V75" s="26" t="e">
        <f t="shared" ca="1" si="2"/>
        <v>#NAME?</v>
      </c>
      <c r="W75" s="7"/>
      <c r="X75" s="7" t="s">
        <v>76</v>
      </c>
      <c r="Y75" s="31" t="s">
        <v>470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61" t="s">
        <v>471</v>
      </c>
      <c r="C76" s="62" t="s">
        <v>472</v>
      </c>
      <c r="D76" s="7" t="s">
        <v>110</v>
      </c>
      <c r="E76" s="7" t="s">
        <v>29</v>
      </c>
      <c r="F76" s="7" t="s">
        <v>200</v>
      </c>
      <c r="G76" s="7" t="e">
        <f t="shared" ca="1" si="0"/>
        <v>#NAME?</v>
      </c>
      <c r="H76" s="26" t="s">
        <v>201</v>
      </c>
      <c r="I76" s="26" t="s">
        <v>33</v>
      </c>
      <c r="J76" s="7" t="s">
        <v>235</v>
      </c>
      <c r="K76" s="27">
        <v>45113</v>
      </c>
      <c r="L76" s="27">
        <v>45513</v>
      </c>
      <c r="M76" s="7" t="s">
        <v>391</v>
      </c>
      <c r="N76" s="28">
        <v>6.0000000000000001E-3</v>
      </c>
      <c r="O76" s="7" t="s">
        <v>33</v>
      </c>
      <c r="P76" s="29">
        <v>0</v>
      </c>
      <c r="Q76" s="30"/>
      <c r="R76" s="30" t="s">
        <v>328</v>
      </c>
      <c r="S76" s="7" t="s">
        <v>329</v>
      </c>
      <c r="T76" s="12" t="s">
        <v>473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" t="s">
        <v>474</v>
      </c>
      <c r="C77" s="4" t="s">
        <v>475</v>
      </c>
      <c r="D77" s="7" t="s">
        <v>28</v>
      </c>
      <c r="E77" s="7" t="s">
        <v>38</v>
      </c>
      <c r="F77" s="7" t="s">
        <v>260</v>
      </c>
      <c r="G77" s="7" t="e">
        <f t="shared" ca="1" si="0"/>
        <v>#NAME?</v>
      </c>
      <c r="H77" s="26" t="s">
        <v>210</v>
      </c>
      <c r="I77" s="26" t="s">
        <v>33</v>
      </c>
      <c r="J77" s="7" t="str">
        <f t="shared" ref="J77:J127" si="7">IF(Q77=0,"Não","Sim")</f>
        <v>Não</v>
      </c>
      <c r="K77" s="27">
        <v>45139</v>
      </c>
      <c r="L77" s="7"/>
      <c r="M77" s="7" t="s">
        <v>298</v>
      </c>
      <c r="N77" s="28">
        <v>6.4999999999999997E-3</v>
      </c>
      <c r="O77" s="7" t="s">
        <v>237</v>
      </c>
      <c r="P77" s="29">
        <v>0.2</v>
      </c>
      <c r="Q77" s="30"/>
      <c r="R77" s="30"/>
      <c r="S77" s="7" t="s">
        <v>203</v>
      </c>
      <c r="T77" s="7" t="s">
        <v>476</v>
      </c>
      <c r="U77" s="7" t="s">
        <v>43</v>
      </c>
      <c r="V77" s="26" t="e">
        <f t="shared" ca="1" si="2"/>
        <v>#NAME?</v>
      </c>
      <c r="W77" s="7"/>
      <c r="X77" s="7"/>
      <c r="Y77" s="31" t="s">
        <v>205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6" t="s">
        <v>474</v>
      </c>
      <c r="C78" s="4" t="s">
        <v>477</v>
      </c>
      <c r="D78" s="7" t="s">
        <v>28</v>
      </c>
      <c r="E78" s="7" t="s">
        <v>38</v>
      </c>
      <c r="F78" s="7" t="s">
        <v>260</v>
      </c>
      <c r="G78" s="7" t="e">
        <f t="shared" ca="1" si="0"/>
        <v>#NAME?</v>
      </c>
      <c r="H78" s="26" t="s">
        <v>210</v>
      </c>
      <c r="I78" s="26" t="s">
        <v>33</v>
      </c>
      <c r="J78" s="7" t="str">
        <f t="shared" si="7"/>
        <v>Não</v>
      </c>
      <c r="K78" s="27">
        <v>45012</v>
      </c>
      <c r="L78" s="7"/>
      <c r="M78" s="7" t="s">
        <v>53</v>
      </c>
      <c r="N78" s="28">
        <v>6.4999999999999997E-3</v>
      </c>
      <c r="O78" s="7" t="s">
        <v>33</v>
      </c>
      <c r="P78" s="29">
        <v>0</v>
      </c>
      <c r="Q78" s="30"/>
      <c r="R78" s="30" t="s">
        <v>478</v>
      </c>
      <c r="S78" s="7" t="s">
        <v>203</v>
      </c>
      <c r="T78" s="7" t="s">
        <v>476</v>
      </c>
      <c r="U78" s="7" t="s">
        <v>43</v>
      </c>
      <c r="V78" s="26" t="e">
        <f t="shared" ca="1" si="2"/>
        <v>#NAME?</v>
      </c>
      <c r="W78" s="7"/>
      <c r="X78" s="7"/>
      <c r="Y78" s="31" t="s">
        <v>205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474</v>
      </c>
      <c r="C79" s="4" t="s">
        <v>479</v>
      </c>
      <c r="D79" s="7" t="s">
        <v>28</v>
      </c>
      <c r="E79" s="7" t="s">
        <v>38</v>
      </c>
      <c r="F79" s="7" t="s">
        <v>260</v>
      </c>
      <c r="G79" s="7" t="e">
        <f t="shared" ca="1" si="0"/>
        <v>#NAME?</v>
      </c>
      <c r="H79" s="26" t="s">
        <v>215</v>
      </c>
      <c r="I79" s="26" t="s">
        <v>480</v>
      </c>
      <c r="J79" s="7" t="str">
        <f t="shared" si="7"/>
        <v>Não</v>
      </c>
      <c r="K79" s="27">
        <v>45163</v>
      </c>
      <c r="L79" s="7"/>
      <c r="M79" s="7" t="s">
        <v>298</v>
      </c>
      <c r="N79" s="28">
        <v>0</v>
      </c>
      <c r="O79" s="7" t="s">
        <v>33</v>
      </c>
      <c r="P79" s="29">
        <v>0</v>
      </c>
      <c r="Q79" s="30"/>
      <c r="R79" s="30" t="s">
        <v>481</v>
      </c>
      <c r="S79" s="7" t="s">
        <v>203</v>
      </c>
      <c r="T79" s="7" t="s">
        <v>476</v>
      </c>
      <c r="U79" s="7" t="s">
        <v>43</v>
      </c>
      <c r="V79" s="26" t="e">
        <f t="shared" ca="1" si="2"/>
        <v>#NAME?</v>
      </c>
      <c r="W79" s="7"/>
      <c r="X79" s="7"/>
      <c r="Y79" s="31" t="s">
        <v>205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482</v>
      </c>
      <c r="C80" s="4" t="s">
        <v>483</v>
      </c>
      <c r="D80" s="7" t="s">
        <v>28</v>
      </c>
      <c r="E80" s="7" t="s">
        <v>20</v>
      </c>
      <c r="F80" s="7" t="s">
        <v>214</v>
      </c>
      <c r="G80" s="7" t="e">
        <f t="shared" ca="1" si="0"/>
        <v>#NAME?</v>
      </c>
      <c r="H80" s="26" t="s">
        <v>210</v>
      </c>
      <c r="I80" s="26" t="s">
        <v>33</v>
      </c>
      <c r="J80" s="7" t="str">
        <f t="shared" si="7"/>
        <v>Não</v>
      </c>
      <c r="K80" s="27">
        <v>45006</v>
      </c>
      <c r="L80" s="7"/>
      <c r="M80" s="7" t="s">
        <v>53</v>
      </c>
      <c r="N80" s="28">
        <v>1.2E-2</v>
      </c>
      <c r="O80" s="7" t="s">
        <v>33</v>
      </c>
      <c r="P80" s="29">
        <v>0</v>
      </c>
      <c r="Q80" s="30"/>
      <c r="R80" s="30"/>
      <c r="S80" s="7" t="s">
        <v>329</v>
      </c>
      <c r="T80" s="7" t="s">
        <v>484</v>
      </c>
      <c r="U80" s="7" t="s">
        <v>20</v>
      </c>
      <c r="V80" s="26" t="e">
        <f t="shared" ca="1" si="2"/>
        <v>#NAME?</v>
      </c>
      <c r="W80" s="7"/>
      <c r="X80" s="7"/>
      <c r="Y80" s="31" t="s">
        <v>205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485</v>
      </c>
      <c r="C81" s="4" t="s">
        <v>486</v>
      </c>
      <c r="D81" s="7" t="s">
        <v>28</v>
      </c>
      <c r="E81" s="7" t="s">
        <v>29</v>
      </c>
      <c r="F81" s="7" t="s">
        <v>487</v>
      </c>
      <c r="G81" s="7" t="e">
        <f t="shared" ca="1" si="0"/>
        <v>#NAME?</v>
      </c>
      <c r="H81" s="26" t="s">
        <v>215</v>
      </c>
      <c r="I81" s="26" t="s">
        <v>252</v>
      </c>
      <c r="J81" s="7" t="str">
        <f t="shared" si="7"/>
        <v>Sim</v>
      </c>
      <c r="K81" s="27">
        <v>44988</v>
      </c>
      <c r="L81" s="7"/>
      <c r="M81" s="7" t="s">
        <v>48</v>
      </c>
      <c r="N81" s="28">
        <v>0</v>
      </c>
      <c r="O81" s="7" t="s">
        <v>33</v>
      </c>
      <c r="P81" s="29">
        <v>0</v>
      </c>
      <c r="Q81" s="30" t="s">
        <v>488</v>
      </c>
      <c r="R81" s="30"/>
      <c r="S81" s="7" t="s">
        <v>329</v>
      </c>
      <c r="T81" s="7" t="s">
        <v>489</v>
      </c>
      <c r="U81" s="7" t="s">
        <v>57</v>
      </c>
      <c r="V81" s="26" t="e">
        <f t="shared" ca="1" si="2"/>
        <v>#NAME?</v>
      </c>
      <c r="W81" s="7"/>
      <c r="X81" s="7"/>
      <c r="Y81" s="31" t="s">
        <v>490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491</v>
      </c>
      <c r="C82" s="4" t="s">
        <v>492</v>
      </c>
      <c r="D82" s="7" t="s">
        <v>28</v>
      </c>
      <c r="E82" s="7" t="s">
        <v>20</v>
      </c>
      <c r="F82" s="7" t="s">
        <v>214</v>
      </c>
      <c r="G82" s="7" t="e">
        <f t="shared" ca="1" si="0"/>
        <v>#NAME?</v>
      </c>
      <c r="H82" s="26" t="s">
        <v>210</v>
      </c>
      <c r="I82" s="26" t="s">
        <v>33</v>
      </c>
      <c r="J82" s="7" t="str">
        <f t="shared" si="7"/>
        <v>Não</v>
      </c>
      <c r="K82" s="27">
        <v>44960</v>
      </c>
      <c r="L82" s="7"/>
      <c r="M82" s="7" t="s">
        <v>74</v>
      </c>
      <c r="N82" s="28">
        <v>1.4999999999999999E-2</v>
      </c>
      <c r="O82" s="7" t="s">
        <v>41</v>
      </c>
      <c r="P82" s="29">
        <v>0.1</v>
      </c>
      <c r="Q82" s="30"/>
      <c r="R82" s="30"/>
      <c r="S82" s="7" t="s">
        <v>203</v>
      </c>
      <c r="T82" s="7" t="s">
        <v>493</v>
      </c>
      <c r="U82" s="7" t="s">
        <v>20</v>
      </c>
      <c r="V82" s="26" t="e">
        <f t="shared" ca="1" si="2"/>
        <v>#NAME?</v>
      </c>
      <c r="W82" s="7"/>
      <c r="X82" s="7"/>
      <c r="Y82" s="31" t="s">
        <v>205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494</v>
      </c>
      <c r="C83" s="4" t="s">
        <v>495</v>
      </c>
      <c r="D83" s="7" t="s">
        <v>28</v>
      </c>
      <c r="E83" s="7" t="s">
        <v>20</v>
      </c>
      <c r="F83" s="7" t="s">
        <v>214</v>
      </c>
      <c r="G83" s="7" t="e">
        <f t="shared" ca="1" si="0"/>
        <v>#NAME?</v>
      </c>
      <c r="H83" s="26" t="s">
        <v>210</v>
      </c>
      <c r="I83" s="26" t="s">
        <v>33</v>
      </c>
      <c r="J83" s="7" t="str">
        <f t="shared" si="7"/>
        <v>Não</v>
      </c>
      <c r="K83" s="27">
        <v>45001</v>
      </c>
      <c r="L83" s="7"/>
      <c r="M83" s="7" t="s">
        <v>53</v>
      </c>
      <c r="N83" s="28">
        <v>0.01</v>
      </c>
      <c r="O83" s="7" t="s">
        <v>33</v>
      </c>
      <c r="P83" s="29">
        <v>0</v>
      </c>
      <c r="Q83" s="30"/>
      <c r="R83" s="30"/>
      <c r="S83" s="7" t="s">
        <v>203</v>
      </c>
      <c r="T83" s="7" t="s">
        <v>496</v>
      </c>
      <c r="U83" s="7" t="s">
        <v>20</v>
      </c>
      <c r="V83" s="26" t="e">
        <f t="shared" ca="1" si="2"/>
        <v>#NAME?</v>
      </c>
      <c r="W83" s="7"/>
      <c r="X83" s="7"/>
      <c r="Y83" s="31" t="s">
        <v>205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" t="s">
        <v>497</v>
      </c>
      <c r="C84" s="40" t="s">
        <v>498</v>
      </c>
      <c r="D84" s="7" t="s">
        <v>28</v>
      </c>
      <c r="E84" s="7" t="s">
        <v>20</v>
      </c>
      <c r="F84" s="7" t="s">
        <v>214</v>
      </c>
      <c r="G84" s="7" t="e">
        <f t="shared" ca="1" si="0"/>
        <v>#NAME?</v>
      </c>
      <c r="H84" s="26" t="s">
        <v>210</v>
      </c>
      <c r="I84" s="26" t="s">
        <v>33</v>
      </c>
      <c r="J84" s="7" t="str">
        <f t="shared" si="7"/>
        <v>Sim</v>
      </c>
      <c r="K84" s="27">
        <v>45183</v>
      </c>
      <c r="L84" s="7"/>
      <c r="M84" s="7" t="s">
        <v>53</v>
      </c>
      <c r="N84" s="28">
        <v>1.2E-2</v>
      </c>
      <c r="O84" s="7" t="s">
        <v>33</v>
      </c>
      <c r="P84" s="29">
        <v>0</v>
      </c>
      <c r="Q84" s="64" t="s">
        <v>499</v>
      </c>
      <c r="R84" s="30"/>
      <c r="S84" s="7" t="s">
        <v>203</v>
      </c>
      <c r="T84" s="7" t="s">
        <v>500</v>
      </c>
      <c r="U84" s="7" t="s">
        <v>20</v>
      </c>
      <c r="V84" s="26" t="e">
        <f t="shared" ca="1" si="2"/>
        <v>#NAME?</v>
      </c>
      <c r="W84" s="7"/>
      <c r="X84" s="7"/>
      <c r="Y84" s="31" t="s">
        <v>205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9" t="s">
        <v>501</v>
      </c>
      <c r="C85" s="40" t="s">
        <v>502</v>
      </c>
      <c r="D85" s="7" t="s">
        <v>28</v>
      </c>
      <c r="E85" s="7" t="s">
        <v>20</v>
      </c>
      <c r="F85" s="65" t="s">
        <v>503</v>
      </c>
      <c r="G85" s="7" t="e">
        <f t="shared" ca="1" si="0"/>
        <v>#NAME?</v>
      </c>
      <c r="H85" s="26" t="s">
        <v>215</v>
      </c>
      <c r="I85" s="26" t="s">
        <v>216</v>
      </c>
      <c r="J85" s="7" t="str">
        <f t="shared" si="7"/>
        <v>Não</v>
      </c>
      <c r="K85" s="27">
        <v>45191</v>
      </c>
      <c r="L85" s="7"/>
      <c r="M85" s="7" t="s">
        <v>504</v>
      </c>
      <c r="N85" s="28">
        <v>7.0000000000000001E-3</v>
      </c>
      <c r="O85" s="7" t="s">
        <v>33</v>
      </c>
      <c r="P85" s="29">
        <v>0</v>
      </c>
      <c r="Q85" s="64"/>
      <c r="R85" s="30"/>
      <c r="S85" s="7" t="s">
        <v>329</v>
      </c>
      <c r="T85" s="7" t="s">
        <v>505</v>
      </c>
      <c r="U85" s="7" t="s">
        <v>20</v>
      </c>
      <c r="V85" s="26" t="e">
        <f t="shared" ca="1" si="2"/>
        <v>#NAME?</v>
      </c>
      <c r="W85" s="7"/>
      <c r="X85" s="7"/>
      <c r="Y85" s="31" t="s">
        <v>205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506</v>
      </c>
      <c r="C86" s="4" t="s">
        <v>507</v>
      </c>
      <c r="D86" s="7" t="s">
        <v>28</v>
      </c>
      <c r="E86" s="7" t="s">
        <v>38</v>
      </c>
      <c r="F86" s="7" t="s">
        <v>260</v>
      </c>
      <c r="G86" s="7" t="e">
        <f t="shared" ca="1" si="0"/>
        <v>#NAME?</v>
      </c>
      <c r="H86" s="26" t="s">
        <v>201</v>
      </c>
      <c r="I86" s="26" t="s">
        <v>33</v>
      </c>
      <c r="J86" s="7" t="str">
        <f t="shared" si="7"/>
        <v>Não</v>
      </c>
      <c r="K86" s="27">
        <v>45163</v>
      </c>
      <c r="L86" s="27">
        <v>45383</v>
      </c>
      <c r="M86" s="7" t="s">
        <v>298</v>
      </c>
      <c r="N86" s="28">
        <v>2.5000000000000001E-2</v>
      </c>
      <c r="O86" s="7" t="s">
        <v>237</v>
      </c>
      <c r="P86" s="29">
        <v>0.2</v>
      </c>
      <c r="Q86" s="25"/>
      <c r="R86" s="30" t="s">
        <v>508</v>
      </c>
      <c r="S86" s="7" t="s">
        <v>203</v>
      </c>
      <c r="T86" s="7" t="s">
        <v>509</v>
      </c>
      <c r="U86" s="7" t="s">
        <v>43</v>
      </c>
      <c r="V86" s="26" t="e">
        <f t="shared" ca="1" si="2"/>
        <v>#NAME?</v>
      </c>
      <c r="W86" s="7"/>
      <c r="X86" s="7"/>
      <c r="Y86" s="31" t="s">
        <v>205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" t="s">
        <v>506</v>
      </c>
      <c r="C87" s="4" t="s">
        <v>510</v>
      </c>
      <c r="D87" s="7" t="s">
        <v>28</v>
      </c>
      <c r="E87" s="7" t="s">
        <v>38</v>
      </c>
      <c r="F87" s="7" t="s">
        <v>260</v>
      </c>
      <c r="G87" s="7" t="e">
        <f t="shared" ca="1" si="0"/>
        <v>#NAME?</v>
      </c>
      <c r="H87" s="26" t="s">
        <v>201</v>
      </c>
      <c r="I87" s="26" t="s">
        <v>33</v>
      </c>
      <c r="J87" s="7" t="str">
        <f t="shared" si="7"/>
        <v>Não</v>
      </c>
      <c r="K87" s="27">
        <v>45163</v>
      </c>
      <c r="L87" s="27">
        <v>45383</v>
      </c>
      <c r="M87" s="7" t="s">
        <v>53</v>
      </c>
      <c r="N87" s="28">
        <v>1.2E-2</v>
      </c>
      <c r="O87" s="7" t="s">
        <v>33</v>
      </c>
      <c r="P87" s="29">
        <v>0</v>
      </c>
      <c r="Q87" s="30"/>
      <c r="R87" s="30" t="s">
        <v>508</v>
      </c>
      <c r="S87" s="7" t="s">
        <v>203</v>
      </c>
      <c r="T87" s="7" t="s">
        <v>509</v>
      </c>
      <c r="U87" s="7" t="s">
        <v>43</v>
      </c>
      <c r="V87" s="26" t="e">
        <f t="shared" ca="1" si="2"/>
        <v>#NAME?</v>
      </c>
      <c r="W87" s="7"/>
      <c r="X87" s="7"/>
      <c r="Y87" s="31" t="s">
        <v>205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9" t="s">
        <v>506</v>
      </c>
      <c r="C88" s="40" t="s">
        <v>511</v>
      </c>
      <c r="D88" s="7" t="s">
        <v>28</v>
      </c>
      <c r="E88" s="7" t="s">
        <v>38</v>
      </c>
      <c r="F88" s="7" t="s">
        <v>260</v>
      </c>
      <c r="G88" s="7" t="e">
        <f t="shared" ca="1" si="0"/>
        <v>#NAME?</v>
      </c>
      <c r="H88" s="26" t="s">
        <v>201</v>
      </c>
      <c r="I88" s="26" t="s">
        <v>33</v>
      </c>
      <c r="J88" s="7" t="str">
        <f t="shared" si="7"/>
        <v>Não</v>
      </c>
      <c r="K88" s="27">
        <v>45197</v>
      </c>
      <c r="L88" s="27">
        <v>45383</v>
      </c>
      <c r="M88" s="7" t="s">
        <v>48</v>
      </c>
      <c r="N88" s="28">
        <v>0</v>
      </c>
      <c r="O88" s="7" t="s">
        <v>33</v>
      </c>
      <c r="P88" s="29">
        <v>0</v>
      </c>
      <c r="Q88" s="30"/>
      <c r="R88" s="30"/>
      <c r="S88" s="7" t="s">
        <v>203</v>
      </c>
      <c r="T88" s="7" t="s">
        <v>509</v>
      </c>
      <c r="U88" s="7" t="s">
        <v>43</v>
      </c>
      <c r="V88" s="26" t="e">
        <f t="shared" ca="1" si="2"/>
        <v>#NAME?</v>
      </c>
      <c r="W88" s="7"/>
      <c r="X88" s="7"/>
      <c r="Y88" s="31" t="s">
        <v>205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6" t="s">
        <v>512</v>
      </c>
      <c r="C89" s="4" t="s">
        <v>513</v>
      </c>
      <c r="D89" s="7" t="s">
        <v>28</v>
      </c>
      <c r="E89" s="7" t="s">
        <v>29</v>
      </c>
      <c r="F89" s="7" t="s">
        <v>78</v>
      </c>
      <c r="G89" s="7" t="e">
        <f t="shared" ca="1" si="0"/>
        <v>#NAME?</v>
      </c>
      <c r="H89" s="26" t="s">
        <v>210</v>
      </c>
      <c r="I89" s="26" t="s">
        <v>33</v>
      </c>
      <c r="J89" s="7" t="str">
        <f t="shared" si="7"/>
        <v>Não</v>
      </c>
      <c r="K89" s="27">
        <v>45364</v>
      </c>
      <c r="L89" s="7"/>
      <c r="M89" s="7" t="s">
        <v>94</v>
      </c>
      <c r="N89" s="28">
        <v>0</v>
      </c>
      <c r="O89" s="7" t="s">
        <v>33</v>
      </c>
      <c r="P89" s="29">
        <v>0</v>
      </c>
      <c r="Q89" s="30"/>
      <c r="R89" s="30"/>
      <c r="S89" s="7" t="s">
        <v>203</v>
      </c>
      <c r="T89" s="6" t="s">
        <v>514</v>
      </c>
      <c r="U89" s="7" t="s">
        <v>29</v>
      </c>
      <c r="V89" s="26" t="e">
        <f t="shared" ca="1" si="2"/>
        <v>#NAME?</v>
      </c>
      <c r="W89" s="7"/>
      <c r="X89" s="7"/>
      <c r="Y89" s="31" t="s">
        <v>205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7" t="s">
        <v>515</v>
      </c>
      <c r="C90" s="38" t="s">
        <v>516</v>
      </c>
      <c r="D90" s="7" t="s">
        <v>110</v>
      </c>
      <c r="E90" s="7" t="s">
        <v>29</v>
      </c>
      <c r="F90" s="7" t="s">
        <v>251</v>
      </c>
      <c r="G90" s="7" t="e">
        <f t="shared" ca="1" si="0"/>
        <v>#NAME?</v>
      </c>
      <c r="H90" s="26" t="s">
        <v>215</v>
      </c>
      <c r="I90" s="26" t="s">
        <v>252</v>
      </c>
      <c r="J90" s="7" t="str">
        <f t="shared" si="7"/>
        <v>Não</v>
      </c>
      <c r="K90" s="27">
        <v>45414</v>
      </c>
      <c r="L90" s="7"/>
      <c r="M90" s="7" t="s">
        <v>48</v>
      </c>
      <c r="N90" s="28">
        <v>3.0000000000000001E-3</v>
      </c>
      <c r="O90" s="7" t="s">
        <v>33</v>
      </c>
      <c r="P90" s="29">
        <v>0</v>
      </c>
      <c r="Q90" s="30"/>
      <c r="R90" s="30"/>
      <c r="S90" s="7" t="s">
        <v>203</v>
      </c>
      <c r="T90" s="12" t="s">
        <v>517</v>
      </c>
      <c r="U90" s="7" t="s">
        <v>57</v>
      </c>
      <c r="V90" s="26" t="e">
        <f t="shared" ca="1" si="2"/>
        <v>#NAME?</v>
      </c>
      <c r="W90" s="7"/>
      <c r="X90" s="7" t="s">
        <v>44</v>
      </c>
      <c r="Y90" s="31" t="s">
        <v>205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3" t="s">
        <v>518</v>
      </c>
      <c r="C91" s="4" t="s">
        <v>519</v>
      </c>
      <c r="D91" s="7" t="s">
        <v>28</v>
      </c>
      <c r="E91" s="7" t="s">
        <v>38</v>
      </c>
      <c r="F91" s="7" t="s">
        <v>260</v>
      </c>
      <c r="G91" s="7" t="e">
        <f t="shared" ca="1" si="0"/>
        <v>#NAME?</v>
      </c>
      <c r="H91" s="26" t="s">
        <v>210</v>
      </c>
      <c r="I91" s="26" t="s">
        <v>33</v>
      </c>
      <c r="J91" s="7" t="str">
        <f t="shared" si="7"/>
        <v>Não</v>
      </c>
      <c r="K91" s="27">
        <v>45315</v>
      </c>
      <c r="L91" s="7"/>
      <c r="M91" s="7" t="s">
        <v>94</v>
      </c>
      <c r="N91" s="28">
        <v>0</v>
      </c>
      <c r="O91" s="7" t="s">
        <v>33</v>
      </c>
      <c r="P91" s="29">
        <v>0</v>
      </c>
      <c r="Q91" s="30"/>
      <c r="R91" s="30"/>
      <c r="S91" s="7" t="s">
        <v>203</v>
      </c>
      <c r="T91" s="7" t="s">
        <v>520</v>
      </c>
      <c r="U91" s="7" t="s">
        <v>43</v>
      </c>
      <c r="V91" s="26" t="e">
        <f t="shared" ca="1" si="2"/>
        <v>#NAME?</v>
      </c>
      <c r="W91" s="7"/>
      <c r="X91" s="7"/>
      <c r="Y91" s="31" t="s">
        <v>205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46" t="s">
        <v>521</v>
      </c>
      <c r="C92" s="56" t="s">
        <v>522</v>
      </c>
      <c r="D92" s="7" t="s">
        <v>28</v>
      </c>
      <c r="E92" s="7" t="s">
        <v>38</v>
      </c>
      <c r="F92" s="7" t="s">
        <v>306</v>
      </c>
      <c r="G92" s="7" t="e">
        <f t="shared" ca="1" si="0"/>
        <v>#NAME?</v>
      </c>
      <c r="H92" s="26" t="s">
        <v>210</v>
      </c>
      <c r="I92" s="26" t="s">
        <v>33</v>
      </c>
      <c r="J92" s="7" t="str">
        <f t="shared" si="7"/>
        <v>Não</v>
      </c>
      <c r="K92" s="27">
        <v>45212</v>
      </c>
      <c r="L92" s="7"/>
      <c r="M92" s="7" t="s">
        <v>40</v>
      </c>
      <c r="N92" s="28">
        <v>1.2E-2</v>
      </c>
      <c r="O92" s="7" t="s">
        <v>41</v>
      </c>
      <c r="P92" s="29">
        <v>0.1</v>
      </c>
      <c r="Q92" s="25"/>
      <c r="R92" s="30" t="s">
        <v>523</v>
      </c>
      <c r="S92" s="7" t="s">
        <v>203</v>
      </c>
      <c r="T92" s="7" t="s">
        <v>524</v>
      </c>
      <c r="U92" s="7" t="s">
        <v>43</v>
      </c>
      <c r="V92" s="26" t="e">
        <f t="shared" ca="1" si="2"/>
        <v>#NAME?</v>
      </c>
      <c r="W92" s="7"/>
      <c r="X92" s="7"/>
      <c r="Y92" s="31" t="s">
        <v>205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525</v>
      </c>
      <c r="C93" s="4" t="s">
        <v>526</v>
      </c>
      <c r="D93" s="7" t="s">
        <v>110</v>
      </c>
      <c r="E93" s="7" t="s">
        <v>29</v>
      </c>
      <c r="F93" s="7" t="s">
        <v>527</v>
      </c>
      <c r="G93" s="7" t="e">
        <f t="shared" ca="1" si="0"/>
        <v>#NAME?</v>
      </c>
      <c r="H93" s="26" t="s">
        <v>215</v>
      </c>
      <c r="I93" s="26" t="s">
        <v>480</v>
      </c>
      <c r="J93" s="7" t="str">
        <f t="shared" si="7"/>
        <v>Não</v>
      </c>
      <c r="K93" s="27">
        <v>45083</v>
      </c>
      <c r="L93" s="7"/>
      <c r="M93" s="7" t="s">
        <v>53</v>
      </c>
      <c r="N93" s="28">
        <v>7.0000000000000001E-3</v>
      </c>
      <c r="O93" s="7" t="s">
        <v>33</v>
      </c>
      <c r="P93" s="29">
        <v>0</v>
      </c>
      <c r="Q93" s="30"/>
      <c r="R93" s="30"/>
      <c r="S93" s="7" t="s">
        <v>203</v>
      </c>
      <c r="T93" s="7" t="s">
        <v>528</v>
      </c>
      <c r="U93" s="7" t="s">
        <v>29</v>
      </c>
      <c r="V93" s="26" t="e">
        <f t="shared" ca="1" si="2"/>
        <v>#NAME?</v>
      </c>
      <c r="W93" s="7"/>
      <c r="X93" s="7"/>
      <c r="Y93" s="31" t="s">
        <v>205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529</v>
      </c>
      <c r="C94" s="4" t="s">
        <v>530</v>
      </c>
      <c r="D94" s="7" t="s">
        <v>28</v>
      </c>
      <c r="E94" s="7" t="s">
        <v>29</v>
      </c>
      <c r="F94" s="7" t="s">
        <v>412</v>
      </c>
      <c r="G94" s="7" t="e">
        <f t="shared" ca="1" si="0"/>
        <v>#NAME?</v>
      </c>
      <c r="H94" s="26" t="s">
        <v>210</v>
      </c>
      <c r="I94" s="26" t="s">
        <v>33</v>
      </c>
      <c r="J94" s="7" t="str">
        <f t="shared" si="7"/>
        <v>Sim</v>
      </c>
      <c r="K94" s="27">
        <v>44909</v>
      </c>
      <c r="L94" s="7"/>
      <c r="M94" s="7" t="s">
        <v>298</v>
      </c>
      <c r="N94" s="28">
        <v>2.5000000000000001E-2</v>
      </c>
      <c r="O94" s="7" t="s">
        <v>237</v>
      </c>
      <c r="P94" s="29">
        <v>0.2</v>
      </c>
      <c r="Q94" s="30" t="s">
        <v>531</v>
      </c>
      <c r="R94" s="30"/>
      <c r="S94" s="7" t="s">
        <v>203</v>
      </c>
      <c r="T94" s="7" t="s">
        <v>532</v>
      </c>
      <c r="U94" s="7" t="s">
        <v>29</v>
      </c>
      <c r="V94" s="26" t="e">
        <f t="shared" ca="1" si="2"/>
        <v>#NAME?</v>
      </c>
      <c r="W94" s="7"/>
      <c r="X94" s="7"/>
      <c r="Y94" s="31" t="s">
        <v>296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529</v>
      </c>
      <c r="C95" s="4" t="s">
        <v>533</v>
      </c>
      <c r="D95" s="7" t="s">
        <v>28</v>
      </c>
      <c r="E95" s="7" t="s">
        <v>29</v>
      </c>
      <c r="F95" s="7" t="s">
        <v>412</v>
      </c>
      <c r="G95" s="7" t="e">
        <f t="shared" ca="1" si="0"/>
        <v>#NAME?</v>
      </c>
      <c r="H95" s="26" t="s">
        <v>210</v>
      </c>
      <c r="I95" s="26" t="s">
        <v>33</v>
      </c>
      <c r="J95" s="7" t="str">
        <f t="shared" si="7"/>
        <v>Não</v>
      </c>
      <c r="K95" s="27">
        <v>45000</v>
      </c>
      <c r="L95" s="7"/>
      <c r="M95" s="7" t="s">
        <v>102</v>
      </c>
      <c r="N95" s="28">
        <v>0.02</v>
      </c>
      <c r="O95" s="7" t="s">
        <v>237</v>
      </c>
      <c r="P95" s="29">
        <v>0.2</v>
      </c>
      <c r="Q95" s="30"/>
      <c r="R95" s="30"/>
      <c r="S95" s="7" t="s">
        <v>203</v>
      </c>
      <c r="T95" s="7" t="s">
        <v>532</v>
      </c>
      <c r="U95" s="7" t="s">
        <v>29</v>
      </c>
      <c r="V95" s="26" t="e">
        <f t="shared" ca="1" si="2"/>
        <v>#NAME?</v>
      </c>
      <c r="W95" s="7"/>
      <c r="X95" s="7"/>
      <c r="Y95" s="31" t="s">
        <v>296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529</v>
      </c>
      <c r="C96" s="4" t="s">
        <v>534</v>
      </c>
      <c r="D96" s="7" t="s">
        <v>28</v>
      </c>
      <c r="E96" s="7" t="s">
        <v>29</v>
      </c>
      <c r="F96" s="7" t="s">
        <v>412</v>
      </c>
      <c r="G96" s="7" t="e">
        <f t="shared" ca="1" si="0"/>
        <v>#NAME?</v>
      </c>
      <c r="H96" s="26" t="s">
        <v>210</v>
      </c>
      <c r="I96" s="26" t="s">
        <v>33</v>
      </c>
      <c r="J96" s="7" t="str">
        <f t="shared" si="7"/>
        <v>Não</v>
      </c>
      <c r="K96" s="27">
        <v>44914</v>
      </c>
      <c r="L96" s="7"/>
      <c r="M96" s="7" t="s">
        <v>535</v>
      </c>
      <c r="N96" s="28">
        <v>7.0000000000000001E-3</v>
      </c>
      <c r="O96" s="7" t="s">
        <v>33</v>
      </c>
      <c r="P96" s="29">
        <v>0</v>
      </c>
      <c r="Q96" s="30"/>
      <c r="R96" s="30"/>
      <c r="S96" s="7" t="s">
        <v>203</v>
      </c>
      <c r="T96" s="7" t="s">
        <v>532</v>
      </c>
      <c r="U96" s="7" t="s">
        <v>29</v>
      </c>
      <c r="V96" s="26" t="e">
        <f t="shared" ca="1" si="2"/>
        <v>#NAME?</v>
      </c>
      <c r="W96" s="7"/>
      <c r="X96" s="7"/>
      <c r="Y96" s="31" t="s">
        <v>296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529</v>
      </c>
      <c r="C97" s="4" t="s">
        <v>536</v>
      </c>
      <c r="D97" s="7" t="s">
        <v>28</v>
      </c>
      <c r="E97" s="7" t="s">
        <v>29</v>
      </c>
      <c r="F97" s="7" t="s">
        <v>412</v>
      </c>
      <c r="G97" s="7" t="e">
        <f t="shared" ca="1" si="0"/>
        <v>#NAME?</v>
      </c>
      <c r="H97" s="26" t="s">
        <v>210</v>
      </c>
      <c r="I97" s="26" t="s">
        <v>33</v>
      </c>
      <c r="J97" s="7" t="str">
        <f t="shared" si="7"/>
        <v>Não</v>
      </c>
      <c r="K97" s="27">
        <v>45026</v>
      </c>
      <c r="L97" s="7"/>
      <c r="M97" s="7" t="s">
        <v>53</v>
      </c>
      <c r="N97" s="28">
        <v>1.2E-2</v>
      </c>
      <c r="O97" s="7" t="s">
        <v>33</v>
      </c>
      <c r="P97" s="29">
        <v>0</v>
      </c>
      <c r="Q97" s="30"/>
      <c r="R97" s="30"/>
      <c r="S97" s="7" t="s">
        <v>203</v>
      </c>
      <c r="T97" s="7" t="s">
        <v>532</v>
      </c>
      <c r="U97" s="7" t="s">
        <v>29</v>
      </c>
      <c r="V97" s="26" t="e">
        <f t="shared" ca="1" si="2"/>
        <v>#NAME?</v>
      </c>
      <c r="W97" s="7"/>
      <c r="X97" s="7"/>
      <c r="Y97" s="31" t="s">
        <v>296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529</v>
      </c>
      <c r="C98" s="4" t="s">
        <v>537</v>
      </c>
      <c r="D98" s="7" t="s">
        <v>28</v>
      </c>
      <c r="E98" s="7" t="s">
        <v>29</v>
      </c>
      <c r="F98" s="7" t="s">
        <v>412</v>
      </c>
      <c r="G98" s="7" t="e">
        <f t="shared" ca="1" si="0"/>
        <v>#NAME?</v>
      </c>
      <c r="H98" s="26" t="s">
        <v>215</v>
      </c>
      <c r="I98" s="26" t="s">
        <v>216</v>
      </c>
      <c r="J98" s="7" t="str">
        <f t="shared" si="7"/>
        <v>Não</v>
      </c>
      <c r="K98" s="27">
        <v>45166</v>
      </c>
      <c r="L98" s="27"/>
      <c r="M98" s="7" t="s">
        <v>301</v>
      </c>
      <c r="N98" s="28">
        <v>8.0000000000000002E-3</v>
      </c>
      <c r="O98" s="7" t="s">
        <v>302</v>
      </c>
      <c r="P98" s="29">
        <v>0.1</v>
      </c>
      <c r="Q98" s="43"/>
      <c r="R98" s="30" t="s">
        <v>538</v>
      </c>
      <c r="S98" s="7" t="s">
        <v>203</v>
      </c>
      <c r="T98" s="7" t="s">
        <v>532</v>
      </c>
      <c r="U98" s="7" t="s">
        <v>29</v>
      </c>
      <c r="V98" s="26" t="e">
        <f t="shared" ca="1" si="2"/>
        <v>#NAME?</v>
      </c>
      <c r="W98" s="7"/>
      <c r="X98" s="7"/>
      <c r="Y98" s="31" t="s">
        <v>296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" t="s">
        <v>539</v>
      </c>
      <c r="C99" s="15" t="s">
        <v>540</v>
      </c>
      <c r="D99" s="7" t="s">
        <v>28</v>
      </c>
      <c r="E99" s="7" t="s">
        <v>29</v>
      </c>
      <c r="F99" s="7" t="s">
        <v>412</v>
      </c>
      <c r="G99" s="7" t="e">
        <f t="shared" ca="1" si="0"/>
        <v>#NAME?</v>
      </c>
      <c r="H99" s="26" t="s">
        <v>210</v>
      </c>
      <c r="I99" s="26" t="s">
        <v>33</v>
      </c>
      <c r="J99" s="7" t="str">
        <f t="shared" si="7"/>
        <v>Sim</v>
      </c>
      <c r="K99" s="27">
        <v>45350</v>
      </c>
      <c r="L99" s="7"/>
      <c r="M99" s="7" t="s">
        <v>53</v>
      </c>
      <c r="N99" s="28">
        <v>1.2E-2</v>
      </c>
      <c r="O99" s="7" t="s">
        <v>33</v>
      </c>
      <c r="P99" s="29">
        <v>0</v>
      </c>
      <c r="Q99" s="30" t="s">
        <v>541</v>
      </c>
      <c r="R99" s="30" t="s">
        <v>542</v>
      </c>
      <c r="S99" s="7" t="s">
        <v>203</v>
      </c>
      <c r="T99" s="12" t="s">
        <v>543</v>
      </c>
      <c r="U99" s="7" t="s">
        <v>57</v>
      </c>
      <c r="V99" s="26" t="e">
        <f t="shared" ca="1" si="2"/>
        <v>#NAME?</v>
      </c>
      <c r="W99" s="7"/>
      <c r="X99" s="7"/>
      <c r="Y99" s="31" t="s">
        <v>205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7" t="s">
        <v>544</v>
      </c>
      <c r="C100" s="38" t="s">
        <v>545</v>
      </c>
      <c r="D100" s="7" t="s">
        <v>28</v>
      </c>
      <c r="E100" s="7" t="s">
        <v>29</v>
      </c>
      <c r="F100" s="7" t="s">
        <v>78</v>
      </c>
      <c r="G100" s="7" t="e">
        <f t="shared" ca="1" si="0"/>
        <v>#NAME?</v>
      </c>
      <c r="H100" s="26" t="s">
        <v>210</v>
      </c>
      <c r="I100" s="26" t="s">
        <v>33</v>
      </c>
      <c r="J100" s="7" t="str">
        <f t="shared" si="7"/>
        <v>Não</v>
      </c>
      <c r="K100" s="27">
        <v>45390</v>
      </c>
      <c r="L100" s="7"/>
      <c r="M100" s="7" t="s">
        <v>74</v>
      </c>
      <c r="N100" s="28">
        <v>1.4999999999999999E-2</v>
      </c>
      <c r="O100" s="7" t="s">
        <v>41</v>
      </c>
      <c r="P100" s="29">
        <v>0.1</v>
      </c>
      <c r="Q100" s="30"/>
      <c r="R100" s="30"/>
      <c r="S100" s="7" t="s">
        <v>203</v>
      </c>
      <c r="T100" s="6" t="s">
        <v>546</v>
      </c>
      <c r="U100" s="7" t="s">
        <v>29</v>
      </c>
      <c r="V100" s="26" t="e">
        <f t="shared" ca="1" si="2"/>
        <v>#NAME?</v>
      </c>
      <c r="W100" s="7"/>
      <c r="X100" s="7" t="s">
        <v>44</v>
      </c>
      <c r="Y100" s="31" t="s">
        <v>205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547</v>
      </c>
      <c r="C101" s="4" t="s">
        <v>548</v>
      </c>
      <c r="D101" s="7" t="s">
        <v>28</v>
      </c>
      <c r="E101" s="7" t="s">
        <v>20</v>
      </c>
      <c r="F101" s="7" t="s">
        <v>214</v>
      </c>
      <c r="G101" s="7" t="e">
        <f t="shared" ca="1" si="0"/>
        <v>#NAME?</v>
      </c>
      <c r="H101" s="26" t="s">
        <v>210</v>
      </c>
      <c r="I101" s="26" t="s">
        <v>33</v>
      </c>
      <c r="J101" s="7" t="str">
        <f t="shared" si="7"/>
        <v>Não</v>
      </c>
      <c r="K101" s="27">
        <v>44964</v>
      </c>
      <c r="L101" s="7"/>
      <c r="M101" s="7" t="s">
        <v>74</v>
      </c>
      <c r="N101" s="28">
        <v>1.4999999999999999E-2</v>
      </c>
      <c r="O101" s="7" t="s">
        <v>41</v>
      </c>
      <c r="P101" s="29">
        <v>0.1</v>
      </c>
      <c r="Q101" s="30"/>
      <c r="R101" s="30"/>
      <c r="S101" s="7" t="s">
        <v>329</v>
      </c>
      <c r="T101" s="7" t="s">
        <v>549</v>
      </c>
      <c r="U101" s="7" t="s">
        <v>20</v>
      </c>
      <c r="V101" s="26" t="e">
        <f t="shared" ca="1" si="2"/>
        <v>#NAME?</v>
      </c>
      <c r="W101" s="7"/>
      <c r="X101" s="7"/>
      <c r="Y101" s="31" t="s">
        <v>296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550</v>
      </c>
      <c r="C102" s="4" t="s">
        <v>551</v>
      </c>
      <c r="D102" s="7" t="s">
        <v>28</v>
      </c>
      <c r="E102" s="7" t="s">
        <v>29</v>
      </c>
      <c r="F102" s="7" t="s">
        <v>28</v>
      </c>
      <c r="G102" s="7" t="e">
        <f t="shared" ca="1" si="0"/>
        <v>#NAME?</v>
      </c>
      <c r="H102" s="26" t="s">
        <v>215</v>
      </c>
      <c r="I102" s="26" t="s">
        <v>252</v>
      </c>
      <c r="J102" s="7" t="str">
        <f t="shared" si="7"/>
        <v>Não</v>
      </c>
      <c r="K102" s="66">
        <v>45415</v>
      </c>
      <c r="L102" s="7"/>
      <c r="M102" s="7" t="s">
        <v>48</v>
      </c>
      <c r="N102" s="28">
        <v>0</v>
      </c>
      <c r="O102" s="7" t="s">
        <v>33</v>
      </c>
      <c r="P102" s="7">
        <v>0</v>
      </c>
      <c r="Q102" s="30"/>
      <c r="R102" s="30"/>
      <c r="S102" s="7" t="s">
        <v>329</v>
      </c>
      <c r="T102" s="7" t="s">
        <v>552</v>
      </c>
      <c r="U102" s="7" t="s">
        <v>29</v>
      </c>
      <c r="V102" s="26" t="e">
        <f t="shared" ca="1" si="2"/>
        <v>#NAME?</v>
      </c>
      <c r="W102" s="7"/>
      <c r="X102" s="7"/>
      <c r="Y102" s="31" t="s">
        <v>470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6" t="s">
        <v>553</v>
      </c>
      <c r="C103" s="4" t="s">
        <v>554</v>
      </c>
      <c r="D103" s="7" t="s">
        <v>208</v>
      </c>
      <c r="E103" s="7" t="s">
        <v>29</v>
      </c>
      <c r="F103" s="7" t="s">
        <v>378</v>
      </c>
      <c r="G103" s="7" t="e">
        <f t="shared" ca="1" si="0"/>
        <v>#NAME?</v>
      </c>
      <c r="H103" s="26" t="s">
        <v>210</v>
      </c>
      <c r="I103" s="26" t="s">
        <v>33</v>
      </c>
      <c r="J103" s="7" t="str">
        <f t="shared" si="7"/>
        <v>Não</v>
      </c>
      <c r="K103" s="27">
        <v>44993</v>
      </c>
      <c r="L103" s="7"/>
      <c r="M103" s="7" t="s">
        <v>386</v>
      </c>
      <c r="N103" s="28">
        <v>0.02</v>
      </c>
      <c r="O103" s="7" t="s">
        <v>41</v>
      </c>
      <c r="P103" s="29">
        <v>0.2</v>
      </c>
      <c r="Q103" s="30"/>
      <c r="R103" s="30"/>
      <c r="S103" s="7" t="s">
        <v>329</v>
      </c>
      <c r="T103" s="7" t="s">
        <v>555</v>
      </c>
      <c r="U103" s="7" t="s">
        <v>29</v>
      </c>
      <c r="V103" s="26" t="e">
        <f t="shared" ca="1" si="2"/>
        <v>#NAME?</v>
      </c>
      <c r="W103" s="7"/>
      <c r="X103" s="7"/>
      <c r="Y103" s="31" t="s">
        <v>205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3" t="s">
        <v>556</v>
      </c>
      <c r="C104" s="4" t="s">
        <v>557</v>
      </c>
      <c r="D104" s="7" t="s">
        <v>28</v>
      </c>
      <c r="E104" s="7" t="s">
        <v>20</v>
      </c>
      <c r="F104" s="7" t="s">
        <v>214</v>
      </c>
      <c r="G104" s="7" t="e">
        <f t="shared" ca="1" si="0"/>
        <v>#NAME?</v>
      </c>
      <c r="H104" s="26" t="s">
        <v>210</v>
      </c>
      <c r="I104" s="26" t="s">
        <v>33</v>
      </c>
      <c r="J104" s="7" t="str">
        <f t="shared" si="7"/>
        <v>Não</v>
      </c>
      <c r="K104" s="27">
        <v>45261</v>
      </c>
      <c r="L104" s="7"/>
      <c r="M104" s="7" t="s">
        <v>53</v>
      </c>
      <c r="N104" s="10">
        <v>1.2E-2</v>
      </c>
      <c r="O104" s="6" t="s">
        <v>33</v>
      </c>
      <c r="P104" s="11">
        <v>0</v>
      </c>
      <c r="Q104" s="30"/>
      <c r="R104" s="30"/>
      <c r="S104" s="7" t="s">
        <v>329</v>
      </c>
      <c r="T104" s="7" t="s">
        <v>558</v>
      </c>
      <c r="U104" s="7" t="s">
        <v>20</v>
      </c>
      <c r="V104" s="26" t="e">
        <f t="shared" ca="1" si="2"/>
        <v>#NAME?</v>
      </c>
      <c r="W104" s="7"/>
      <c r="X104" s="7"/>
      <c r="Y104" s="31" t="s">
        <v>205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14" t="s">
        <v>559</v>
      </c>
      <c r="C105" s="15" t="s">
        <v>560</v>
      </c>
      <c r="D105" s="7" t="s">
        <v>28</v>
      </c>
      <c r="E105" s="7" t="s">
        <v>29</v>
      </c>
      <c r="F105" s="7" t="s">
        <v>561</v>
      </c>
      <c r="G105" s="7" t="e">
        <f t="shared" ca="1" si="0"/>
        <v>#NAME?</v>
      </c>
      <c r="H105" s="26" t="s">
        <v>215</v>
      </c>
      <c r="I105" s="26" t="s">
        <v>252</v>
      </c>
      <c r="J105" s="7" t="str">
        <f t="shared" si="7"/>
        <v>Não</v>
      </c>
      <c r="K105" s="27">
        <v>45377</v>
      </c>
      <c r="L105" s="7"/>
      <c r="M105" s="7" t="s">
        <v>48</v>
      </c>
      <c r="N105" s="28">
        <v>0</v>
      </c>
      <c r="O105" s="7" t="s">
        <v>33</v>
      </c>
      <c r="P105" s="29">
        <v>0</v>
      </c>
      <c r="Q105" s="30"/>
      <c r="R105" s="30"/>
      <c r="S105" s="7" t="s">
        <v>203</v>
      </c>
      <c r="T105" s="12" t="s">
        <v>562</v>
      </c>
      <c r="U105" s="7" t="s">
        <v>29</v>
      </c>
      <c r="V105" s="26" t="e">
        <f t="shared" ca="1" si="2"/>
        <v>#NAME?</v>
      </c>
      <c r="W105" s="7"/>
      <c r="X105" s="7"/>
      <c r="Y105" s="31" t="s">
        <v>205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6" t="s">
        <v>563</v>
      </c>
      <c r="C106" s="4" t="s">
        <v>564</v>
      </c>
      <c r="D106" s="7" t="s">
        <v>28</v>
      </c>
      <c r="E106" s="7" t="s">
        <v>20</v>
      </c>
      <c r="F106" s="7" t="s">
        <v>214</v>
      </c>
      <c r="G106" s="7" t="e">
        <f t="shared" ca="1" si="0"/>
        <v>#NAME?</v>
      </c>
      <c r="H106" s="26" t="s">
        <v>215</v>
      </c>
      <c r="I106" s="26" t="s">
        <v>216</v>
      </c>
      <c r="J106" s="7" t="str">
        <f t="shared" si="7"/>
        <v>Não</v>
      </c>
      <c r="K106" s="27">
        <v>44950</v>
      </c>
      <c r="L106" s="7"/>
      <c r="M106" s="7" t="s">
        <v>53</v>
      </c>
      <c r="N106" s="28">
        <v>0.01</v>
      </c>
      <c r="O106" s="7" t="s">
        <v>33</v>
      </c>
      <c r="P106" s="29">
        <v>0</v>
      </c>
      <c r="Q106" s="30"/>
      <c r="R106" s="30"/>
      <c r="S106" s="7" t="s">
        <v>203</v>
      </c>
      <c r="T106" s="7" t="s">
        <v>565</v>
      </c>
      <c r="U106" s="7" t="s">
        <v>20</v>
      </c>
      <c r="V106" s="26" t="e">
        <f t="shared" ca="1" si="2"/>
        <v>#NAME?</v>
      </c>
      <c r="W106" s="7"/>
      <c r="X106" s="7"/>
      <c r="Y106" s="31" t="s">
        <v>205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566</v>
      </c>
      <c r="C107" s="4" t="s">
        <v>567</v>
      </c>
      <c r="D107" s="7" t="s">
        <v>28</v>
      </c>
      <c r="E107" s="7" t="s">
        <v>38</v>
      </c>
      <c r="F107" s="7" t="s">
        <v>260</v>
      </c>
      <c r="G107" s="7" t="e">
        <f t="shared" ca="1" si="0"/>
        <v>#NAME?</v>
      </c>
      <c r="H107" s="26" t="s">
        <v>210</v>
      </c>
      <c r="I107" s="26" t="s">
        <v>33</v>
      </c>
      <c r="J107" s="7" t="str">
        <f t="shared" si="7"/>
        <v>Não</v>
      </c>
      <c r="K107" s="27">
        <v>45070</v>
      </c>
      <c r="L107" s="27"/>
      <c r="M107" s="7" t="s">
        <v>74</v>
      </c>
      <c r="N107" s="28">
        <v>1.4999999999999999E-2</v>
      </c>
      <c r="O107" s="7" t="s">
        <v>41</v>
      </c>
      <c r="P107" s="29">
        <v>0.1</v>
      </c>
      <c r="Q107" s="30"/>
      <c r="R107" s="30"/>
      <c r="S107" s="7" t="s">
        <v>203</v>
      </c>
      <c r="T107" s="7" t="s">
        <v>568</v>
      </c>
      <c r="U107" s="7" t="s">
        <v>569</v>
      </c>
      <c r="V107" s="26" t="e">
        <f t="shared" ca="1" si="2"/>
        <v>#NAME?</v>
      </c>
      <c r="W107" s="7"/>
      <c r="X107" s="7"/>
      <c r="Y107" s="31" t="s">
        <v>205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" t="s">
        <v>570</v>
      </c>
      <c r="C108" s="4" t="s">
        <v>571</v>
      </c>
      <c r="D108" s="7" t="s">
        <v>28</v>
      </c>
      <c r="E108" s="7" t="s">
        <v>29</v>
      </c>
      <c r="F108" s="7" t="s">
        <v>225</v>
      </c>
      <c r="G108" s="7" t="e">
        <f t="shared" ca="1" si="0"/>
        <v>#NAME?</v>
      </c>
      <c r="H108" s="26" t="s">
        <v>215</v>
      </c>
      <c r="I108" s="26" t="s">
        <v>252</v>
      </c>
      <c r="J108" s="7" t="str">
        <f t="shared" si="7"/>
        <v>Não</v>
      </c>
      <c r="K108" s="27">
        <v>45281</v>
      </c>
      <c r="L108" s="27"/>
      <c r="M108" s="7" t="s">
        <v>48</v>
      </c>
      <c r="N108" s="28">
        <v>0</v>
      </c>
      <c r="O108" s="7" t="s">
        <v>33</v>
      </c>
      <c r="P108" s="29">
        <v>0</v>
      </c>
      <c r="Q108" s="30"/>
      <c r="R108" s="30"/>
      <c r="S108" s="7" t="s">
        <v>203</v>
      </c>
      <c r="T108" s="7" t="s">
        <v>572</v>
      </c>
      <c r="U108" s="7" t="s">
        <v>29</v>
      </c>
      <c r="V108" s="26" t="e">
        <f t="shared" ca="1" si="2"/>
        <v>#NAME?</v>
      </c>
      <c r="W108" s="7"/>
      <c r="X108" s="7"/>
      <c r="Y108" s="31" t="s">
        <v>205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573</v>
      </c>
      <c r="C109" s="15" t="s">
        <v>574</v>
      </c>
      <c r="D109" s="7" t="s">
        <v>28</v>
      </c>
      <c r="E109" s="7" t="s">
        <v>38</v>
      </c>
      <c r="F109" s="9" t="s">
        <v>260</v>
      </c>
      <c r="G109" s="7" t="e">
        <f t="shared" ca="1" si="0"/>
        <v>#NAME?</v>
      </c>
      <c r="H109" s="26" t="s">
        <v>210</v>
      </c>
      <c r="I109" s="26" t="s">
        <v>33</v>
      </c>
      <c r="J109" s="7" t="str">
        <f t="shared" si="7"/>
        <v>Não</v>
      </c>
      <c r="K109" s="27">
        <v>45222</v>
      </c>
      <c r="L109" s="27"/>
      <c r="M109" s="7" t="s">
        <v>386</v>
      </c>
      <c r="N109" s="28">
        <v>0.02</v>
      </c>
      <c r="O109" s="7" t="s">
        <v>41</v>
      </c>
      <c r="P109" s="29">
        <v>0.2</v>
      </c>
      <c r="Q109" s="30"/>
      <c r="R109" s="30"/>
      <c r="S109" s="7" t="s">
        <v>203</v>
      </c>
      <c r="T109" s="7" t="s">
        <v>575</v>
      </c>
      <c r="U109" s="7" t="s">
        <v>43</v>
      </c>
      <c r="V109" s="26" t="e">
        <f t="shared" ca="1" si="2"/>
        <v>#NAME?</v>
      </c>
      <c r="W109" s="7"/>
      <c r="X109" s="7"/>
      <c r="Y109" s="31" t="s">
        <v>205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576</v>
      </c>
      <c r="C110" s="4" t="s">
        <v>577</v>
      </c>
      <c r="D110" s="7" t="s">
        <v>28</v>
      </c>
      <c r="E110" s="7" t="s">
        <v>38</v>
      </c>
      <c r="F110" s="7" t="s">
        <v>306</v>
      </c>
      <c r="G110" s="7" t="e">
        <f t="shared" ca="1" si="0"/>
        <v>#NAME?</v>
      </c>
      <c r="H110" s="26" t="s">
        <v>210</v>
      </c>
      <c r="I110" s="26" t="s">
        <v>33</v>
      </c>
      <c r="J110" s="7" t="str">
        <f t="shared" si="7"/>
        <v>Não</v>
      </c>
      <c r="K110" s="27">
        <v>45042</v>
      </c>
      <c r="L110" s="7"/>
      <c r="M110" s="7" t="s">
        <v>74</v>
      </c>
      <c r="N110" s="28">
        <v>1.4999999999999999E-2</v>
      </c>
      <c r="O110" s="7" t="s">
        <v>41</v>
      </c>
      <c r="P110" s="29">
        <v>0.1</v>
      </c>
      <c r="Q110" s="30"/>
      <c r="R110" s="30"/>
      <c r="S110" s="7" t="s">
        <v>203</v>
      </c>
      <c r="T110" s="7" t="s">
        <v>578</v>
      </c>
      <c r="U110" s="7" t="s">
        <v>43</v>
      </c>
      <c r="V110" s="26" t="e">
        <f t="shared" ca="1" si="2"/>
        <v>#NAME?</v>
      </c>
      <c r="W110" s="7"/>
      <c r="X110" s="7"/>
      <c r="Y110" s="31" t="s">
        <v>205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579</v>
      </c>
      <c r="C111" s="4" t="s">
        <v>580</v>
      </c>
      <c r="D111" s="7" t="s">
        <v>51</v>
      </c>
      <c r="E111" s="7" t="s">
        <v>20</v>
      </c>
      <c r="F111" s="7" t="s">
        <v>232</v>
      </c>
      <c r="G111" s="7" t="e">
        <f t="shared" ca="1" si="0"/>
        <v>#NAME?</v>
      </c>
      <c r="H111" s="26" t="s">
        <v>210</v>
      </c>
      <c r="I111" s="26" t="s">
        <v>33</v>
      </c>
      <c r="J111" s="7" t="str">
        <f t="shared" si="7"/>
        <v>Não</v>
      </c>
      <c r="K111" s="27">
        <v>45483</v>
      </c>
      <c r="L111" s="7"/>
      <c r="M111" s="7" t="s">
        <v>53</v>
      </c>
      <c r="N111" s="28">
        <v>1.2E-2</v>
      </c>
      <c r="O111" s="7" t="s">
        <v>33</v>
      </c>
      <c r="P111" s="29">
        <v>0</v>
      </c>
      <c r="Q111" s="30"/>
      <c r="R111" s="30"/>
      <c r="S111" s="7" t="s">
        <v>203</v>
      </c>
      <c r="T111" s="7" t="s">
        <v>581</v>
      </c>
      <c r="U111" s="7" t="s">
        <v>20</v>
      </c>
      <c r="V111" s="26" t="e">
        <f t="shared" ca="1" si="2"/>
        <v>#NAME?</v>
      </c>
      <c r="W111" s="7"/>
      <c r="X111" s="7" t="s">
        <v>44</v>
      </c>
      <c r="Y111" s="31" t="s">
        <v>205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6" t="s">
        <v>582</v>
      </c>
      <c r="C112" s="4" t="s">
        <v>583</v>
      </c>
      <c r="D112" s="7" t="s">
        <v>28</v>
      </c>
      <c r="E112" s="7" t="s">
        <v>38</v>
      </c>
      <c r="F112" s="7" t="s">
        <v>260</v>
      </c>
      <c r="G112" s="7" t="e">
        <f t="shared" ca="1" si="0"/>
        <v>#NAME?</v>
      </c>
      <c r="H112" s="26" t="s">
        <v>210</v>
      </c>
      <c r="I112" s="26" t="s">
        <v>33</v>
      </c>
      <c r="J112" s="7" t="str">
        <f t="shared" si="7"/>
        <v>Não</v>
      </c>
      <c r="K112" s="27">
        <v>45069</v>
      </c>
      <c r="L112" s="7"/>
      <c r="M112" s="7" t="s">
        <v>74</v>
      </c>
      <c r="N112" s="28">
        <v>1.4999999999999999E-2</v>
      </c>
      <c r="O112" s="7" t="s">
        <v>41</v>
      </c>
      <c r="P112" s="29">
        <v>0.1</v>
      </c>
      <c r="Q112" s="30"/>
      <c r="R112" s="30" t="s">
        <v>584</v>
      </c>
      <c r="S112" s="7" t="s">
        <v>203</v>
      </c>
      <c r="T112" s="7" t="s">
        <v>585</v>
      </c>
      <c r="U112" s="7" t="s">
        <v>43</v>
      </c>
      <c r="V112" s="26" t="e">
        <f t="shared" ca="1" si="2"/>
        <v>#NAME?</v>
      </c>
      <c r="W112" s="7"/>
      <c r="X112" s="7"/>
      <c r="Y112" s="31" t="s">
        <v>205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5" t="s">
        <v>582</v>
      </c>
      <c r="C113" s="15" t="s">
        <v>586</v>
      </c>
      <c r="D113" s="7" t="s">
        <v>28</v>
      </c>
      <c r="E113" s="7" t="s">
        <v>38</v>
      </c>
      <c r="F113" s="7" t="s">
        <v>260</v>
      </c>
      <c r="G113" s="7" t="e">
        <f t="shared" ca="1" si="0"/>
        <v>#NAME?</v>
      </c>
      <c r="H113" s="26" t="s">
        <v>210</v>
      </c>
      <c r="I113" s="26" t="s">
        <v>33</v>
      </c>
      <c r="J113" s="7" t="str">
        <f t="shared" si="7"/>
        <v>Não</v>
      </c>
      <c r="K113" s="27">
        <v>45238</v>
      </c>
      <c r="L113" s="7"/>
      <c r="M113" s="7" t="s">
        <v>298</v>
      </c>
      <c r="N113" s="28">
        <v>2.5000000000000001E-2</v>
      </c>
      <c r="O113" s="7" t="s">
        <v>237</v>
      </c>
      <c r="P113" s="29">
        <v>0.2</v>
      </c>
      <c r="Q113" s="30"/>
      <c r="R113" s="30" t="s">
        <v>587</v>
      </c>
      <c r="S113" s="7" t="s">
        <v>203</v>
      </c>
      <c r="T113" s="7" t="s">
        <v>585</v>
      </c>
      <c r="U113" s="7" t="s">
        <v>43</v>
      </c>
      <c r="V113" s="26" t="e">
        <f t="shared" ca="1" si="2"/>
        <v>#NAME?</v>
      </c>
      <c r="W113" s="7"/>
      <c r="X113" s="7"/>
      <c r="Y113" s="31" t="s">
        <v>205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588</v>
      </c>
      <c r="C114" s="4" t="s">
        <v>589</v>
      </c>
      <c r="D114" s="7" t="s">
        <v>28</v>
      </c>
      <c r="E114" s="7" t="s">
        <v>38</v>
      </c>
      <c r="F114" s="7" t="s">
        <v>260</v>
      </c>
      <c r="G114" s="7" t="e">
        <f t="shared" ca="1" si="0"/>
        <v>#NAME?</v>
      </c>
      <c r="H114" s="26" t="s">
        <v>210</v>
      </c>
      <c r="I114" s="26" t="s">
        <v>33</v>
      </c>
      <c r="J114" s="7" t="str">
        <f t="shared" si="7"/>
        <v>Não</v>
      </c>
      <c r="K114" s="27">
        <v>45113</v>
      </c>
      <c r="L114" s="27"/>
      <c r="M114" s="7" t="s">
        <v>298</v>
      </c>
      <c r="N114" s="28">
        <v>2.5000000000000001E-2</v>
      </c>
      <c r="O114" s="7" t="s">
        <v>237</v>
      </c>
      <c r="P114" s="29">
        <v>0.2</v>
      </c>
      <c r="Q114" s="30"/>
      <c r="R114" s="30"/>
      <c r="S114" s="7" t="s">
        <v>203</v>
      </c>
      <c r="T114" s="7" t="s">
        <v>590</v>
      </c>
      <c r="U114" s="7" t="s">
        <v>43</v>
      </c>
      <c r="V114" s="26" t="e">
        <f t="shared" ca="1" si="2"/>
        <v>#NAME?</v>
      </c>
      <c r="W114" s="7"/>
      <c r="X114" s="7"/>
      <c r="Y114" s="31" t="s">
        <v>205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588</v>
      </c>
      <c r="C115" s="4" t="s">
        <v>591</v>
      </c>
      <c r="D115" s="7" t="s">
        <v>28</v>
      </c>
      <c r="E115" s="7" t="s">
        <v>38</v>
      </c>
      <c r="F115" s="7" t="s">
        <v>260</v>
      </c>
      <c r="G115" s="7" t="e">
        <f t="shared" ca="1" si="0"/>
        <v>#NAME?</v>
      </c>
      <c r="H115" s="26" t="s">
        <v>210</v>
      </c>
      <c r="I115" s="26" t="s">
        <v>33</v>
      </c>
      <c r="J115" s="7" t="str">
        <f t="shared" si="7"/>
        <v>Não</v>
      </c>
      <c r="K115" s="27">
        <v>45075</v>
      </c>
      <c r="L115" s="7"/>
      <c r="M115" s="7" t="s">
        <v>53</v>
      </c>
      <c r="N115" s="28">
        <v>1.2E-2</v>
      </c>
      <c r="O115" s="7" t="s">
        <v>33</v>
      </c>
      <c r="P115" s="29">
        <v>0</v>
      </c>
      <c r="Q115" s="30"/>
      <c r="R115" s="30"/>
      <c r="S115" s="7" t="s">
        <v>203</v>
      </c>
      <c r="T115" s="7" t="s">
        <v>590</v>
      </c>
      <c r="U115" s="7" t="s">
        <v>43</v>
      </c>
      <c r="V115" s="26" t="e">
        <f t="shared" ca="1" si="2"/>
        <v>#NAME?</v>
      </c>
      <c r="W115" s="7"/>
      <c r="X115" s="7"/>
      <c r="Y115" s="31" t="s">
        <v>205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592</v>
      </c>
      <c r="C116" s="4" t="s">
        <v>593</v>
      </c>
      <c r="D116" s="7" t="s">
        <v>28</v>
      </c>
      <c r="E116" s="7" t="s">
        <v>38</v>
      </c>
      <c r="F116" s="7" t="s">
        <v>306</v>
      </c>
      <c r="G116" s="7" t="e">
        <f t="shared" ca="1" si="0"/>
        <v>#NAME?</v>
      </c>
      <c r="H116" s="26" t="s">
        <v>210</v>
      </c>
      <c r="I116" s="26" t="s">
        <v>33</v>
      </c>
      <c r="J116" s="7" t="str">
        <f t="shared" si="7"/>
        <v>Não</v>
      </c>
      <c r="K116" s="27">
        <v>45093</v>
      </c>
      <c r="L116" s="7"/>
      <c r="M116" s="7" t="s">
        <v>40</v>
      </c>
      <c r="N116" s="28">
        <v>1.2E-2</v>
      </c>
      <c r="O116" s="7" t="s">
        <v>33</v>
      </c>
      <c r="P116" s="29">
        <v>0</v>
      </c>
      <c r="Q116" s="43"/>
      <c r="R116" s="30"/>
      <c r="S116" s="7" t="s">
        <v>203</v>
      </c>
      <c r="T116" s="7" t="s">
        <v>594</v>
      </c>
      <c r="U116" s="7" t="s">
        <v>43</v>
      </c>
      <c r="V116" s="26" t="e">
        <f t="shared" ca="1" si="2"/>
        <v>#NAME?</v>
      </c>
      <c r="W116" s="7"/>
      <c r="X116" s="7"/>
      <c r="Y116" s="31" t="s">
        <v>205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595</v>
      </c>
      <c r="C117" s="4" t="s">
        <v>596</v>
      </c>
      <c r="D117" s="7" t="s">
        <v>28</v>
      </c>
      <c r="E117" s="7" t="s">
        <v>38</v>
      </c>
      <c r="F117" s="7" t="s">
        <v>306</v>
      </c>
      <c r="G117" s="7" t="e">
        <f t="shared" ca="1" si="0"/>
        <v>#NAME?</v>
      </c>
      <c r="H117" s="26" t="s">
        <v>210</v>
      </c>
      <c r="I117" s="26" t="s">
        <v>33</v>
      </c>
      <c r="J117" s="7" t="str">
        <f t="shared" si="7"/>
        <v>Não</v>
      </c>
      <c r="K117" s="27">
        <v>45043</v>
      </c>
      <c r="L117" s="7"/>
      <c r="M117" s="7" t="s">
        <v>40</v>
      </c>
      <c r="N117" s="28">
        <v>1.2E-2</v>
      </c>
      <c r="O117" s="7" t="s">
        <v>41</v>
      </c>
      <c r="P117" s="29">
        <v>0.1</v>
      </c>
      <c r="Q117" s="25"/>
      <c r="R117" s="30" t="s">
        <v>597</v>
      </c>
      <c r="S117" s="7" t="s">
        <v>203</v>
      </c>
      <c r="T117" s="7" t="s">
        <v>598</v>
      </c>
      <c r="U117" s="7" t="s">
        <v>43</v>
      </c>
      <c r="V117" s="26" t="e">
        <f t="shared" ca="1" si="2"/>
        <v>#NAME?</v>
      </c>
      <c r="W117" s="7"/>
      <c r="X117" s="7"/>
      <c r="Y117" s="31" t="s">
        <v>205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599</v>
      </c>
      <c r="C118" s="40" t="s">
        <v>600</v>
      </c>
      <c r="D118" s="7" t="s">
        <v>28</v>
      </c>
      <c r="E118" s="7" t="s">
        <v>29</v>
      </c>
      <c r="F118" s="7" t="s">
        <v>412</v>
      </c>
      <c r="G118" s="7" t="e">
        <f t="shared" ca="1" si="0"/>
        <v>#NAME?</v>
      </c>
      <c r="H118" s="26" t="s">
        <v>210</v>
      </c>
      <c r="I118" s="26" t="s">
        <v>33</v>
      </c>
      <c r="J118" s="7" t="str">
        <f t="shared" si="7"/>
        <v>Não</v>
      </c>
      <c r="K118" s="27">
        <v>45174</v>
      </c>
      <c r="L118" s="7"/>
      <c r="M118" s="7" t="s">
        <v>40</v>
      </c>
      <c r="N118" s="28">
        <v>1.2E-2</v>
      </c>
      <c r="O118" s="7" t="s">
        <v>41</v>
      </c>
      <c r="P118" s="29">
        <v>0.1</v>
      </c>
      <c r="Q118" s="67"/>
      <c r="R118" s="30"/>
      <c r="S118" s="7" t="s">
        <v>203</v>
      </c>
      <c r="T118" s="7" t="s">
        <v>601</v>
      </c>
      <c r="U118" s="7" t="s">
        <v>29</v>
      </c>
      <c r="V118" s="26" t="e">
        <f t="shared" ca="1" si="2"/>
        <v>#NAME?</v>
      </c>
      <c r="W118" s="7"/>
      <c r="X118" s="7"/>
      <c r="Y118" s="31" t="s">
        <v>205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602</v>
      </c>
      <c r="C119" s="4" t="s">
        <v>603</v>
      </c>
      <c r="D119" s="7" t="s">
        <v>28</v>
      </c>
      <c r="E119" s="7" t="s">
        <v>29</v>
      </c>
      <c r="F119" s="7" t="s">
        <v>78</v>
      </c>
      <c r="G119" s="7" t="e">
        <f t="shared" ca="1" si="0"/>
        <v>#NAME?</v>
      </c>
      <c r="H119" s="26" t="s">
        <v>215</v>
      </c>
      <c r="I119" s="26" t="s">
        <v>216</v>
      </c>
      <c r="J119" s="7" t="str">
        <f t="shared" si="7"/>
        <v>Não</v>
      </c>
      <c r="K119" s="27">
        <v>45264</v>
      </c>
      <c r="L119" s="7"/>
      <c r="M119" s="7" t="s">
        <v>98</v>
      </c>
      <c r="N119" s="28">
        <v>7.0000000000000001E-3</v>
      </c>
      <c r="O119" s="7" t="s">
        <v>33</v>
      </c>
      <c r="P119" s="29">
        <v>0</v>
      </c>
      <c r="Q119" s="30"/>
      <c r="R119" s="30"/>
      <c r="S119" s="7" t="s">
        <v>203</v>
      </c>
      <c r="T119" s="7" t="s">
        <v>604</v>
      </c>
      <c r="U119" s="7" t="s">
        <v>29</v>
      </c>
      <c r="V119" s="26" t="e">
        <f t="shared" ca="1" si="2"/>
        <v>#NAME?</v>
      </c>
      <c r="W119" s="7"/>
      <c r="X119" s="7"/>
      <c r="Y119" s="31" t="s">
        <v>205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605</v>
      </c>
      <c r="C120" s="4" t="s">
        <v>606</v>
      </c>
      <c r="D120" s="7" t="s">
        <v>51</v>
      </c>
      <c r="E120" s="7" t="s">
        <v>20</v>
      </c>
      <c r="F120" s="7" t="s">
        <v>232</v>
      </c>
      <c r="G120" s="7" t="e">
        <f t="shared" ca="1" si="0"/>
        <v>#NAME?</v>
      </c>
      <c r="H120" s="26" t="s">
        <v>210</v>
      </c>
      <c r="I120" s="26" t="s">
        <v>33</v>
      </c>
      <c r="J120" s="7" t="str">
        <f t="shared" si="7"/>
        <v>Não</v>
      </c>
      <c r="K120" s="27">
        <v>45516</v>
      </c>
      <c r="L120" s="7"/>
      <c r="M120" s="7" t="s">
        <v>53</v>
      </c>
      <c r="N120" s="28">
        <v>1.2E-2</v>
      </c>
      <c r="O120" s="7" t="s">
        <v>33</v>
      </c>
      <c r="P120" s="29">
        <v>0</v>
      </c>
      <c r="Q120" s="30"/>
      <c r="R120" s="30"/>
      <c r="S120" s="7" t="s">
        <v>203</v>
      </c>
      <c r="T120" s="7" t="s">
        <v>607</v>
      </c>
      <c r="U120" s="7" t="s">
        <v>29</v>
      </c>
      <c r="V120" s="26" t="e">
        <f t="shared" ca="1" si="2"/>
        <v>#NAME?</v>
      </c>
      <c r="W120" s="7"/>
      <c r="X120" s="7" t="s">
        <v>44</v>
      </c>
      <c r="Y120" s="31" t="s">
        <v>205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608</v>
      </c>
      <c r="C121" s="4" t="s">
        <v>609</v>
      </c>
      <c r="D121" s="7" t="s">
        <v>28</v>
      </c>
      <c r="E121" s="7" t="s">
        <v>29</v>
      </c>
      <c r="F121" s="7" t="s">
        <v>412</v>
      </c>
      <c r="G121" s="7" t="e">
        <f t="shared" ca="1" si="0"/>
        <v>#NAME?</v>
      </c>
      <c r="H121" s="26" t="s">
        <v>210</v>
      </c>
      <c r="I121" s="26" t="s">
        <v>33</v>
      </c>
      <c r="J121" s="7" t="str">
        <f t="shared" si="7"/>
        <v>Sim</v>
      </c>
      <c r="K121" s="27">
        <v>45470</v>
      </c>
      <c r="L121" s="7"/>
      <c r="M121" s="7" t="s">
        <v>504</v>
      </c>
      <c r="N121" s="28">
        <v>7.0000000000000001E-3</v>
      </c>
      <c r="O121" s="7" t="s">
        <v>33</v>
      </c>
      <c r="P121" s="29">
        <v>0</v>
      </c>
      <c r="Q121" s="13" t="s">
        <v>610</v>
      </c>
      <c r="R121" s="30"/>
      <c r="S121" s="7" t="s">
        <v>203</v>
      </c>
      <c r="T121" s="7" t="s">
        <v>611</v>
      </c>
      <c r="U121" s="7" t="s">
        <v>29</v>
      </c>
      <c r="V121" s="26" t="e">
        <f t="shared" ca="1" si="2"/>
        <v>#NAME?</v>
      </c>
      <c r="W121" s="7"/>
      <c r="X121" s="7" t="s">
        <v>276</v>
      </c>
      <c r="Y121" s="31" t="s">
        <v>205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612</v>
      </c>
      <c r="C122" s="4" t="s">
        <v>613</v>
      </c>
      <c r="D122" s="7" t="s">
        <v>28</v>
      </c>
      <c r="E122" s="7" t="s">
        <v>29</v>
      </c>
      <c r="F122" s="7" t="s">
        <v>412</v>
      </c>
      <c r="G122" s="7" t="e">
        <f t="shared" ca="1" si="0"/>
        <v>#NAME?</v>
      </c>
      <c r="H122" s="26" t="s">
        <v>215</v>
      </c>
      <c r="I122" s="26" t="s">
        <v>216</v>
      </c>
      <c r="J122" s="7" t="str">
        <f t="shared" si="7"/>
        <v>Não</v>
      </c>
      <c r="K122" s="27">
        <v>44999</v>
      </c>
      <c r="L122" s="7"/>
      <c r="M122" s="7" t="s">
        <v>53</v>
      </c>
      <c r="N122" s="28">
        <v>0.01</v>
      </c>
      <c r="O122" s="7" t="s">
        <v>33</v>
      </c>
      <c r="P122" s="29">
        <v>0</v>
      </c>
      <c r="Q122" s="30"/>
      <c r="R122" s="30"/>
      <c r="S122" s="7" t="s">
        <v>203</v>
      </c>
      <c r="T122" s="7" t="s">
        <v>614</v>
      </c>
      <c r="U122" s="7" t="s">
        <v>29</v>
      </c>
      <c r="V122" s="26" t="e">
        <f t="shared" ca="1" si="2"/>
        <v>#NAME?</v>
      </c>
      <c r="W122" s="7"/>
      <c r="X122" s="7"/>
      <c r="Y122" s="31" t="s">
        <v>205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615</v>
      </c>
      <c r="C123" s="4" t="s">
        <v>616</v>
      </c>
      <c r="D123" s="7" t="s">
        <v>28</v>
      </c>
      <c r="E123" s="7" t="s">
        <v>20</v>
      </c>
      <c r="F123" s="7" t="s">
        <v>214</v>
      </c>
      <c r="G123" s="7" t="e">
        <f t="shared" ca="1" si="0"/>
        <v>#NAME?</v>
      </c>
      <c r="H123" s="26" t="s">
        <v>210</v>
      </c>
      <c r="I123" s="26" t="s">
        <v>33</v>
      </c>
      <c r="J123" s="7" t="str">
        <f t="shared" si="7"/>
        <v>Não</v>
      </c>
      <c r="K123" s="27">
        <v>45086</v>
      </c>
      <c r="L123" s="27"/>
      <c r="M123" s="7" t="s">
        <v>53</v>
      </c>
      <c r="N123" s="28">
        <v>1.2E-2</v>
      </c>
      <c r="O123" s="7" t="s">
        <v>33</v>
      </c>
      <c r="P123" s="29">
        <v>0</v>
      </c>
      <c r="Q123" s="30"/>
      <c r="R123" s="30"/>
      <c r="S123" s="7" t="s">
        <v>203</v>
      </c>
      <c r="T123" s="7" t="s">
        <v>617</v>
      </c>
      <c r="U123" s="7" t="s">
        <v>20</v>
      </c>
      <c r="V123" s="26" t="e">
        <f t="shared" ca="1" si="2"/>
        <v>#NAME?</v>
      </c>
      <c r="W123" s="7"/>
      <c r="X123" s="7"/>
      <c r="Y123" s="31" t="s">
        <v>296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" t="s">
        <v>618</v>
      </c>
      <c r="C124" s="4" t="s">
        <v>619</v>
      </c>
      <c r="D124" s="7" t="s">
        <v>110</v>
      </c>
      <c r="E124" s="7" t="s">
        <v>29</v>
      </c>
      <c r="F124" s="7" t="s">
        <v>200</v>
      </c>
      <c r="G124" s="7" t="e">
        <f t="shared" ca="1" si="0"/>
        <v>#NAME?</v>
      </c>
      <c r="H124" s="26" t="s">
        <v>201</v>
      </c>
      <c r="I124" s="26" t="s">
        <v>33</v>
      </c>
      <c r="J124" s="7" t="str">
        <f t="shared" si="7"/>
        <v>Não</v>
      </c>
      <c r="K124" s="27">
        <v>45104</v>
      </c>
      <c r="L124" s="27">
        <v>45516</v>
      </c>
      <c r="M124" s="7" t="s">
        <v>98</v>
      </c>
      <c r="N124" s="28">
        <v>7.0000000000000001E-3</v>
      </c>
      <c r="O124" s="7" t="s">
        <v>33</v>
      </c>
      <c r="P124" s="29">
        <v>0</v>
      </c>
      <c r="Q124" s="30"/>
      <c r="R124" s="30" t="s">
        <v>328</v>
      </c>
      <c r="S124" s="7" t="s">
        <v>203</v>
      </c>
      <c r="T124" s="7" t="s">
        <v>620</v>
      </c>
      <c r="U124" s="7" t="s">
        <v>621</v>
      </c>
      <c r="V124" s="26" t="e">
        <f t="shared" ca="1" si="2"/>
        <v>#NAME?</v>
      </c>
      <c r="W124" s="7"/>
      <c r="X124" s="7"/>
      <c r="Y124" s="31" t="s">
        <v>205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7" t="s">
        <v>622</v>
      </c>
      <c r="C125" s="38" t="s">
        <v>623</v>
      </c>
      <c r="D125" s="7" t="s">
        <v>28</v>
      </c>
      <c r="E125" s="7" t="s">
        <v>29</v>
      </c>
      <c r="F125" s="7" t="s">
        <v>251</v>
      </c>
      <c r="G125" s="7" t="e">
        <f t="shared" ca="1" si="0"/>
        <v>#NAME?</v>
      </c>
      <c r="H125" s="26" t="s">
        <v>215</v>
      </c>
      <c r="I125" s="26" t="s">
        <v>624</v>
      </c>
      <c r="J125" s="7" t="str">
        <f t="shared" si="7"/>
        <v>Não</v>
      </c>
      <c r="K125" s="27">
        <v>45405</v>
      </c>
      <c r="L125" s="27"/>
      <c r="M125" s="7" t="s">
        <v>48</v>
      </c>
      <c r="N125" s="28">
        <v>2E-3</v>
      </c>
      <c r="O125" s="7" t="s">
        <v>33</v>
      </c>
      <c r="P125" s="29">
        <v>0</v>
      </c>
      <c r="Q125" s="30"/>
      <c r="R125" s="30"/>
      <c r="S125" s="7" t="s">
        <v>203</v>
      </c>
      <c r="T125" s="12" t="s">
        <v>625</v>
      </c>
      <c r="U125" s="7" t="s">
        <v>113</v>
      </c>
      <c r="V125" s="26" t="e">
        <f t="shared" ca="1" si="2"/>
        <v>#NAME?</v>
      </c>
      <c r="W125" s="7"/>
      <c r="X125" s="7" t="s">
        <v>44</v>
      </c>
      <c r="Y125" s="31" t="s">
        <v>205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626</v>
      </c>
      <c r="C126" s="4" t="s">
        <v>627</v>
      </c>
      <c r="D126" s="7" t="s">
        <v>28</v>
      </c>
      <c r="E126" s="7" t="s">
        <v>20</v>
      </c>
      <c r="F126" s="7" t="s">
        <v>369</v>
      </c>
      <c r="G126" s="7" t="e">
        <f t="shared" ca="1" si="0"/>
        <v>#NAME?</v>
      </c>
      <c r="H126" s="26" t="s">
        <v>210</v>
      </c>
      <c r="I126" s="26" t="s">
        <v>33</v>
      </c>
      <c r="J126" s="7" t="str">
        <f t="shared" si="7"/>
        <v>Não</v>
      </c>
      <c r="K126" s="27">
        <v>44944</v>
      </c>
      <c r="L126" s="7"/>
      <c r="M126" s="7" t="s">
        <v>40</v>
      </c>
      <c r="N126" s="28">
        <v>1.2E-2</v>
      </c>
      <c r="O126" s="7" t="s">
        <v>33</v>
      </c>
      <c r="P126" s="29">
        <v>0</v>
      </c>
      <c r="Q126" s="30"/>
      <c r="R126" s="30"/>
      <c r="S126" s="7" t="s">
        <v>203</v>
      </c>
      <c r="T126" s="7" t="s">
        <v>628</v>
      </c>
      <c r="U126" s="7" t="s">
        <v>20</v>
      </c>
      <c r="V126" s="26" t="e">
        <f t="shared" ca="1" si="2"/>
        <v>#NAME?</v>
      </c>
      <c r="W126" s="7"/>
      <c r="X126" s="7"/>
      <c r="Y126" s="31" t="s">
        <v>296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629</v>
      </c>
      <c r="C127" s="4" t="s">
        <v>630</v>
      </c>
      <c r="D127" s="7" t="s">
        <v>110</v>
      </c>
      <c r="E127" s="7" t="s">
        <v>29</v>
      </c>
      <c r="F127" s="7" t="s">
        <v>200</v>
      </c>
      <c r="G127" s="7" t="e">
        <f t="shared" ca="1" si="0"/>
        <v>#NAME?</v>
      </c>
      <c r="H127" s="26" t="s">
        <v>201</v>
      </c>
      <c r="I127" s="26" t="s">
        <v>33</v>
      </c>
      <c r="J127" s="7" t="str">
        <f t="shared" si="7"/>
        <v>Não</v>
      </c>
      <c r="K127" s="27">
        <v>45090</v>
      </c>
      <c r="L127" s="27">
        <v>45506</v>
      </c>
      <c r="M127" s="7" t="s">
        <v>40</v>
      </c>
      <c r="N127" s="28">
        <v>1.2E-2</v>
      </c>
      <c r="O127" s="7" t="s">
        <v>33</v>
      </c>
      <c r="P127" s="29">
        <v>0</v>
      </c>
      <c r="Q127" s="30"/>
      <c r="R127" s="30" t="s">
        <v>328</v>
      </c>
      <c r="S127" s="7" t="s">
        <v>203</v>
      </c>
      <c r="T127" s="7" t="s">
        <v>631</v>
      </c>
      <c r="U127" s="7" t="s">
        <v>621</v>
      </c>
      <c r="V127" s="26" t="e">
        <f t="shared" ca="1" si="2"/>
        <v>#NAME?</v>
      </c>
      <c r="W127" s="7"/>
      <c r="X127" s="7"/>
      <c r="Y127" s="31" t="s">
        <v>296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632</v>
      </c>
      <c r="C128" s="4" t="s">
        <v>633</v>
      </c>
      <c r="D128" s="7" t="s">
        <v>110</v>
      </c>
      <c r="E128" s="7" t="s">
        <v>29</v>
      </c>
      <c r="F128" s="7" t="s">
        <v>200</v>
      </c>
      <c r="G128" s="7" t="e">
        <f t="shared" ca="1" si="0"/>
        <v>#NAME?</v>
      </c>
      <c r="H128" s="26" t="s">
        <v>201</v>
      </c>
      <c r="I128" s="26" t="s">
        <v>33</v>
      </c>
      <c r="J128" s="7" t="s">
        <v>235</v>
      </c>
      <c r="K128" s="27">
        <v>45464</v>
      </c>
      <c r="L128" s="27">
        <v>45506</v>
      </c>
      <c r="M128" s="7" t="s">
        <v>634</v>
      </c>
      <c r="N128" s="28">
        <v>0</v>
      </c>
      <c r="O128" s="7" t="s">
        <v>33</v>
      </c>
      <c r="P128" s="29">
        <v>0</v>
      </c>
      <c r="Q128" s="30"/>
      <c r="R128" s="30" t="s">
        <v>328</v>
      </c>
      <c r="S128" s="7" t="s">
        <v>203</v>
      </c>
      <c r="T128" s="7" t="s">
        <v>631</v>
      </c>
      <c r="U128" s="7" t="s">
        <v>621</v>
      </c>
      <c r="V128" s="26" t="e">
        <f t="shared" ca="1" si="2"/>
        <v>#NAME?</v>
      </c>
      <c r="W128" s="7"/>
      <c r="X128" s="7" t="s">
        <v>44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635</v>
      </c>
      <c r="C129" s="4" t="s">
        <v>636</v>
      </c>
      <c r="D129" s="7" t="s">
        <v>51</v>
      </c>
      <c r="E129" s="7" t="s">
        <v>20</v>
      </c>
      <c r="F129" s="7" t="s">
        <v>232</v>
      </c>
      <c r="G129" s="7" t="e">
        <f t="shared" ca="1" si="0"/>
        <v>#NAME?</v>
      </c>
      <c r="H129" s="26" t="s">
        <v>210</v>
      </c>
      <c r="I129" s="26" t="s">
        <v>33</v>
      </c>
      <c r="J129" s="7" t="str">
        <f t="shared" ref="J129:J164" si="8">IF(Q129=0,"Não","Sim")</f>
        <v>Não</v>
      </c>
      <c r="K129" s="27">
        <v>45468</v>
      </c>
      <c r="L129" s="7"/>
      <c r="M129" s="7" t="s">
        <v>53</v>
      </c>
      <c r="N129" s="28">
        <v>1.2E-2</v>
      </c>
      <c r="O129" s="7" t="s">
        <v>33</v>
      </c>
      <c r="P129" s="29">
        <v>0</v>
      </c>
      <c r="Q129" s="30"/>
      <c r="R129" s="30"/>
      <c r="S129" s="7" t="s">
        <v>203</v>
      </c>
      <c r="T129" s="7" t="s">
        <v>637</v>
      </c>
      <c r="U129" s="7" t="s">
        <v>20</v>
      </c>
      <c r="V129" s="26" t="e">
        <f t="shared" ca="1" si="2"/>
        <v>#NAME?</v>
      </c>
      <c r="W129" s="7"/>
      <c r="X129" s="7" t="s">
        <v>44</v>
      </c>
      <c r="Y129" s="31" t="s">
        <v>205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" t="s">
        <v>638</v>
      </c>
      <c r="C130" s="4" t="s">
        <v>639</v>
      </c>
      <c r="D130" s="7" t="s">
        <v>110</v>
      </c>
      <c r="E130" s="7" t="s">
        <v>29</v>
      </c>
      <c r="F130" s="7" t="s">
        <v>200</v>
      </c>
      <c r="G130" s="7" t="e">
        <f t="shared" ca="1" si="0"/>
        <v>#NAME?</v>
      </c>
      <c r="H130" s="26" t="s">
        <v>215</v>
      </c>
      <c r="I130" s="26" t="s">
        <v>216</v>
      </c>
      <c r="J130" s="7" t="str">
        <f t="shared" si="8"/>
        <v>Não</v>
      </c>
      <c r="K130" s="27">
        <v>45082</v>
      </c>
      <c r="L130" s="7"/>
      <c r="M130" s="7" t="s">
        <v>53</v>
      </c>
      <c r="N130" s="28">
        <v>1.2E-2</v>
      </c>
      <c r="O130" s="7" t="s">
        <v>33</v>
      </c>
      <c r="P130" s="29">
        <v>0</v>
      </c>
      <c r="Q130" s="30"/>
      <c r="R130" s="30"/>
      <c r="S130" s="7" t="s">
        <v>203</v>
      </c>
      <c r="T130" s="7" t="s">
        <v>640</v>
      </c>
      <c r="U130" s="7" t="s">
        <v>57</v>
      </c>
      <c r="V130" s="26" t="e">
        <f t="shared" ca="1" si="2"/>
        <v>#NAME?</v>
      </c>
      <c r="W130" s="7"/>
      <c r="X130" s="7"/>
      <c r="Y130" s="31" t="s">
        <v>205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641</v>
      </c>
      <c r="C131" s="4" t="s">
        <v>642</v>
      </c>
      <c r="D131" s="7" t="s">
        <v>28</v>
      </c>
      <c r="E131" s="7" t="s">
        <v>38</v>
      </c>
      <c r="F131" s="7" t="s">
        <v>306</v>
      </c>
      <c r="G131" s="7" t="e">
        <f t="shared" ca="1" si="0"/>
        <v>#NAME?</v>
      </c>
      <c r="H131" s="26" t="s">
        <v>210</v>
      </c>
      <c r="I131" s="26" t="s">
        <v>33</v>
      </c>
      <c r="J131" s="7" t="str">
        <f t="shared" si="8"/>
        <v>Sim</v>
      </c>
      <c r="K131" s="27">
        <v>45029</v>
      </c>
      <c r="L131" s="7"/>
      <c r="M131" s="7" t="s">
        <v>53</v>
      </c>
      <c r="N131" s="28">
        <v>1.2E-2</v>
      </c>
      <c r="O131" s="7" t="s">
        <v>33</v>
      </c>
      <c r="P131" s="29">
        <v>0</v>
      </c>
      <c r="Q131" s="30" t="s">
        <v>643</v>
      </c>
      <c r="R131" s="30"/>
      <c r="S131" s="7" t="s">
        <v>203</v>
      </c>
      <c r="T131" s="7" t="s">
        <v>644</v>
      </c>
      <c r="U131" s="7" t="s">
        <v>43</v>
      </c>
      <c r="V131" s="26" t="e">
        <f t="shared" ca="1" si="2"/>
        <v>#NAME?</v>
      </c>
      <c r="W131" s="7"/>
      <c r="X131" s="7"/>
      <c r="Y131" s="31" t="s">
        <v>205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645</v>
      </c>
      <c r="C132" s="4" t="s">
        <v>646</v>
      </c>
      <c r="D132" s="7" t="s">
        <v>51</v>
      </c>
      <c r="E132" s="7" t="s">
        <v>20</v>
      </c>
      <c r="F132" s="7" t="s">
        <v>232</v>
      </c>
      <c r="G132" s="7" t="e">
        <f t="shared" ca="1" si="0"/>
        <v>#NAME?</v>
      </c>
      <c r="H132" s="26" t="s">
        <v>210</v>
      </c>
      <c r="I132" s="26" t="s">
        <v>33</v>
      </c>
      <c r="J132" s="7" t="str">
        <f t="shared" si="8"/>
        <v>Não</v>
      </c>
      <c r="K132" s="27">
        <v>45461</v>
      </c>
      <c r="L132" s="7"/>
      <c r="M132" s="7" t="s">
        <v>53</v>
      </c>
      <c r="N132" s="28">
        <v>1.2E-2</v>
      </c>
      <c r="O132" s="7" t="s">
        <v>33</v>
      </c>
      <c r="P132" s="29">
        <v>0</v>
      </c>
      <c r="Q132" s="30"/>
      <c r="R132" s="30"/>
      <c r="S132" s="7" t="s">
        <v>203</v>
      </c>
      <c r="T132" s="7" t="s">
        <v>647</v>
      </c>
      <c r="U132" s="7" t="s">
        <v>20</v>
      </c>
      <c r="V132" s="26" t="e">
        <f t="shared" ca="1" si="2"/>
        <v>#NAME?</v>
      </c>
      <c r="W132" s="7"/>
      <c r="X132" s="7" t="s">
        <v>76</v>
      </c>
      <c r="Y132" s="31" t="s">
        <v>205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6" t="s">
        <v>648</v>
      </c>
      <c r="C133" s="4" t="s">
        <v>649</v>
      </c>
      <c r="D133" s="7" t="s">
        <v>28</v>
      </c>
      <c r="E133" s="7" t="s">
        <v>29</v>
      </c>
      <c r="F133" s="7" t="s">
        <v>412</v>
      </c>
      <c r="G133" s="7" t="e">
        <f t="shared" ca="1" si="0"/>
        <v>#NAME?</v>
      </c>
      <c r="H133" s="26" t="s">
        <v>210</v>
      </c>
      <c r="I133" s="26" t="s">
        <v>33</v>
      </c>
      <c r="J133" s="7" t="str">
        <f t="shared" si="8"/>
        <v>Não</v>
      </c>
      <c r="K133" s="27">
        <v>44973</v>
      </c>
      <c r="L133" s="7"/>
      <c r="M133" s="7" t="s">
        <v>74</v>
      </c>
      <c r="N133" s="28">
        <v>1.4999999999999999E-2</v>
      </c>
      <c r="O133" s="7" t="s">
        <v>41</v>
      </c>
      <c r="P133" s="29">
        <v>0.1</v>
      </c>
      <c r="Q133" s="30"/>
      <c r="R133" s="30"/>
      <c r="S133" s="7" t="s">
        <v>203</v>
      </c>
      <c r="T133" s="7" t="s">
        <v>650</v>
      </c>
      <c r="U133" s="7" t="s">
        <v>29</v>
      </c>
      <c r="V133" s="26" t="e">
        <f t="shared" ca="1" si="2"/>
        <v>#NAME?</v>
      </c>
      <c r="W133" s="7"/>
      <c r="X133" s="7"/>
      <c r="Y133" s="31" t="s">
        <v>205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" t="s">
        <v>651</v>
      </c>
      <c r="C134" s="4" t="s">
        <v>652</v>
      </c>
      <c r="D134" s="7" t="s">
        <v>28</v>
      </c>
      <c r="E134" s="7" t="s">
        <v>38</v>
      </c>
      <c r="F134" s="7" t="s">
        <v>653</v>
      </c>
      <c r="G134" s="7" t="e">
        <f t="shared" ca="1" si="0"/>
        <v>#NAME?</v>
      </c>
      <c r="H134" s="26" t="s">
        <v>210</v>
      </c>
      <c r="I134" s="26" t="s">
        <v>33</v>
      </c>
      <c r="J134" s="7" t="str">
        <f t="shared" si="8"/>
        <v>Não</v>
      </c>
      <c r="K134" s="27">
        <v>45035</v>
      </c>
      <c r="L134" s="7"/>
      <c r="M134" s="7" t="s">
        <v>53</v>
      </c>
      <c r="N134" s="28">
        <v>7.0000000000000001E-3</v>
      </c>
      <c r="O134" s="7" t="s">
        <v>33</v>
      </c>
      <c r="P134" s="29">
        <v>0</v>
      </c>
      <c r="Q134" s="30"/>
      <c r="R134" s="30"/>
      <c r="S134" s="7" t="s">
        <v>203</v>
      </c>
      <c r="T134" s="7" t="s">
        <v>654</v>
      </c>
      <c r="U134" s="7" t="s">
        <v>57</v>
      </c>
      <c r="V134" s="26" t="e">
        <f t="shared" ca="1" si="2"/>
        <v>#NAME?</v>
      </c>
      <c r="W134" s="7"/>
      <c r="X134" s="7"/>
      <c r="Y134" s="31" t="s">
        <v>205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655</v>
      </c>
      <c r="C135" s="38" t="s">
        <v>656</v>
      </c>
      <c r="D135" s="7" t="s">
        <v>28</v>
      </c>
      <c r="E135" s="7" t="s">
        <v>29</v>
      </c>
      <c r="F135" s="7" t="s">
        <v>78</v>
      </c>
      <c r="G135" s="7" t="e">
        <f t="shared" ca="1" si="0"/>
        <v>#NAME?</v>
      </c>
      <c r="H135" s="26" t="s">
        <v>210</v>
      </c>
      <c r="I135" s="26" t="s">
        <v>33</v>
      </c>
      <c r="J135" s="7" t="str">
        <f t="shared" si="8"/>
        <v>Sim</v>
      </c>
      <c r="K135" s="27">
        <v>45426</v>
      </c>
      <c r="L135" s="7"/>
      <c r="M135" s="7" t="s">
        <v>53</v>
      </c>
      <c r="N135" s="28">
        <v>0.01</v>
      </c>
      <c r="O135" s="7" t="s">
        <v>33</v>
      </c>
      <c r="P135" s="29">
        <v>0</v>
      </c>
      <c r="Q135" s="30" t="s">
        <v>657</v>
      </c>
      <c r="R135" s="30"/>
      <c r="S135" s="7" t="s">
        <v>203</v>
      </c>
      <c r="T135" s="12" t="s">
        <v>658</v>
      </c>
      <c r="U135" s="7" t="s">
        <v>29</v>
      </c>
      <c r="V135" s="26" t="e">
        <f t="shared" ca="1" si="2"/>
        <v>#NAME?</v>
      </c>
      <c r="W135" s="7"/>
      <c r="X135" s="7" t="s">
        <v>44</v>
      </c>
      <c r="Y135" s="31" t="s">
        <v>205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659</v>
      </c>
      <c r="C136" s="38" t="s">
        <v>660</v>
      </c>
      <c r="D136" s="7" t="s">
        <v>28</v>
      </c>
      <c r="E136" s="7" t="s">
        <v>20</v>
      </c>
      <c r="F136" s="7" t="s">
        <v>220</v>
      </c>
      <c r="G136" s="7" t="e">
        <f t="shared" ca="1" si="0"/>
        <v>#NAME?</v>
      </c>
      <c r="H136" s="26" t="s">
        <v>210</v>
      </c>
      <c r="I136" s="26" t="s">
        <v>33</v>
      </c>
      <c r="J136" s="7" t="str">
        <f t="shared" si="8"/>
        <v>Sim</v>
      </c>
      <c r="K136" s="27">
        <v>45460</v>
      </c>
      <c r="L136" s="7"/>
      <c r="M136" s="7" t="s">
        <v>504</v>
      </c>
      <c r="N136" s="28">
        <v>7.0000000000000001E-3</v>
      </c>
      <c r="O136" s="7" t="s">
        <v>33</v>
      </c>
      <c r="P136" s="29">
        <v>0</v>
      </c>
      <c r="Q136" s="30" t="s">
        <v>661</v>
      </c>
      <c r="R136" s="30"/>
      <c r="S136" s="7" t="s">
        <v>329</v>
      </c>
      <c r="T136" s="12" t="s">
        <v>662</v>
      </c>
      <c r="U136" s="7" t="s">
        <v>20</v>
      </c>
      <c r="V136" s="26" t="e">
        <f t="shared" ca="1" si="2"/>
        <v>#NAME?</v>
      </c>
      <c r="W136" s="7"/>
      <c r="X136" s="7" t="s">
        <v>44</v>
      </c>
      <c r="Y136" s="31" t="s">
        <v>205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18</v>
      </c>
      <c r="B137" s="37" t="s">
        <v>663</v>
      </c>
      <c r="C137" s="38" t="s">
        <v>664</v>
      </c>
      <c r="D137" s="7" t="s">
        <v>110</v>
      </c>
      <c r="E137" s="7" t="s">
        <v>29</v>
      </c>
      <c r="F137" s="7" t="s">
        <v>251</v>
      </c>
      <c r="G137" s="7" t="e">
        <f t="shared" ca="1" si="0"/>
        <v>#NAME?</v>
      </c>
      <c r="H137" s="26" t="s">
        <v>215</v>
      </c>
      <c r="I137" s="26" t="s">
        <v>252</v>
      </c>
      <c r="J137" s="7" t="str">
        <f t="shared" si="8"/>
        <v>Não</v>
      </c>
      <c r="K137" s="27">
        <v>45449</v>
      </c>
      <c r="L137" s="7"/>
      <c r="M137" s="7" t="s">
        <v>48</v>
      </c>
      <c r="N137" s="28">
        <v>3.0000000000000001E-3</v>
      </c>
      <c r="O137" s="7" t="s">
        <v>33</v>
      </c>
      <c r="P137" s="29">
        <v>0</v>
      </c>
      <c r="Q137" s="30"/>
      <c r="R137" s="30"/>
      <c r="S137" s="7" t="s">
        <v>203</v>
      </c>
      <c r="T137" s="12" t="s">
        <v>665</v>
      </c>
      <c r="U137" s="7" t="s">
        <v>113</v>
      </c>
      <c r="V137" s="26" t="e">
        <f t="shared" ca="1" si="2"/>
        <v>#NAME?</v>
      </c>
      <c r="W137" s="7"/>
      <c r="X137" s="7" t="s">
        <v>276</v>
      </c>
      <c r="Y137" s="31" t="s">
        <v>205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" t="s">
        <v>666</v>
      </c>
      <c r="C138" s="4" t="s">
        <v>667</v>
      </c>
      <c r="D138" s="7" t="s">
        <v>28</v>
      </c>
      <c r="E138" s="7" t="s">
        <v>29</v>
      </c>
      <c r="F138" s="7" t="s">
        <v>412</v>
      </c>
      <c r="G138" s="7" t="e">
        <f t="shared" ca="1" si="0"/>
        <v>#NAME?</v>
      </c>
      <c r="H138" s="26" t="s">
        <v>210</v>
      </c>
      <c r="I138" s="26" t="s">
        <v>33</v>
      </c>
      <c r="J138" s="7" t="str">
        <f t="shared" si="8"/>
        <v>Não</v>
      </c>
      <c r="K138" s="27">
        <v>45099</v>
      </c>
      <c r="L138" s="27"/>
      <c r="M138" s="7" t="s">
        <v>94</v>
      </c>
      <c r="N138" s="28">
        <v>0</v>
      </c>
      <c r="O138" s="7" t="s">
        <v>33</v>
      </c>
      <c r="P138" s="29">
        <v>0</v>
      </c>
      <c r="Q138" s="30"/>
      <c r="R138" s="30"/>
      <c r="S138" s="7" t="s">
        <v>203</v>
      </c>
      <c r="T138" s="7" t="s">
        <v>668</v>
      </c>
      <c r="U138" s="7" t="s">
        <v>57</v>
      </c>
      <c r="V138" s="26" t="e">
        <f t="shared" ca="1" si="2"/>
        <v>#NAME?</v>
      </c>
      <c r="W138" s="7"/>
      <c r="X138" s="7"/>
      <c r="Y138" s="31" t="s">
        <v>205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18</v>
      </c>
      <c r="B139" s="37" t="s">
        <v>669</v>
      </c>
      <c r="C139" s="38" t="s">
        <v>670</v>
      </c>
      <c r="D139" s="7" t="s">
        <v>110</v>
      </c>
      <c r="E139" s="7" t="s">
        <v>29</v>
      </c>
      <c r="F139" s="7" t="s">
        <v>251</v>
      </c>
      <c r="G139" s="7" t="e">
        <f t="shared" ca="1" si="0"/>
        <v>#NAME?</v>
      </c>
      <c r="H139" s="26" t="s">
        <v>215</v>
      </c>
      <c r="I139" s="26" t="s">
        <v>252</v>
      </c>
      <c r="J139" s="7" t="str">
        <f t="shared" si="8"/>
        <v>Não</v>
      </c>
      <c r="K139" s="27">
        <v>45412</v>
      </c>
      <c r="L139" s="27"/>
      <c r="M139" s="7" t="s">
        <v>48</v>
      </c>
      <c r="N139" s="28">
        <v>3.0000000000000001E-3</v>
      </c>
      <c r="O139" s="7" t="s">
        <v>33</v>
      </c>
      <c r="P139" s="29">
        <v>0</v>
      </c>
      <c r="Q139" s="43"/>
      <c r="R139" s="30"/>
      <c r="S139" s="7" t="s">
        <v>203</v>
      </c>
      <c r="T139" s="12" t="s">
        <v>671</v>
      </c>
      <c r="U139" s="7" t="s">
        <v>57</v>
      </c>
      <c r="V139" s="26" t="e">
        <f t="shared" ca="1" si="2"/>
        <v>#NAME?</v>
      </c>
      <c r="W139" s="7"/>
      <c r="X139" s="7"/>
      <c r="Y139" s="31" t="s">
        <v>470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18</v>
      </c>
      <c r="B140" s="36" t="s">
        <v>672</v>
      </c>
      <c r="C140" s="4" t="s">
        <v>673</v>
      </c>
      <c r="D140" s="7" t="s">
        <v>28</v>
      </c>
      <c r="E140" s="7" t="s">
        <v>20</v>
      </c>
      <c r="F140" s="7" t="s">
        <v>369</v>
      </c>
      <c r="G140" s="7" t="e">
        <f t="shared" ca="1" si="0"/>
        <v>#NAME?</v>
      </c>
      <c r="H140" s="26" t="s">
        <v>210</v>
      </c>
      <c r="I140" s="26" t="s">
        <v>33</v>
      </c>
      <c r="J140" s="7" t="str">
        <f t="shared" si="8"/>
        <v>Não</v>
      </c>
      <c r="K140" s="27">
        <v>44916</v>
      </c>
      <c r="L140" s="7"/>
      <c r="M140" s="7" t="s">
        <v>40</v>
      </c>
      <c r="N140" s="28">
        <v>1.2E-2</v>
      </c>
      <c r="O140" s="7" t="s">
        <v>33</v>
      </c>
      <c r="P140" s="29">
        <v>0</v>
      </c>
      <c r="Q140" s="30"/>
      <c r="R140" s="30"/>
      <c r="S140" s="7" t="s">
        <v>203</v>
      </c>
      <c r="T140" s="7" t="s">
        <v>674</v>
      </c>
      <c r="U140" s="7" t="s">
        <v>29</v>
      </c>
      <c r="V140" s="26" t="e">
        <f t="shared" ca="1" si="2"/>
        <v>#NAME?</v>
      </c>
      <c r="W140" s="7"/>
      <c r="X140" s="7"/>
      <c r="Y140" s="31" t="s">
        <v>296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675</v>
      </c>
      <c r="C141" s="4" t="s">
        <v>676</v>
      </c>
      <c r="D141" s="7" t="s">
        <v>28</v>
      </c>
      <c r="E141" s="7" t="s">
        <v>29</v>
      </c>
      <c r="F141" s="7" t="s">
        <v>256</v>
      </c>
      <c r="G141" s="7" t="e">
        <f t="shared" ca="1" si="0"/>
        <v>#NAME?</v>
      </c>
      <c r="H141" s="26" t="s">
        <v>210</v>
      </c>
      <c r="I141" s="26" t="s">
        <v>33</v>
      </c>
      <c r="J141" s="7" t="str">
        <f t="shared" si="8"/>
        <v>Não</v>
      </c>
      <c r="K141" s="27">
        <v>44993</v>
      </c>
      <c r="L141" s="7"/>
      <c r="M141" s="7" t="s">
        <v>53</v>
      </c>
      <c r="N141" s="28">
        <v>1.2E-2</v>
      </c>
      <c r="O141" s="7" t="s">
        <v>33</v>
      </c>
      <c r="P141" s="29">
        <v>0</v>
      </c>
      <c r="Q141" s="30"/>
      <c r="R141" s="30" t="s">
        <v>677</v>
      </c>
      <c r="S141" s="7" t="s">
        <v>203</v>
      </c>
      <c r="T141" s="7" t="s">
        <v>678</v>
      </c>
      <c r="U141" s="7" t="s">
        <v>29</v>
      </c>
      <c r="V141" s="26" t="e">
        <f t="shared" ca="1" si="2"/>
        <v>#NAME?</v>
      </c>
      <c r="W141" s="7"/>
      <c r="X141" s="7"/>
      <c r="Y141" s="31" t="s">
        <v>205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679</v>
      </c>
      <c r="C142" s="4" t="s">
        <v>680</v>
      </c>
      <c r="D142" s="7" t="s">
        <v>28</v>
      </c>
      <c r="E142" s="7" t="s">
        <v>38</v>
      </c>
      <c r="F142" s="7" t="s">
        <v>260</v>
      </c>
      <c r="G142" s="7" t="e">
        <f t="shared" ca="1" si="0"/>
        <v>#NAME?</v>
      </c>
      <c r="H142" s="26" t="s">
        <v>210</v>
      </c>
      <c r="I142" s="26" t="s">
        <v>33</v>
      </c>
      <c r="J142" s="7" t="str">
        <f t="shared" si="8"/>
        <v>Não</v>
      </c>
      <c r="K142" s="27">
        <v>45166</v>
      </c>
      <c r="L142" s="27"/>
      <c r="M142" s="7" t="s">
        <v>74</v>
      </c>
      <c r="N142" s="28">
        <v>1.4999999999999999E-2</v>
      </c>
      <c r="O142" s="7" t="s">
        <v>41</v>
      </c>
      <c r="P142" s="29">
        <v>0.1</v>
      </c>
      <c r="Q142" s="30"/>
      <c r="R142" s="30" t="s">
        <v>681</v>
      </c>
      <c r="S142" s="7" t="s">
        <v>203</v>
      </c>
      <c r="T142" s="7" t="s">
        <v>682</v>
      </c>
      <c r="U142" s="7" t="s">
        <v>43</v>
      </c>
      <c r="V142" s="26" t="e">
        <f t="shared" ca="1" si="2"/>
        <v>#NAME?</v>
      </c>
      <c r="W142" s="7"/>
      <c r="X142" s="7"/>
      <c r="Y142" s="31" t="s">
        <v>205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683</v>
      </c>
      <c r="C143" s="4" t="s">
        <v>684</v>
      </c>
      <c r="D143" s="7" t="s">
        <v>28</v>
      </c>
      <c r="E143" s="7" t="s">
        <v>38</v>
      </c>
      <c r="F143" s="7" t="s">
        <v>260</v>
      </c>
      <c r="G143" s="7" t="e">
        <f t="shared" ca="1" si="0"/>
        <v>#NAME?</v>
      </c>
      <c r="H143" s="26" t="s">
        <v>210</v>
      </c>
      <c r="I143" s="26" t="s">
        <v>33</v>
      </c>
      <c r="J143" s="7" t="str">
        <f t="shared" si="8"/>
        <v>Não</v>
      </c>
      <c r="K143" s="27">
        <v>45141</v>
      </c>
      <c r="L143" s="27"/>
      <c r="M143" s="7" t="s">
        <v>53</v>
      </c>
      <c r="N143" s="28">
        <v>1.2E-2</v>
      </c>
      <c r="O143" s="7" t="s">
        <v>33</v>
      </c>
      <c r="P143" s="29">
        <v>0</v>
      </c>
      <c r="Q143" s="43"/>
      <c r="R143" s="30"/>
      <c r="S143" s="7" t="s">
        <v>203</v>
      </c>
      <c r="T143" s="7" t="s">
        <v>685</v>
      </c>
      <c r="U143" s="7" t="s">
        <v>43</v>
      </c>
      <c r="V143" s="26" t="e">
        <f t="shared" ca="1" si="2"/>
        <v>#NAME?</v>
      </c>
      <c r="W143" s="7"/>
      <c r="X143" s="7"/>
      <c r="Y143" s="31" t="s">
        <v>205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683</v>
      </c>
      <c r="C144" s="4" t="s">
        <v>686</v>
      </c>
      <c r="D144" s="7" t="s">
        <v>28</v>
      </c>
      <c r="E144" s="7" t="s">
        <v>38</v>
      </c>
      <c r="F144" s="7" t="s">
        <v>260</v>
      </c>
      <c r="G144" s="7" t="e">
        <f t="shared" ca="1" si="0"/>
        <v>#NAME?</v>
      </c>
      <c r="H144" s="26" t="s">
        <v>210</v>
      </c>
      <c r="I144" s="26" t="s">
        <v>33</v>
      </c>
      <c r="J144" s="7" t="str">
        <f t="shared" si="8"/>
        <v>Não</v>
      </c>
      <c r="K144" s="27">
        <v>45140</v>
      </c>
      <c r="L144" s="27"/>
      <c r="M144" s="7" t="s">
        <v>298</v>
      </c>
      <c r="N144" s="28">
        <v>2.5000000000000001E-2</v>
      </c>
      <c r="O144" s="7" t="s">
        <v>237</v>
      </c>
      <c r="P144" s="29">
        <v>0.2</v>
      </c>
      <c r="Q144" s="30"/>
      <c r="R144" s="30"/>
      <c r="S144" s="7" t="s">
        <v>203</v>
      </c>
      <c r="T144" s="7" t="s">
        <v>685</v>
      </c>
      <c r="U144" s="7" t="s">
        <v>43</v>
      </c>
      <c r="V144" s="26" t="e">
        <f t="shared" ca="1" si="2"/>
        <v>#NAME?</v>
      </c>
      <c r="W144" s="7"/>
      <c r="X144" s="7"/>
      <c r="Y144" s="31" t="s">
        <v>205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" t="s">
        <v>687</v>
      </c>
      <c r="C145" s="4" t="s">
        <v>688</v>
      </c>
      <c r="D145" s="7" t="s">
        <v>28</v>
      </c>
      <c r="E145" s="7" t="s">
        <v>29</v>
      </c>
      <c r="F145" s="7" t="s">
        <v>78</v>
      </c>
      <c r="G145" s="7" t="e">
        <f t="shared" ca="1" si="0"/>
        <v>#NAME?</v>
      </c>
      <c r="H145" s="26" t="s">
        <v>215</v>
      </c>
      <c r="I145" s="26" t="s">
        <v>216</v>
      </c>
      <c r="J145" s="7" t="str">
        <f t="shared" si="8"/>
        <v>Não</v>
      </c>
      <c r="K145" s="27">
        <v>45264</v>
      </c>
      <c r="L145" s="27"/>
      <c r="M145" s="9" t="s">
        <v>98</v>
      </c>
      <c r="N145" s="28">
        <v>7.0000000000000001E-3</v>
      </c>
      <c r="O145" s="7" t="s">
        <v>33</v>
      </c>
      <c r="P145" s="29">
        <v>0</v>
      </c>
      <c r="Q145" s="43"/>
      <c r="R145" s="30"/>
      <c r="S145" s="7" t="s">
        <v>203</v>
      </c>
      <c r="T145" s="7" t="s">
        <v>689</v>
      </c>
      <c r="U145" s="7" t="s">
        <v>29</v>
      </c>
      <c r="V145" s="26" t="e">
        <f t="shared" ca="1" si="2"/>
        <v>#NAME?</v>
      </c>
      <c r="W145" s="7"/>
      <c r="X145" s="7"/>
      <c r="Y145" s="31" t="s">
        <v>205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9" t="s">
        <v>690</v>
      </c>
      <c r="C146" s="40" t="s">
        <v>691</v>
      </c>
      <c r="D146" s="7" t="s">
        <v>110</v>
      </c>
      <c r="E146" s="7" t="s">
        <v>29</v>
      </c>
      <c r="F146" s="7" t="s">
        <v>200</v>
      </c>
      <c r="G146" s="7" t="e">
        <f t="shared" ca="1" si="0"/>
        <v>#NAME?</v>
      </c>
      <c r="H146" s="26" t="s">
        <v>215</v>
      </c>
      <c r="I146" s="26" t="s">
        <v>216</v>
      </c>
      <c r="J146" s="7" t="str">
        <f t="shared" si="8"/>
        <v>Não</v>
      </c>
      <c r="K146" s="27">
        <v>45189</v>
      </c>
      <c r="L146" s="27"/>
      <c r="M146" s="7" t="s">
        <v>40</v>
      </c>
      <c r="N146" s="28">
        <v>1.2E-2</v>
      </c>
      <c r="O146" s="7" t="s">
        <v>41</v>
      </c>
      <c r="P146" s="29">
        <v>0.1</v>
      </c>
      <c r="Q146" s="43"/>
      <c r="R146" s="30"/>
      <c r="S146" s="7" t="s">
        <v>203</v>
      </c>
      <c r="T146" s="7" t="s">
        <v>692</v>
      </c>
      <c r="U146" s="7" t="s">
        <v>29</v>
      </c>
      <c r="V146" s="26" t="e">
        <f t="shared" ca="1" si="2"/>
        <v>#NAME?</v>
      </c>
      <c r="W146" s="7"/>
      <c r="X146" s="7"/>
      <c r="Y146" s="31" t="s">
        <v>205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693</v>
      </c>
      <c r="C147" s="4" t="s">
        <v>694</v>
      </c>
      <c r="D147" s="7" t="s">
        <v>28</v>
      </c>
      <c r="E147" s="7" t="s">
        <v>57</v>
      </c>
      <c r="F147" s="7" t="s">
        <v>695</v>
      </c>
      <c r="G147" s="7" t="e">
        <f t="shared" ca="1" si="0"/>
        <v>#NAME?</v>
      </c>
      <c r="H147" s="26" t="s">
        <v>210</v>
      </c>
      <c r="I147" s="26" t="s">
        <v>33</v>
      </c>
      <c r="J147" s="7" t="str">
        <f t="shared" si="8"/>
        <v>Não</v>
      </c>
      <c r="K147" s="27">
        <v>44952</v>
      </c>
      <c r="L147" s="7"/>
      <c r="M147" s="7" t="s">
        <v>74</v>
      </c>
      <c r="N147" s="28">
        <v>1.4999999999999999E-2</v>
      </c>
      <c r="O147" s="7" t="s">
        <v>41</v>
      </c>
      <c r="P147" s="29">
        <v>0.1</v>
      </c>
      <c r="Q147" s="30"/>
      <c r="R147" s="30"/>
      <c r="S147" s="7" t="s">
        <v>203</v>
      </c>
      <c r="T147" s="7" t="s">
        <v>696</v>
      </c>
      <c r="U147" s="7" t="s">
        <v>57</v>
      </c>
      <c r="V147" s="26" t="e">
        <f t="shared" ca="1" si="2"/>
        <v>#NAME?</v>
      </c>
      <c r="W147" s="7"/>
      <c r="X147" s="7"/>
      <c r="Y147" s="31" t="s">
        <v>205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697</v>
      </c>
      <c r="C148" s="4" t="s">
        <v>698</v>
      </c>
      <c r="D148" s="7" t="s">
        <v>28</v>
      </c>
      <c r="E148" s="7" t="s">
        <v>20</v>
      </c>
      <c r="F148" s="7" t="s">
        <v>220</v>
      </c>
      <c r="G148" s="7" t="e">
        <f t="shared" ca="1" si="0"/>
        <v>#NAME?</v>
      </c>
      <c r="H148" s="26" t="s">
        <v>210</v>
      </c>
      <c r="I148" s="26" t="s">
        <v>33</v>
      </c>
      <c r="J148" s="7" t="str">
        <f t="shared" si="8"/>
        <v>Sim</v>
      </c>
      <c r="K148" s="27">
        <v>44951</v>
      </c>
      <c r="L148" s="7"/>
      <c r="M148" s="7" t="s">
        <v>53</v>
      </c>
      <c r="N148" s="28">
        <v>0.01</v>
      </c>
      <c r="O148" s="7" t="s">
        <v>33</v>
      </c>
      <c r="P148" s="29">
        <v>0</v>
      </c>
      <c r="Q148" s="30" t="s">
        <v>699</v>
      </c>
      <c r="R148" s="30"/>
      <c r="S148" s="7" t="s">
        <v>203</v>
      </c>
      <c r="T148" s="7" t="s">
        <v>700</v>
      </c>
      <c r="U148" s="7" t="s">
        <v>621</v>
      </c>
      <c r="V148" s="26" t="e">
        <f t="shared" ca="1" si="2"/>
        <v>#NAME?</v>
      </c>
      <c r="W148" s="7"/>
      <c r="X148" s="7"/>
      <c r="Y148" s="31" t="s">
        <v>296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3" t="s">
        <v>701</v>
      </c>
      <c r="C149" s="4" t="s">
        <v>702</v>
      </c>
      <c r="D149" s="7" t="s">
        <v>28</v>
      </c>
      <c r="E149" s="7" t="s">
        <v>38</v>
      </c>
      <c r="F149" s="7" t="s">
        <v>306</v>
      </c>
      <c r="G149" s="7" t="e">
        <f t="shared" ca="1" si="0"/>
        <v>#NAME?</v>
      </c>
      <c r="H149" s="26" t="s">
        <v>201</v>
      </c>
      <c r="I149" s="26" t="s">
        <v>33</v>
      </c>
      <c r="J149" s="7" t="str">
        <f t="shared" si="8"/>
        <v>Não</v>
      </c>
      <c r="K149" s="27">
        <v>45092</v>
      </c>
      <c r="L149" s="27">
        <v>45152</v>
      </c>
      <c r="M149" s="7" t="s">
        <v>40</v>
      </c>
      <c r="N149" s="28">
        <v>1.2E-2</v>
      </c>
      <c r="O149" s="7" t="s">
        <v>33</v>
      </c>
      <c r="P149" s="29">
        <v>0</v>
      </c>
      <c r="Q149" s="30"/>
      <c r="R149" s="30"/>
      <c r="S149" s="7" t="s">
        <v>203</v>
      </c>
      <c r="T149" s="7" t="s">
        <v>703</v>
      </c>
      <c r="U149" s="7" t="s">
        <v>43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68" t="s">
        <v>704</v>
      </c>
      <c r="C150" s="4" t="s">
        <v>705</v>
      </c>
      <c r="D150" s="7" t="s">
        <v>28</v>
      </c>
      <c r="E150" s="7" t="s">
        <v>38</v>
      </c>
      <c r="F150" s="7" t="s">
        <v>306</v>
      </c>
      <c r="G150" s="7" t="e">
        <f t="shared" ca="1" si="0"/>
        <v>#NAME?</v>
      </c>
      <c r="H150" s="26" t="s">
        <v>210</v>
      </c>
      <c r="I150" s="26" t="s">
        <v>33</v>
      </c>
      <c r="J150" s="7" t="str">
        <f t="shared" si="8"/>
        <v>Sim</v>
      </c>
      <c r="K150" s="27">
        <v>45135</v>
      </c>
      <c r="L150" s="7"/>
      <c r="M150" s="7" t="s">
        <v>74</v>
      </c>
      <c r="N150" s="28">
        <v>1.4999999999999999E-2</v>
      </c>
      <c r="O150" s="7" t="s">
        <v>41</v>
      </c>
      <c r="P150" s="29">
        <v>0.1</v>
      </c>
      <c r="Q150" s="25" t="s">
        <v>706</v>
      </c>
      <c r="R150" s="30" t="s">
        <v>707</v>
      </c>
      <c r="S150" s="7" t="s">
        <v>203</v>
      </c>
      <c r="T150" s="7" t="s">
        <v>703</v>
      </c>
      <c r="U150" s="7" t="s">
        <v>43</v>
      </c>
      <c r="V150" s="26" t="e">
        <f t="shared" ca="1" si="2"/>
        <v>#NAME?</v>
      </c>
      <c r="W150" s="7"/>
      <c r="X150" s="7"/>
      <c r="Y150" s="31" t="s">
        <v>205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" t="s">
        <v>708</v>
      </c>
      <c r="C151" s="4" t="s">
        <v>709</v>
      </c>
      <c r="D151" s="7" t="s">
        <v>28</v>
      </c>
      <c r="E151" s="7" t="s">
        <v>38</v>
      </c>
      <c r="F151" s="7" t="s">
        <v>260</v>
      </c>
      <c r="G151" s="7" t="e">
        <f t="shared" ca="1" si="0"/>
        <v>#NAME?</v>
      </c>
      <c r="H151" s="26" t="s">
        <v>210</v>
      </c>
      <c r="I151" s="26" t="s">
        <v>33</v>
      </c>
      <c r="J151" s="7" t="str">
        <f t="shared" si="8"/>
        <v>Não</v>
      </c>
      <c r="K151" s="27">
        <v>45132</v>
      </c>
      <c r="L151" s="27"/>
      <c r="M151" s="69" t="s">
        <v>74</v>
      </c>
      <c r="N151" s="28">
        <v>1.4999999999999999E-2</v>
      </c>
      <c r="O151" s="7" t="s">
        <v>41</v>
      </c>
      <c r="P151" s="29">
        <v>0.1</v>
      </c>
      <c r="Q151" s="43"/>
      <c r="R151" s="43"/>
      <c r="S151" s="7" t="s">
        <v>203</v>
      </c>
      <c r="T151" s="7" t="s">
        <v>710</v>
      </c>
      <c r="U151" s="7" t="s">
        <v>43</v>
      </c>
      <c r="V151" s="26" t="e">
        <f t="shared" ca="1" si="2"/>
        <v>#NAME?</v>
      </c>
      <c r="W151" s="7"/>
      <c r="X151" s="7"/>
      <c r="Y151" s="31" t="s">
        <v>205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711</v>
      </c>
      <c r="C152" s="4" t="s">
        <v>712</v>
      </c>
      <c r="D152" s="7" t="s">
        <v>28</v>
      </c>
      <c r="E152" s="7" t="s">
        <v>38</v>
      </c>
      <c r="F152" s="7" t="s">
        <v>260</v>
      </c>
      <c r="G152" s="7" t="e">
        <f t="shared" ca="1" si="0"/>
        <v>#NAME?</v>
      </c>
      <c r="H152" s="26" t="s">
        <v>201</v>
      </c>
      <c r="I152" s="26" t="s">
        <v>33</v>
      </c>
      <c r="J152" s="7" t="str">
        <f t="shared" si="8"/>
        <v>Não</v>
      </c>
      <c r="K152" s="27">
        <v>45034</v>
      </c>
      <c r="L152" s="70">
        <v>45274</v>
      </c>
      <c r="M152" s="7" t="s">
        <v>53</v>
      </c>
      <c r="N152" s="28">
        <v>1.2E-2</v>
      </c>
      <c r="O152" s="7" t="s">
        <v>33</v>
      </c>
      <c r="P152" s="29">
        <v>0</v>
      </c>
      <c r="Q152" s="71"/>
      <c r="R152" s="72"/>
      <c r="S152" s="7" t="s">
        <v>203</v>
      </c>
      <c r="T152" s="7" t="s">
        <v>710</v>
      </c>
      <c r="U152" s="7" t="s">
        <v>43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6" t="s">
        <v>713</v>
      </c>
      <c r="C153" s="4" t="s">
        <v>714</v>
      </c>
      <c r="D153" s="7" t="s">
        <v>28</v>
      </c>
      <c r="E153" s="7" t="s">
        <v>20</v>
      </c>
      <c r="F153" s="7" t="s">
        <v>214</v>
      </c>
      <c r="G153" s="7" t="e">
        <f t="shared" ca="1" si="0"/>
        <v>#NAME?</v>
      </c>
      <c r="H153" s="26" t="s">
        <v>210</v>
      </c>
      <c r="I153" s="26" t="s">
        <v>33</v>
      </c>
      <c r="J153" s="7" t="str">
        <f t="shared" si="8"/>
        <v>Não</v>
      </c>
      <c r="K153" s="27">
        <v>44994</v>
      </c>
      <c r="L153" s="7"/>
      <c r="M153" s="69" t="s">
        <v>53</v>
      </c>
      <c r="N153" s="28">
        <v>1.2E-2</v>
      </c>
      <c r="O153" s="7" t="s">
        <v>33</v>
      </c>
      <c r="P153" s="29">
        <v>0</v>
      </c>
      <c r="Q153" s="43"/>
      <c r="R153" s="43" t="s">
        <v>715</v>
      </c>
      <c r="S153" s="7" t="s">
        <v>203</v>
      </c>
      <c r="T153" s="7" t="s">
        <v>716</v>
      </c>
      <c r="U153" s="7" t="s">
        <v>20</v>
      </c>
      <c r="V153" s="26" t="e">
        <f t="shared" ca="1" si="2"/>
        <v>#NAME?</v>
      </c>
      <c r="W153" s="7"/>
      <c r="X153" s="7"/>
      <c r="Y153" s="31" t="s">
        <v>205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717</v>
      </c>
      <c r="C154" s="4" t="s">
        <v>718</v>
      </c>
      <c r="D154" s="7" t="s">
        <v>28</v>
      </c>
      <c r="E154" s="7" t="s">
        <v>20</v>
      </c>
      <c r="F154" s="7" t="s">
        <v>369</v>
      </c>
      <c r="G154" s="7" t="e">
        <f t="shared" ca="1" si="0"/>
        <v>#NAME?</v>
      </c>
      <c r="H154" s="26" t="s">
        <v>215</v>
      </c>
      <c r="I154" s="26" t="s">
        <v>268</v>
      </c>
      <c r="J154" s="7" t="str">
        <f t="shared" si="8"/>
        <v>Não</v>
      </c>
      <c r="K154" s="27">
        <v>45100</v>
      </c>
      <c r="L154" s="27"/>
      <c r="M154" s="7" t="s">
        <v>53</v>
      </c>
      <c r="N154" s="28">
        <v>1.2E-2</v>
      </c>
      <c r="O154" s="7" t="s">
        <v>33</v>
      </c>
      <c r="P154" s="29">
        <v>0</v>
      </c>
      <c r="Q154" s="43"/>
      <c r="R154" s="43"/>
      <c r="S154" s="7" t="s">
        <v>329</v>
      </c>
      <c r="T154" s="7" t="s">
        <v>719</v>
      </c>
      <c r="U154" s="7" t="s">
        <v>29</v>
      </c>
      <c r="V154" s="26" t="e">
        <f t="shared" ca="1" si="2"/>
        <v>#NAME?</v>
      </c>
      <c r="W154" s="7"/>
      <c r="X154" s="7"/>
      <c r="Y154" s="31" t="s">
        <v>205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717</v>
      </c>
      <c r="C155" s="4" t="s">
        <v>720</v>
      </c>
      <c r="D155" s="7" t="s">
        <v>28</v>
      </c>
      <c r="E155" s="7" t="s">
        <v>20</v>
      </c>
      <c r="F155" s="7" t="s">
        <v>369</v>
      </c>
      <c r="G155" s="7" t="e">
        <f t="shared" ca="1" si="0"/>
        <v>#NAME?</v>
      </c>
      <c r="H155" s="26" t="s">
        <v>215</v>
      </c>
      <c r="I155" s="26" t="s">
        <v>216</v>
      </c>
      <c r="J155" s="7" t="str">
        <f t="shared" si="8"/>
        <v>Não</v>
      </c>
      <c r="K155" s="27">
        <v>45166</v>
      </c>
      <c r="L155" s="27"/>
      <c r="M155" s="7" t="s">
        <v>53</v>
      </c>
      <c r="N155" s="28">
        <v>1.2E-2</v>
      </c>
      <c r="O155" s="7" t="s">
        <v>33</v>
      </c>
      <c r="P155" s="29">
        <v>0</v>
      </c>
      <c r="Q155" s="43"/>
      <c r="R155" s="43"/>
      <c r="S155" s="7" t="s">
        <v>329</v>
      </c>
      <c r="T155" s="7" t="s">
        <v>719</v>
      </c>
      <c r="U155" s="7" t="s">
        <v>29</v>
      </c>
      <c r="V155" s="26" t="e">
        <f t="shared" ca="1" si="2"/>
        <v>#NAME?</v>
      </c>
      <c r="W155" s="7"/>
      <c r="X155" s="7"/>
      <c r="Y155" s="31" t="s">
        <v>205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721</v>
      </c>
      <c r="C156" s="4" t="s">
        <v>722</v>
      </c>
      <c r="D156" s="7" t="s">
        <v>92</v>
      </c>
      <c r="E156" s="7" t="s">
        <v>29</v>
      </c>
      <c r="F156" s="7" t="s">
        <v>244</v>
      </c>
      <c r="G156" s="7" t="e">
        <f t="shared" ca="1" si="0"/>
        <v>#NAME?</v>
      </c>
      <c r="H156" s="26" t="s">
        <v>210</v>
      </c>
      <c r="I156" s="26" t="s">
        <v>33</v>
      </c>
      <c r="J156" s="7" t="str">
        <f t="shared" si="8"/>
        <v>Não</v>
      </c>
      <c r="K156" s="27">
        <v>45539</v>
      </c>
      <c r="L156" s="27"/>
      <c r="M156" s="69" t="s">
        <v>74</v>
      </c>
      <c r="N156" s="28">
        <v>1.4999999999999999E-2</v>
      </c>
      <c r="O156" s="7" t="s">
        <v>41</v>
      </c>
      <c r="P156" s="29">
        <v>0.1</v>
      </c>
      <c r="Q156" s="25"/>
      <c r="R156" s="43"/>
      <c r="S156" s="7" t="s">
        <v>203</v>
      </c>
      <c r="T156" s="7" t="s">
        <v>723</v>
      </c>
      <c r="U156" s="7" t="s">
        <v>29</v>
      </c>
      <c r="V156" s="26" t="e">
        <f t="shared" ca="1" si="2"/>
        <v>#NAME?</v>
      </c>
      <c r="W156" s="7"/>
      <c r="X156" s="7" t="s">
        <v>44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724</v>
      </c>
      <c r="C157" s="4" t="s">
        <v>725</v>
      </c>
      <c r="D157" s="7" t="s">
        <v>28</v>
      </c>
      <c r="E157" s="7" t="s">
        <v>38</v>
      </c>
      <c r="F157" s="7" t="s">
        <v>306</v>
      </c>
      <c r="G157" s="7" t="e">
        <f t="shared" ca="1" si="0"/>
        <v>#NAME?</v>
      </c>
      <c r="H157" s="26" t="s">
        <v>210</v>
      </c>
      <c r="I157" s="26" t="s">
        <v>33</v>
      </c>
      <c r="J157" s="7" t="str">
        <f t="shared" si="8"/>
        <v>Não</v>
      </c>
      <c r="K157" s="27">
        <v>45149</v>
      </c>
      <c r="L157" s="27"/>
      <c r="M157" s="69" t="s">
        <v>40</v>
      </c>
      <c r="N157" s="28">
        <v>1.2E-2</v>
      </c>
      <c r="O157" s="7" t="s">
        <v>41</v>
      </c>
      <c r="P157" s="29">
        <v>0.1</v>
      </c>
      <c r="Q157" s="25"/>
      <c r="R157" s="43" t="s">
        <v>726</v>
      </c>
      <c r="S157" s="7" t="s">
        <v>203</v>
      </c>
      <c r="T157" s="7" t="s">
        <v>727</v>
      </c>
      <c r="U157" s="7" t="s">
        <v>43</v>
      </c>
      <c r="V157" s="26" t="e">
        <f t="shared" ca="1" si="2"/>
        <v>#NAME?</v>
      </c>
      <c r="W157" s="7"/>
      <c r="X157" s="7"/>
      <c r="Y157" s="31" t="s">
        <v>205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18</v>
      </c>
      <c r="B158" s="3" t="s">
        <v>728</v>
      </c>
      <c r="C158" s="4" t="s">
        <v>729</v>
      </c>
      <c r="D158" s="7" t="s">
        <v>28</v>
      </c>
      <c r="E158" s="7" t="s">
        <v>20</v>
      </c>
      <c r="F158" s="7" t="s">
        <v>214</v>
      </c>
      <c r="G158" s="7" t="e">
        <f t="shared" ca="1" si="0"/>
        <v>#NAME?</v>
      </c>
      <c r="H158" s="26" t="s">
        <v>201</v>
      </c>
      <c r="I158" s="26" t="s">
        <v>33</v>
      </c>
      <c r="J158" s="7" t="str">
        <f t="shared" si="8"/>
        <v>Não</v>
      </c>
      <c r="K158" s="27">
        <v>44951</v>
      </c>
      <c r="L158" s="27">
        <v>45308</v>
      </c>
      <c r="M158" s="7" t="s">
        <v>74</v>
      </c>
      <c r="N158" s="28">
        <v>1.4999999999999999E-2</v>
      </c>
      <c r="O158" s="7" t="s">
        <v>41</v>
      </c>
      <c r="P158" s="29">
        <v>0.1</v>
      </c>
      <c r="Q158" s="30"/>
      <c r="R158" s="43" t="s">
        <v>353</v>
      </c>
      <c r="S158" s="7" t="s">
        <v>203</v>
      </c>
      <c r="T158" s="7" t="s">
        <v>730</v>
      </c>
      <c r="U158" s="7" t="s">
        <v>20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18</v>
      </c>
      <c r="B159" s="3" t="s">
        <v>731</v>
      </c>
      <c r="C159" s="4" t="s">
        <v>732</v>
      </c>
      <c r="D159" s="7" t="s">
        <v>28</v>
      </c>
      <c r="E159" s="7" t="s">
        <v>20</v>
      </c>
      <c r="F159" s="7" t="s">
        <v>369</v>
      </c>
      <c r="G159" s="7" t="e">
        <f t="shared" ca="1" si="0"/>
        <v>#NAME?</v>
      </c>
      <c r="H159" s="26" t="s">
        <v>210</v>
      </c>
      <c r="I159" s="26" t="s">
        <v>33</v>
      </c>
      <c r="J159" s="7" t="str">
        <f t="shared" si="8"/>
        <v>Não</v>
      </c>
      <c r="K159" s="27">
        <v>45135</v>
      </c>
      <c r="L159" s="27"/>
      <c r="M159" s="7" t="s">
        <v>386</v>
      </c>
      <c r="N159" s="28">
        <v>0.02</v>
      </c>
      <c r="O159" s="7" t="s">
        <v>41</v>
      </c>
      <c r="P159" s="29">
        <v>0.2</v>
      </c>
      <c r="Q159" s="30"/>
      <c r="R159" s="30"/>
      <c r="S159" s="7" t="s">
        <v>203</v>
      </c>
      <c r="T159" s="7" t="s">
        <v>733</v>
      </c>
      <c r="U159" s="7" t="s">
        <v>113</v>
      </c>
      <c r="V159" s="26" t="e">
        <f t="shared" ca="1" si="2"/>
        <v>#NAME?</v>
      </c>
      <c r="W159" s="7"/>
      <c r="X159" s="7"/>
      <c r="Y159" s="31" t="s">
        <v>205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734</v>
      </c>
      <c r="C160" s="4" t="s">
        <v>735</v>
      </c>
      <c r="D160" s="7" t="s">
        <v>110</v>
      </c>
      <c r="E160" s="7" t="s">
        <v>29</v>
      </c>
      <c r="F160" s="7" t="s">
        <v>527</v>
      </c>
      <c r="G160" s="7" t="e">
        <f t="shared" ca="1" si="0"/>
        <v>#NAME?</v>
      </c>
      <c r="H160" s="26" t="s">
        <v>201</v>
      </c>
      <c r="I160" s="26" t="s">
        <v>33</v>
      </c>
      <c r="J160" s="7" t="str">
        <f t="shared" si="8"/>
        <v>Não</v>
      </c>
      <c r="K160" s="27">
        <v>45125</v>
      </c>
      <c r="L160" s="27">
        <v>45518</v>
      </c>
      <c r="M160" s="7" t="s">
        <v>98</v>
      </c>
      <c r="N160" s="28">
        <v>8.5000000000000006E-3</v>
      </c>
      <c r="O160" s="7" t="s">
        <v>33</v>
      </c>
      <c r="P160" s="29">
        <v>0</v>
      </c>
      <c r="Q160" s="73"/>
      <c r="R160" s="30" t="s">
        <v>736</v>
      </c>
      <c r="S160" s="7" t="s">
        <v>203</v>
      </c>
      <c r="T160" s="7" t="s">
        <v>737</v>
      </c>
      <c r="U160" s="7" t="s">
        <v>29</v>
      </c>
      <c r="V160" s="26" t="e">
        <f t="shared" ca="1" si="2"/>
        <v>#NAME?</v>
      </c>
      <c r="W160" s="7"/>
      <c r="X160" s="7"/>
      <c r="Y160" s="31" t="s">
        <v>205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3" t="s">
        <v>738</v>
      </c>
      <c r="C161" s="4" t="s">
        <v>739</v>
      </c>
      <c r="D161" s="7" t="s">
        <v>110</v>
      </c>
      <c r="E161" s="7" t="s">
        <v>29</v>
      </c>
      <c r="F161" s="7" t="s">
        <v>200</v>
      </c>
      <c r="G161" s="7" t="e">
        <f t="shared" ca="1" si="0"/>
        <v>#NAME?</v>
      </c>
      <c r="H161" s="26" t="s">
        <v>201</v>
      </c>
      <c r="I161" s="26" t="s">
        <v>33</v>
      </c>
      <c r="J161" s="7" t="str">
        <f t="shared" si="8"/>
        <v>Não</v>
      </c>
      <c r="K161" s="27">
        <v>45091</v>
      </c>
      <c r="L161" s="27">
        <v>45516</v>
      </c>
      <c r="M161" s="7" t="s">
        <v>740</v>
      </c>
      <c r="N161" s="28">
        <v>8.0000000000000002E-3</v>
      </c>
      <c r="O161" s="7" t="s">
        <v>33</v>
      </c>
      <c r="P161" s="29">
        <v>0</v>
      </c>
      <c r="Q161" s="30"/>
      <c r="R161" s="30" t="s">
        <v>736</v>
      </c>
      <c r="S161" s="7" t="s">
        <v>203</v>
      </c>
      <c r="T161" s="7" t="s">
        <v>741</v>
      </c>
      <c r="U161" s="7" t="s">
        <v>29</v>
      </c>
      <c r="V161" s="26" t="e">
        <f t="shared" ca="1" si="2"/>
        <v>#NAME?</v>
      </c>
      <c r="W161" s="7"/>
      <c r="X161" s="7"/>
      <c r="Y161" s="31" t="s">
        <v>205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74" t="s">
        <v>742</v>
      </c>
      <c r="C162" s="15" t="s">
        <v>743</v>
      </c>
      <c r="D162" s="7" t="s">
        <v>28</v>
      </c>
      <c r="E162" s="7" t="s">
        <v>20</v>
      </c>
      <c r="F162" s="7" t="s">
        <v>214</v>
      </c>
      <c r="G162" s="7" t="e">
        <f t="shared" ca="1" si="0"/>
        <v>#NAME?</v>
      </c>
      <c r="H162" s="26" t="s">
        <v>210</v>
      </c>
      <c r="I162" s="26" t="s">
        <v>33</v>
      </c>
      <c r="J162" s="7" t="str">
        <f t="shared" si="8"/>
        <v>Não</v>
      </c>
      <c r="K162" s="27">
        <v>45210</v>
      </c>
      <c r="L162" s="7"/>
      <c r="M162" s="7" t="s">
        <v>301</v>
      </c>
      <c r="N162" s="28">
        <v>8.0000000000000002E-3</v>
      </c>
      <c r="O162" s="7" t="s">
        <v>302</v>
      </c>
      <c r="P162" s="29">
        <v>0.1</v>
      </c>
      <c r="Q162" s="30"/>
      <c r="R162" s="30"/>
      <c r="S162" s="7" t="s">
        <v>203</v>
      </c>
      <c r="T162" s="7" t="s">
        <v>744</v>
      </c>
      <c r="U162" s="7" t="s">
        <v>20</v>
      </c>
      <c r="V162" s="26" t="e">
        <f t="shared" ca="1" si="2"/>
        <v>#NAME?</v>
      </c>
      <c r="W162" s="7"/>
      <c r="X162" s="7"/>
      <c r="Y162" s="31" t="s">
        <v>205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745</v>
      </c>
      <c r="C163" s="44" t="s">
        <v>746</v>
      </c>
      <c r="D163" s="7" t="s">
        <v>28</v>
      </c>
      <c r="E163" s="7" t="s">
        <v>20</v>
      </c>
      <c r="F163" s="7" t="s">
        <v>214</v>
      </c>
      <c r="G163" s="7" t="e">
        <f t="shared" ca="1" si="0"/>
        <v>#NAME?</v>
      </c>
      <c r="H163" s="26" t="s">
        <v>210</v>
      </c>
      <c r="I163" s="26" t="s">
        <v>33</v>
      </c>
      <c r="J163" s="7" t="str">
        <f t="shared" si="8"/>
        <v>Não</v>
      </c>
      <c r="K163" s="27">
        <v>45012</v>
      </c>
      <c r="L163" s="7"/>
      <c r="M163" s="7" t="s">
        <v>53</v>
      </c>
      <c r="N163" s="28">
        <v>1.2E-2</v>
      </c>
      <c r="O163" s="7" t="s">
        <v>33</v>
      </c>
      <c r="P163" s="29">
        <v>0</v>
      </c>
      <c r="Q163" s="30"/>
      <c r="R163" s="30"/>
      <c r="S163" s="7" t="s">
        <v>203</v>
      </c>
      <c r="T163" s="7" t="s">
        <v>744</v>
      </c>
      <c r="U163" s="7" t="s">
        <v>20</v>
      </c>
      <c r="V163" s="26" t="e">
        <f t="shared" ca="1" si="2"/>
        <v>#NAME?</v>
      </c>
      <c r="W163" s="7"/>
      <c r="X163" s="7"/>
      <c r="Y163" s="31" t="s">
        <v>205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" t="s">
        <v>747</v>
      </c>
      <c r="C164" s="4" t="s">
        <v>748</v>
      </c>
      <c r="D164" s="7" t="s">
        <v>28</v>
      </c>
      <c r="E164" s="7" t="s">
        <v>29</v>
      </c>
      <c r="F164" s="7" t="s">
        <v>412</v>
      </c>
      <c r="G164" s="7" t="e">
        <f t="shared" ca="1" si="0"/>
        <v>#NAME?</v>
      </c>
      <c r="H164" s="26" t="s">
        <v>210</v>
      </c>
      <c r="I164" s="26" t="s">
        <v>33</v>
      </c>
      <c r="J164" s="7" t="str">
        <f t="shared" si="8"/>
        <v>Não</v>
      </c>
      <c r="K164" s="27">
        <v>45070</v>
      </c>
      <c r="L164" s="7"/>
      <c r="M164" s="7" t="s">
        <v>94</v>
      </c>
      <c r="N164" s="28">
        <v>0</v>
      </c>
      <c r="O164" s="7" t="s">
        <v>33</v>
      </c>
      <c r="P164" s="29">
        <v>0</v>
      </c>
      <c r="Q164" s="30"/>
      <c r="R164" s="30" t="s">
        <v>749</v>
      </c>
      <c r="S164" s="7" t="s">
        <v>203</v>
      </c>
      <c r="T164" s="7" t="s">
        <v>750</v>
      </c>
      <c r="U164" s="7" t="s">
        <v>29</v>
      </c>
      <c r="V164" s="26" t="e">
        <f t="shared" ca="1" si="2"/>
        <v>#NAME?</v>
      </c>
      <c r="W164" s="7"/>
      <c r="X164" s="7"/>
      <c r="Y164" s="31" t="s">
        <v>205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751</v>
      </c>
      <c r="C165" s="47" t="s">
        <v>752</v>
      </c>
      <c r="D165" s="7" t="s">
        <v>28</v>
      </c>
      <c r="E165" s="7" t="s">
        <v>20</v>
      </c>
      <c r="F165" s="7" t="s">
        <v>753</v>
      </c>
      <c r="G165" s="7" t="e">
        <f t="shared" ca="1" si="0"/>
        <v>#NAME?</v>
      </c>
      <c r="H165" s="26" t="s">
        <v>201</v>
      </c>
      <c r="I165" s="26" t="s">
        <v>33</v>
      </c>
      <c r="J165" s="7" t="str">
        <f>IF(R165=0,"Não","Sim")</f>
        <v>Sim</v>
      </c>
      <c r="K165" s="27">
        <v>45016</v>
      </c>
      <c r="L165" s="27">
        <v>45449</v>
      </c>
      <c r="M165" s="7" t="s">
        <v>53</v>
      </c>
      <c r="N165" s="28">
        <v>1.2E-2</v>
      </c>
      <c r="O165" s="7" t="s">
        <v>33</v>
      </c>
      <c r="P165" s="29">
        <v>0</v>
      </c>
      <c r="Q165" s="75"/>
      <c r="R165" s="43" t="s">
        <v>353</v>
      </c>
      <c r="S165" s="7" t="s">
        <v>203</v>
      </c>
      <c r="T165" s="7" t="s">
        <v>754</v>
      </c>
      <c r="U165" s="7" t="s">
        <v>29</v>
      </c>
      <c r="V165" s="26" t="e">
        <f t="shared" ca="1" si="2"/>
        <v>#NAME?</v>
      </c>
      <c r="W165" s="7"/>
      <c r="X165" s="7"/>
      <c r="Y165" s="31" t="s">
        <v>296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36" t="s">
        <v>755</v>
      </c>
      <c r="C166" s="47" t="s">
        <v>756</v>
      </c>
      <c r="D166" s="7" t="s">
        <v>28</v>
      </c>
      <c r="E166" s="7" t="s">
        <v>29</v>
      </c>
      <c r="F166" s="7" t="s">
        <v>78</v>
      </c>
      <c r="G166" s="7" t="e">
        <f t="shared" ca="1" si="0"/>
        <v>#NAME?</v>
      </c>
      <c r="H166" s="26" t="s">
        <v>210</v>
      </c>
      <c r="I166" s="26" t="s">
        <v>33</v>
      </c>
      <c r="J166" s="7" t="str">
        <f t="shared" ref="J166:J217" si="9">IF(Q166=0,"Não","Sim")</f>
        <v>Não</v>
      </c>
      <c r="K166" s="27">
        <v>45446</v>
      </c>
      <c r="L166" s="7"/>
      <c r="M166" s="7" t="s">
        <v>40</v>
      </c>
      <c r="N166" s="28">
        <v>1.2E-2</v>
      </c>
      <c r="O166" s="7" t="s">
        <v>41</v>
      </c>
      <c r="P166" s="29">
        <v>0.1</v>
      </c>
      <c r="Q166" s="30"/>
      <c r="R166" s="30"/>
      <c r="S166" s="7" t="s">
        <v>203</v>
      </c>
      <c r="T166" s="7" t="s">
        <v>757</v>
      </c>
      <c r="U166" s="7" t="s">
        <v>29</v>
      </c>
      <c r="V166" s="26" t="e">
        <f t="shared" ca="1" si="2"/>
        <v>#NAME?</v>
      </c>
      <c r="W166" s="7"/>
      <c r="X166" s="7" t="s">
        <v>44</v>
      </c>
      <c r="Y166" s="31" t="s">
        <v>205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68" t="s">
        <v>758</v>
      </c>
      <c r="C167" s="4" t="s">
        <v>759</v>
      </c>
      <c r="D167" s="7" t="s">
        <v>28</v>
      </c>
      <c r="E167" s="7" t="s">
        <v>29</v>
      </c>
      <c r="F167" s="7" t="s">
        <v>760</v>
      </c>
      <c r="G167" s="7" t="e">
        <f t="shared" ca="1" si="0"/>
        <v>#NAME?</v>
      </c>
      <c r="H167" s="26" t="s">
        <v>210</v>
      </c>
      <c r="I167" s="26" t="s">
        <v>33</v>
      </c>
      <c r="J167" s="7" t="str">
        <f t="shared" si="9"/>
        <v>Não</v>
      </c>
      <c r="K167" s="27">
        <v>45117</v>
      </c>
      <c r="L167" s="7"/>
      <c r="M167" s="7" t="s">
        <v>53</v>
      </c>
      <c r="N167" s="28">
        <v>8.0000000000000002E-3</v>
      </c>
      <c r="O167" s="7" t="s">
        <v>33</v>
      </c>
      <c r="P167" s="29">
        <v>0</v>
      </c>
      <c r="Q167" s="30"/>
      <c r="R167" s="42" t="s">
        <v>761</v>
      </c>
      <c r="S167" s="7" t="s">
        <v>203</v>
      </c>
      <c r="T167" s="7" t="s">
        <v>762</v>
      </c>
      <c r="U167" s="7" t="s">
        <v>20</v>
      </c>
      <c r="V167" s="26" t="e">
        <f t="shared" ca="1" si="2"/>
        <v>#NAME?</v>
      </c>
      <c r="W167" s="7"/>
      <c r="X167" s="7"/>
      <c r="Y167" s="31" t="s">
        <v>205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7" t="s">
        <v>763</v>
      </c>
      <c r="C168" s="38" t="s">
        <v>764</v>
      </c>
      <c r="D168" s="7" t="s">
        <v>208</v>
      </c>
      <c r="E168" s="7" t="s">
        <v>29</v>
      </c>
      <c r="F168" s="7" t="s">
        <v>290</v>
      </c>
      <c r="G168" s="7" t="e">
        <f t="shared" ca="1" si="0"/>
        <v>#NAME?</v>
      </c>
      <c r="H168" s="26" t="s">
        <v>210</v>
      </c>
      <c r="I168" s="26" t="s">
        <v>33</v>
      </c>
      <c r="J168" s="7" t="str">
        <f t="shared" si="9"/>
        <v>Sim</v>
      </c>
      <c r="K168" s="27">
        <v>45418</v>
      </c>
      <c r="L168" s="7"/>
      <c r="M168" s="7" t="s">
        <v>53</v>
      </c>
      <c r="N168" s="28">
        <v>1.2E-2</v>
      </c>
      <c r="O168" s="7" t="s">
        <v>33</v>
      </c>
      <c r="P168" s="29">
        <v>0</v>
      </c>
      <c r="Q168" s="30" t="s">
        <v>765</v>
      </c>
      <c r="R168" s="13"/>
      <c r="S168" s="7" t="s">
        <v>203</v>
      </c>
      <c r="T168" s="7" t="s">
        <v>766</v>
      </c>
      <c r="U168" s="7" t="s">
        <v>57</v>
      </c>
      <c r="V168" s="26" t="e">
        <f t="shared" ca="1" si="2"/>
        <v>#NAME?</v>
      </c>
      <c r="W168" s="7"/>
      <c r="X168" s="7" t="s">
        <v>76</v>
      </c>
      <c r="Y168" s="31" t="s">
        <v>205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767</v>
      </c>
      <c r="C169" s="4" t="s">
        <v>768</v>
      </c>
      <c r="D169" s="7" t="s">
        <v>28</v>
      </c>
      <c r="E169" s="7" t="s">
        <v>38</v>
      </c>
      <c r="F169" s="7" t="s">
        <v>260</v>
      </c>
      <c r="G169" s="7" t="e">
        <f t="shared" ca="1" si="0"/>
        <v>#NAME?</v>
      </c>
      <c r="H169" s="26" t="s">
        <v>210</v>
      </c>
      <c r="I169" s="26" t="s">
        <v>33</v>
      </c>
      <c r="J169" s="7" t="str">
        <f t="shared" si="9"/>
        <v>Não</v>
      </c>
      <c r="K169" s="27">
        <v>45097</v>
      </c>
      <c r="L169" s="27"/>
      <c r="M169" s="7" t="s">
        <v>298</v>
      </c>
      <c r="N169" s="28">
        <v>2.5000000000000001E-2</v>
      </c>
      <c r="O169" s="7" t="s">
        <v>237</v>
      </c>
      <c r="P169" s="29">
        <v>0.2</v>
      </c>
      <c r="Q169" s="25"/>
      <c r="R169" s="30" t="s">
        <v>769</v>
      </c>
      <c r="S169" s="7" t="s">
        <v>203</v>
      </c>
      <c r="T169" s="7" t="s">
        <v>770</v>
      </c>
      <c r="U169" s="7" t="s">
        <v>43</v>
      </c>
      <c r="V169" s="26" t="e">
        <f t="shared" ca="1" si="2"/>
        <v>#NAME?</v>
      </c>
      <c r="W169" s="7"/>
      <c r="X169" s="7"/>
      <c r="Y169" s="31" t="s">
        <v>205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" t="s">
        <v>767</v>
      </c>
      <c r="C170" s="4" t="s">
        <v>771</v>
      </c>
      <c r="D170" s="7" t="s">
        <v>28</v>
      </c>
      <c r="E170" s="7" t="s">
        <v>38</v>
      </c>
      <c r="F170" s="7" t="s">
        <v>260</v>
      </c>
      <c r="G170" s="7" t="e">
        <f t="shared" ca="1" si="0"/>
        <v>#NAME?</v>
      </c>
      <c r="H170" s="26" t="s">
        <v>210</v>
      </c>
      <c r="I170" s="26" t="s">
        <v>33</v>
      </c>
      <c r="J170" s="7" t="str">
        <f t="shared" si="9"/>
        <v>Não</v>
      </c>
      <c r="K170" s="27">
        <v>45098</v>
      </c>
      <c r="L170" s="27"/>
      <c r="M170" s="7" t="s">
        <v>53</v>
      </c>
      <c r="N170" s="28">
        <v>1.2E-2</v>
      </c>
      <c r="O170" s="7" t="s">
        <v>33</v>
      </c>
      <c r="P170" s="29">
        <v>0</v>
      </c>
      <c r="Q170" s="30"/>
      <c r="R170" s="30" t="s">
        <v>772</v>
      </c>
      <c r="S170" s="7" t="s">
        <v>203</v>
      </c>
      <c r="T170" s="7" t="s">
        <v>770</v>
      </c>
      <c r="U170" s="7" t="s">
        <v>43</v>
      </c>
      <c r="V170" s="26" t="e">
        <f t="shared" ca="1" si="2"/>
        <v>#NAME?</v>
      </c>
      <c r="W170" s="7"/>
      <c r="X170" s="7"/>
      <c r="Y170" s="31" t="s">
        <v>205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7" t="s">
        <v>773</v>
      </c>
      <c r="C171" s="38" t="s">
        <v>774</v>
      </c>
      <c r="D171" s="7" t="s">
        <v>28</v>
      </c>
      <c r="E171" s="7" t="s">
        <v>29</v>
      </c>
      <c r="F171" s="7" t="s">
        <v>78</v>
      </c>
      <c r="G171" s="7" t="e">
        <f t="shared" ca="1" si="0"/>
        <v>#NAME?</v>
      </c>
      <c r="H171" s="26" t="s">
        <v>210</v>
      </c>
      <c r="I171" s="26" t="s">
        <v>33</v>
      </c>
      <c r="J171" s="7" t="str">
        <f t="shared" si="9"/>
        <v>Não</v>
      </c>
      <c r="K171" s="27">
        <v>45440</v>
      </c>
      <c r="L171" s="27"/>
      <c r="M171" s="76" t="s">
        <v>53</v>
      </c>
      <c r="N171" s="50">
        <v>1.2E-2</v>
      </c>
      <c r="O171" s="51" t="s">
        <v>33</v>
      </c>
      <c r="P171" s="52">
        <v>0</v>
      </c>
      <c r="Q171" s="30"/>
      <c r="R171" s="30"/>
      <c r="S171" s="7" t="s">
        <v>203</v>
      </c>
      <c r="T171" s="12" t="s">
        <v>775</v>
      </c>
      <c r="U171" s="7" t="s">
        <v>29</v>
      </c>
      <c r="V171" s="26" t="e">
        <f t="shared" ca="1" si="2"/>
        <v>#NAME?</v>
      </c>
      <c r="W171" s="7"/>
      <c r="X171" s="7" t="s">
        <v>44</v>
      </c>
      <c r="Y171" s="31" t="s">
        <v>205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776</v>
      </c>
      <c r="C172" s="4" t="s">
        <v>777</v>
      </c>
      <c r="D172" s="7" t="s">
        <v>28</v>
      </c>
      <c r="E172" s="7" t="s">
        <v>38</v>
      </c>
      <c r="F172" s="7" t="s">
        <v>260</v>
      </c>
      <c r="G172" s="7" t="e">
        <f t="shared" ca="1" si="0"/>
        <v>#NAME?</v>
      </c>
      <c r="H172" s="26" t="s">
        <v>201</v>
      </c>
      <c r="I172" s="26" t="s">
        <v>33</v>
      </c>
      <c r="J172" s="7" t="str">
        <f t="shared" si="9"/>
        <v>Não</v>
      </c>
      <c r="K172" s="27">
        <v>45166</v>
      </c>
      <c r="L172" s="27">
        <v>45177</v>
      </c>
      <c r="M172" s="7" t="s">
        <v>301</v>
      </c>
      <c r="N172" s="28">
        <v>8.0000000000000002E-3</v>
      </c>
      <c r="O172" s="7" t="s">
        <v>302</v>
      </c>
      <c r="P172" s="29">
        <v>0.1</v>
      </c>
      <c r="Q172" s="30"/>
      <c r="R172" s="30"/>
      <c r="S172" s="7" t="s">
        <v>203</v>
      </c>
      <c r="T172" s="7" t="s">
        <v>778</v>
      </c>
      <c r="U172" s="7" t="s">
        <v>43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6" t="s">
        <v>776</v>
      </c>
      <c r="C173" s="4" t="s">
        <v>779</v>
      </c>
      <c r="D173" s="7" t="s">
        <v>28</v>
      </c>
      <c r="E173" s="7" t="s">
        <v>38</v>
      </c>
      <c r="F173" s="7" t="s">
        <v>260</v>
      </c>
      <c r="G173" s="7" t="e">
        <f t="shared" ca="1" si="0"/>
        <v>#NAME?</v>
      </c>
      <c r="H173" s="26" t="s">
        <v>201</v>
      </c>
      <c r="I173" s="26" t="s">
        <v>33</v>
      </c>
      <c r="J173" s="7" t="str">
        <f t="shared" si="9"/>
        <v>Não</v>
      </c>
      <c r="K173" s="27">
        <v>45166</v>
      </c>
      <c r="L173" s="27">
        <v>45177</v>
      </c>
      <c r="M173" s="7" t="s">
        <v>53</v>
      </c>
      <c r="N173" s="28">
        <v>1.2E-2</v>
      </c>
      <c r="O173" s="7" t="s">
        <v>33</v>
      </c>
      <c r="P173" s="29">
        <v>0</v>
      </c>
      <c r="Q173" s="30"/>
      <c r="R173" s="30"/>
      <c r="S173" s="7" t="s">
        <v>203</v>
      </c>
      <c r="T173" s="7" t="s">
        <v>778</v>
      </c>
      <c r="U173" s="7" t="s">
        <v>43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780</v>
      </c>
      <c r="C174" s="4" t="s">
        <v>781</v>
      </c>
      <c r="D174" s="7" t="s">
        <v>28</v>
      </c>
      <c r="E174" s="7" t="s">
        <v>38</v>
      </c>
      <c r="F174" s="7" t="s">
        <v>260</v>
      </c>
      <c r="G174" s="7" t="e">
        <f t="shared" ca="1" si="0"/>
        <v>#NAME?</v>
      </c>
      <c r="H174" s="26" t="s">
        <v>215</v>
      </c>
      <c r="I174" s="26" t="s">
        <v>216</v>
      </c>
      <c r="J174" s="7" t="str">
        <f t="shared" si="9"/>
        <v>Não</v>
      </c>
      <c r="K174" s="27">
        <v>45170</v>
      </c>
      <c r="L174" s="7"/>
      <c r="M174" s="7" t="s">
        <v>53</v>
      </c>
      <c r="N174" s="28">
        <v>1.2E-2</v>
      </c>
      <c r="O174" s="7" t="s">
        <v>33</v>
      </c>
      <c r="P174" s="29">
        <v>0</v>
      </c>
      <c r="Q174" s="25"/>
      <c r="R174" s="30" t="s">
        <v>782</v>
      </c>
      <c r="S174" s="7" t="s">
        <v>203</v>
      </c>
      <c r="T174" s="7" t="s">
        <v>778</v>
      </c>
      <c r="U174" s="7" t="s">
        <v>43</v>
      </c>
      <c r="V174" s="26" t="e">
        <f t="shared" ca="1" si="2"/>
        <v>#NAME?</v>
      </c>
      <c r="W174" s="7"/>
      <c r="X174" s="7"/>
      <c r="Y174" s="32" t="s">
        <v>205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783</v>
      </c>
      <c r="C175" s="4" t="s">
        <v>784</v>
      </c>
      <c r="D175" s="7" t="s">
        <v>28</v>
      </c>
      <c r="E175" s="7" t="s">
        <v>29</v>
      </c>
      <c r="F175" s="7" t="s">
        <v>487</v>
      </c>
      <c r="G175" s="7" t="e">
        <f t="shared" ca="1" si="0"/>
        <v>#NAME?</v>
      </c>
      <c r="H175" s="26" t="s">
        <v>210</v>
      </c>
      <c r="I175" s="26" t="s">
        <v>216</v>
      </c>
      <c r="J175" s="7" t="str">
        <f t="shared" si="9"/>
        <v>Não</v>
      </c>
      <c r="K175" s="27">
        <v>45464</v>
      </c>
      <c r="L175" s="7"/>
      <c r="M175" s="7" t="s">
        <v>53</v>
      </c>
      <c r="N175" s="28">
        <v>0</v>
      </c>
      <c r="O175" s="7" t="s">
        <v>33</v>
      </c>
      <c r="P175" s="29">
        <v>0</v>
      </c>
      <c r="Q175" s="25"/>
      <c r="R175" s="30"/>
      <c r="S175" s="7" t="s">
        <v>329</v>
      </c>
      <c r="T175" s="7" t="s">
        <v>785</v>
      </c>
      <c r="U175" s="7" t="s">
        <v>29</v>
      </c>
      <c r="V175" s="26" t="e">
        <f t="shared" ca="1" si="2"/>
        <v>#NAME?</v>
      </c>
      <c r="W175" s="7"/>
      <c r="X175" s="7" t="s">
        <v>44</v>
      </c>
      <c r="Y175" s="31" t="s">
        <v>205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786</v>
      </c>
      <c r="C176" s="4" t="s">
        <v>787</v>
      </c>
      <c r="D176" s="7" t="s">
        <v>28</v>
      </c>
      <c r="E176" s="7" t="s">
        <v>20</v>
      </c>
      <c r="F176" s="7" t="s">
        <v>214</v>
      </c>
      <c r="G176" s="7" t="e">
        <f t="shared" ca="1" si="0"/>
        <v>#NAME?</v>
      </c>
      <c r="H176" s="26" t="s">
        <v>215</v>
      </c>
      <c r="I176" s="26" t="s">
        <v>480</v>
      </c>
      <c r="J176" s="7" t="str">
        <f t="shared" si="9"/>
        <v>Não</v>
      </c>
      <c r="K176" s="27">
        <v>45121</v>
      </c>
      <c r="L176" s="27"/>
      <c r="M176" s="7" t="s">
        <v>504</v>
      </c>
      <c r="N176" s="28">
        <v>8.0000000000000002E-3</v>
      </c>
      <c r="O176" s="7" t="s">
        <v>33</v>
      </c>
      <c r="P176" s="29">
        <v>0</v>
      </c>
      <c r="Q176" s="30"/>
      <c r="R176" s="30" t="s">
        <v>788</v>
      </c>
      <c r="S176" s="7" t="s">
        <v>329</v>
      </c>
      <c r="T176" s="7" t="s">
        <v>789</v>
      </c>
      <c r="U176" s="7" t="s">
        <v>20</v>
      </c>
      <c r="V176" s="26" t="e">
        <f t="shared" ca="1" si="2"/>
        <v>#NAME?</v>
      </c>
      <c r="W176" s="7"/>
      <c r="X176" s="7"/>
      <c r="Y176" s="31" t="s">
        <v>296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" t="s">
        <v>790</v>
      </c>
      <c r="C177" s="4" t="s">
        <v>791</v>
      </c>
      <c r="D177" s="7" t="s">
        <v>110</v>
      </c>
      <c r="E177" s="7" t="s">
        <v>29</v>
      </c>
      <c r="F177" s="7" t="s">
        <v>200</v>
      </c>
      <c r="G177" s="7" t="e">
        <f t="shared" ca="1" si="0"/>
        <v>#NAME?</v>
      </c>
      <c r="H177" s="26" t="s">
        <v>215</v>
      </c>
      <c r="I177" s="26" t="s">
        <v>480</v>
      </c>
      <c r="J177" s="7" t="str">
        <f t="shared" si="9"/>
        <v>Não</v>
      </c>
      <c r="K177" s="27">
        <v>45166</v>
      </c>
      <c r="L177" s="7"/>
      <c r="M177" s="7" t="s">
        <v>74</v>
      </c>
      <c r="N177" s="28">
        <v>0.01</v>
      </c>
      <c r="O177" s="7" t="s">
        <v>41</v>
      </c>
      <c r="P177" s="29">
        <v>0.1</v>
      </c>
      <c r="Q177" s="30"/>
      <c r="R177" s="30" t="s">
        <v>792</v>
      </c>
      <c r="S177" s="7" t="s">
        <v>203</v>
      </c>
      <c r="T177" s="7" t="s">
        <v>793</v>
      </c>
      <c r="U177" s="7" t="s">
        <v>29</v>
      </c>
      <c r="V177" s="26" t="e">
        <f t="shared" ca="1" si="2"/>
        <v>#NAME?</v>
      </c>
      <c r="W177" s="7"/>
      <c r="X177" s="7"/>
      <c r="Y177" s="31" t="s">
        <v>205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37" t="s">
        <v>794</v>
      </c>
      <c r="C178" s="38" t="s">
        <v>795</v>
      </c>
      <c r="D178" s="7" t="s">
        <v>208</v>
      </c>
      <c r="E178" s="7" t="s">
        <v>29</v>
      </c>
      <c r="F178" s="7" t="s">
        <v>378</v>
      </c>
      <c r="G178" s="7" t="e">
        <f t="shared" ca="1" si="0"/>
        <v>#NAME?</v>
      </c>
      <c r="H178" s="26" t="s">
        <v>210</v>
      </c>
      <c r="I178" s="26" t="s">
        <v>33</v>
      </c>
      <c r="J178" s="7" t="str">
        <f t="shared" si="9"/>
        <v>Não</v>
      </c>
      <c r="K178" s="27">
        <v>45418</v>
      </c>
      <c r="L178" s="27"/>
      <c r="M178" s="7" t="s">
        <v>40</v>
      </c>
      <c r="N178" s="28">
        <v>1.2E-2</v>
      </c>
      <c r="O178" s="7" t="s">
        <v>41</v>
      </c>
      <c r="P178" s="29">
        <v>0.1</v>
      </c>
      <c r="Q178" s="30"/>
      <c r="R178" s="30"/>
      <c r="S178" s="7" t="s">
        <v>203</v>
      </c>
      <c r="T178" s="7" t="s">
        <v>796</v>
      </c>
      <c r="U178" s="7" t="s">
        <v>29</v>
      </c>
      <c r="V178" s="26" t="e">
        <f t="shared" ca="1" si="2"/>
        <v>#NAME?</v>
      </c>
      <c r="W178" s="7"/>
      <c r="X178" s="7" t="s">
        <v>44</v>
      </c>
      <c r="Y178" s="31" t="s">
        <v>205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78" t="s">
        <v>797</v>
      </c>
      <c r="C179" s="79" t="s">
        <v>798</v>
      </c>
      <c r="D179" s="7" t="s">
        <v>110</v>
      </c>
      <c r="E179" s="7" t="s">
        <v>29</v>
      </c>
      <c r="F179" s="7" t="s">
        <v>527</v>
      </c>
      <c r="G179" s="7" t="e">
        <f t="shared" ca="1" si="0"/>
        <v>#NAME?</v>
      </c>
      <c r="H179" s="26" t="s">
        <v>201</v>
      </c>
      <c r="I179" s="26" t="s">
        <v>33</v>
      </c>
      <c r="J179" s="7" t="str">
        <f t="shared" si="9"/>
        <v>Não</v>
      </c>
      <c r="K179" s="27">
        <v>45175</v>
      </c>
      <c r="L179" s="27">
        <v>45516</v>
      </c>
      <c r="M179" s="7" t="s">
        <v>53</v>
      </c>
      <c r="N179" s="28">
        <v>8.5000000000000006E-3</v>
      </c>
      <c r="O179" s="7" t="s">
        <v>33</v>
      </c>
      <c r="P179" s="29">
        <v>0</v>
      </c>
      <c r="Q179" s="73"/>
      <c r="R179" s="30" t="s">
        <v>736</v>
      </c>
      <c r="S179" s="7" t="s">
        <v>203</v>
      </c>
      <c r="T179" s="7" t="s">
        <v>799</v>
      </c>
      <c r="U179" s="7" t="s">
        <v>29</v>
      </c>
      <c r="V179" s="26" t="e">
        <f t="shared" ca="1" si="2"/>
        <v>#NAME?</v>
      </c>
      <c r="W179" s="7"/>
      <c r="X179" s="7"/>
      <c r="Y179" s="31" t="s">
        <v>205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" t="s">
        <v>800</v>
      </c>
      <c r="C180" s="4" t="s">
        <v>801</v>
      </c>
      <c r="D180" s="7" t="s">
        <v>28</v>
      </c>
      <c r="E180" s="7" t="s">
        <v>29</v>
      </c>
      <c r="F180" s="7" t="s">
        <v>30</v>
      </c>
      <c r="G180" s="7" t="e">
        <f t="shared" ca="1" si="0"/>
        <v>#NAME?</v>
      </c>
      <c r="H180" s="26" t="s">
        <v>210</v>
      </c>
      <c r="I180" s="26" t="s">
        <v>33</v>
      </c>
      <c r="J180" s="7" t="str">
        <f t="shared" si="9"/>
        <v>Não</v>
      </c>
      <c r="K180" s="27">
        <v>45001</v>
      </c>
      <c r="L180" s="7"/>
      <c r="M180" s="7" t="s">
        <v>53</v>
      </c>
      <c r="N180" s="28">
        <v>1.2E-2</v>
      </c>
      <c r="O180" s="7" t="s">
        <v>33</v>
      </c>
      <c r="P180" s="29">
        <v>0</v>
      </c>
      <c r="Q180" s="30"/>
      <c r="R180" s="30"/>
      <c r="S180" s="7" t="s">
        <v>203</v>
      </c>
      <c r="T180" s="7" t="s">
        <v>802</v>
      </c>
      <c r="U180" s="7" t="s">
        <v>29</v>
      </c>
      <c r="V180" s="26" t="e">
        <f t="shared" ca="1" si="2"/>
        <v>#NAME?</v>
      </c>
      <c r="W180" s="7"/>
      <c r="X180" s="7"/>
      <c r="Y180" s="31" t="s">
        <v>205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" t="s">
        <v>803</v>
      </c>
      <c r="C181" s="4" t="s">
        <v>804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6" t="s">
        <v>210</v>
      </c>
      <c r="I181" s="26" t="s">
        <v>33</v>
      </c>
      <c r="J181" s="7" t="str">
        <f t="shared" si="9"/>
        <v>Não</v>
      </c>
      <c r="K181" s="27">
        <v>45551</v>
      </c>
      <c r="L181" s="7"/>
      <c r="M181" s="7" t="s">
        <v>53</v>
      </c>
      <c r="N181" s="28">
        <v>1.2E-2</v>
      </c>
      <c r="O181" s="7" t="s">
        <v>33</v>
      </c>
      <c r="P181" s="29">
        <v>0</v>
      </c>
      <c r="Q181" s="30"/>
      <c r="R181" s="30"/>
      <c r="S181" s="7" t="s">
        <v>203</v>
      </c>
      <c r="T181" s="7" t="s">
        <v>805</v>
      </c>
      <c r="U181" s="7" t="s">
        <v>57</v>
      </c>
      <c r="V181" s="26" t="e">
        <f t="shared" ca="1" si="2"/>
        <v>#NAME?</v>
      </c>
      <c r="W181" s="7"/>
      <c r="X181" s="7" t="s">
        <v>276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6" t="s">
        <v>806</v>
      </c>
      <c r="C182" s="4" t="s">
        <v>807</v>
      </c>
      <c r="D182" s="7" t="s">
        <v>28</v>
      </c>
      <c r="E182" s="7" t="s">
        <v>20</v>
      </c>
      <c r="F182" s="7" t="s">
        <v>214</v>
      </c>
      <c r="G182" s="7" t="e">
        <f t="shared" ca="1" si="0"/>
        <v>#NAME?</v>
      </c>
      <c r="H182" s="26" t="s">
        <v>215</v>
      </c>
      <c r="I182" s="26" t="s">
        <v>216</v>
      </c>
      <c r="J182" s="7" t="str">
        <f t="shared" si="9"/>
        <v>Não</v>
      </c>
      <c r="K182" s="27">
        <v>45029</v>
      </c>
      <c r="L182" s="7"/>
      <c r="M182" s="7" t="s">
        <v>53</v>
      </c>
      <c r="N182" s="28">
        <v>0.01</v>
      </c>
      <c r="O182" s="7" t="s">
        <v>33</v>
      </c>
      <c r="P182" s="29">
        <v>0</v>
      </c>
      <c r="Q182" s="30"/>
      <c r="R182" s="30"/>
      <c r="S182" s="7" t="s">
        <v>203</v>
      </c>
      <c r="T182" s="7" t="s">
        <v>808</v>
      </c>
      <c r="U182" s="7" t="s">
        <v>20</v>
      </c>
      <c r="V182" s="26" t="e">
        <f t="shared" ca="1" si="2"/>
        <v>#NAME?</v>
      </c>
      <c r="W182" s="7"/>
      <c r="X182" s="7"/>
      <c r="Y182" s="31" t="s">
        <v>205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809</v>
      </c>
      <c r="C183" s="4" t="s">
        <v>810</v>
      </c>
      <c r="D183" s="7" t="s">
        <v>110</v>
      </c>
      <c r="E183" s="7" t="s">
        <v>29</v>
      </c>
      <c r="F183" s="7" t="s">
        <v>811</v>
      </c>
      <c r="G183" s="7" t="e">
        <f t="shared" ca="1" si="0"/>
        <v>#NAME?</v>
      </c>
      <c r="H183" s="26" t="s">
        <v>215</v>
      </c>
      <c r="I183" s="26" t="s">
        <v>216</v>
      </c>
      <c r="J183" s="7" t="str">
        <f t="shared" si="9"/>
        <v>Não</v>
      </c>
      <c r="K183" s="27">
        <v>44935</v>
      </c>
      <c r="L183" s="7"/>
      <c r="M183" s="7" t="s">
        <v>53</v>
      </c>
      <c r="N183" s="28">
        <v>0.01</v>
      </c>
      <c r="O183" s="7" t="s">
        <v>33</v>
      </c>
      <c r="P183" s="29">
        <v>0</v>
      </c>
      <c r="Q183" s="30"/>
      <c r="R183" s="30"/>
      <c r="S183" s="7" t="s">
        <v>203</v>
      </c>
      <c r="T183" s="7" t="s">
        <v>812</v>
      </c>
      <c r="U183" s="7" t="s">
        <v>29</v>
      </c>
      <c r="V183" s="26" t="e">
        <f t="shared" ca="1" si="2"/>
        <v>#NAME?</v>
      </c>
      <c r="W183" s="7"/>
      <c r="X183" s="7"/>
      <c r="Y183" s="31" t="s">
        <v>296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813</v>
      </c>
      <c r="C184" s="4" t="s">
        <v>814</v>
      </c>
      <c r="D184" s="7" t="s">
        <v>110</v>
      </c>
      <c r="E184" s="7" t="s">
        <v>29</v>
      </c>
      <c r="F184" s="7" t="s">
        <v>813</v>
      </c>
      <c r="G184" s="7" t="e">
        <f t="shared" ca="1" si="0"/>
        <v>#NAME?</v>
      </c>
      <c r="H184" s="26" t="s">
        <v>210</v>
      </c>
      <c r="I184" s="26" t="s">
        <v>33</v>
      </c>
      <c r="J184" s="7" t="str">
        <f t="shared" si="9"/>
        <v>Não</v>
      </c>
      <c r="K184" s="27">
        <v>45000</v>
      </c>
      <c r="L184" s="7"/>
      <c r="M184" s="7" t="s">
        <v>386</v>
      </c>
      <c r="N184" s="28">
        <v>0.02</v>
      </c>
      <c r="O184" s="7" t="s">
        <v>41</v>
      </c>
      <c r="P184" s="29">
        <v>0.2</v>
      </c>
      <c r="Q184" s="30"/>
      <c r="R184" s="30"/>
      <c r="S184" s="7" t="s">
        <v>203</v>
      </c>
      <c r="T184" s="7" t="s">
        <v>815</v>
      </c>
      <c r="U184" s="7" t="s">
        <v>29</v>
      </c>
      <c r="V184" s="26" t="e">
        <f t="shared" ca="1" si="2"/>
        <v>#NAME?</v>
      </c>
      <c r="W184" s="7"/>
      <c r="X184" s="7"/>
      <c r="Y184" s="31" t="s">
        <v>205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816</v>
      </c>
      <c r="C185" s="4" t="s">
        <v>817</v>
      </c>
      <c r="D185" s="7" t="s">
        <v>28</v>
      </c>
      <c r="E185" s="7" t="s">
        <v>29</v>
      </c>
      <c r="F185" s="7" t="s">
        <v>412</v>
      </c>
      <c r="G185" s="7" t="e">
        <f t="shared" ca="1" si="0"/>
        <v>#NAME?</v>
      </c>
      <c r="H185" s="26" t="s">
        <v>210</v>
      </c>
      <c r="I185" s="26" t="s">
        <v>33</v>
      </c>
      <c r="J185" s="7" t="str">
        <f t="shared" si="9"/>
        <v>Não</v>
      </c>
      <c r="K185" s="27">
        <v>44921</v>
      </c>
      <c r="L185" s="7"/>
      <c r="M185" s="7" t="s">
        <v>74</v>
      </c>
      <c r="N185" s="28">
        <v>1.4999999999999999E-2</v>
      </c>
      <c r="O185" s="7" t="s">
        <v>41</v>
      </c>
      <c r="P185" s="29">
        <v>0.1</v>
      </c>
      <c r="Q185" s="30"/>
      <c r="R185" s="30"/>
      <c r="S185" s="7" t="s">
        <v>203</v>
      </c>
      <c r="T185" s="7" t="s">
        <v>818</v>
      </c>
      <c r="U185" s="7" t="s">
        <v>29</v>
      </c>
      <c r="V185" s="26" t="e">
        <f t="shared" ca="1" si="2"/>
        <v>#NAME?</v>
      </c>
      <c r="W185" s="7"/>
      <c r="X185" s="7"/>
      <c r="Y185" s="31" t="s">
        <v>296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819</v>
      </c>
      <c r="C186" s="4" t="s">
        <v>820</v>
      </c>
      <c r="D186" s="7" t="s">
        <v>28</v>
      </c>
      <c r="E186" s="7" t="s">
        <v>29</v>
      </c>
      <c r="F186" s="7" t="s">
        <v>78</v>
      </c>
      <c r="G186" s="7" t="e">
        <f t="shared" ca="1" si="0"/>
        <v>#NAME?</v>
      </c>
      <c r="H186" s="26" t="s">
        <v>215</v>
      </c>
      <c r="I186" s="26" t="s">
        <v>216</v>
      </c>
      <c r="J186" s="7" t="str">
        <f t="shared" si="9"/>
        <v>Não</v>
      </c>
      <c r="K186" s="27">
        <v>45061</v>
      </c>
      <c r="L186" s="7"/>
      <c r="M186" s="7" t="s">
        <v>53</v>
      </c>
      <c r="N186" s="28">
        <v>1.2E-2</v>
      </c>
      <c r="O186" s="7" t="s">
        <v>33</v>
      </c>
      <c r="P186" s="29">
        <v>0</v>
      </c>
      <c r="Q186" s="30"/>
      <c r="R186" s="30" t="s">
        <v>821</v>
      </c>
      <c r="S186" s="7" t="s">
        <v>203</v>
      </c>
      <c r="T186" s="7" t="s">
        <v>822</v>
      </c>
      <c r="U186" s="7" t="s">
        <v>29</v>
      </c>
      <c r="V186" s="26" t="e">
        <f t="shared" ca="1" si="2"/>
        <v>#NAME?</v>
      </c>
      <c r="W186" s="7"/>
      <c r="X186" s="7"/>
      <c r="Y186" s="31" t="s">
        <v>205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823</v>
      </c>
      <c r="C187" s="4" t="s">
        <v>824</v>
      </c>
      <c r="D187" s="7" t="s">
        <v>110</v>
      </c>
      <c r="E187" s="7" t="s">
        <v>29</v>
      </c>
      <c r="F187" s="7" t="s">
        <v>825</v>
      </c>
      <c r="G187" s="7" t="e">
        <f t="shared" ca="1" si="0"/>
        <v>#NAME?</v>
      </c>
      <c r="H187" s="26" t="s">
        <v>210</v>
      </c>
      <c r="I187" s="26" t="s">
        <v>33</v>
      </c>
      <c r="J187" s="7" t="str">
        <f t="shared" si="9"/>
        <v>Não</v>
      </c>
      <c r="K187" s="27">
        <v>45006</v>
      </c>
      <c r="L187" s="7"/>
      <c r="M187" s="7" t="s">
        <v>53</v>
      </c>
      <c r="N187" s="28">
        <v>7.0000000000000001E-3</v>
      </c>
      <c r="O187" s="7" t="s">
        <v>33</v>
      </c>
      <c r="P187" s="29">
        <v>0</v>
      </c>
      <c r="Q187" s="30"/>
      <c r="R187" s="30"/>
      <c r="S187" s="7" t="s">
        <v>203</v>
      </c>
      <c r="T187" s="7" t="s">
        <v>826</v>
      </c>
      <c r="U187" s="7" t="s">
        <v>29</v>
      </c>
      <c r="V187" s="26" t="e">
        <f t="shared" ca="1" si="2"/>
        <v>#NAME?</v>
      </c>
      <c r="W187" s="7"/>
      <c r="X187" s="7"/>
      <c r="Y187" s="31" t="s">
        <v>205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823</v>
      </c>
      <c r="C188" s="4" t="s">
        <v>827</v>
      </c>
      <c r="D188" s="7" t="s">
        <v>110</v>
      </c>
      <c r="E188" s="7" t="s">
        <v>29</v>
      </c>
      <c r="F188" s="7" t="s">
        <v>825</v>
      </c>
      <c r="G188" s="7" t="e">
        <f t="shared" ca="1" si="0"/>
        <v>#NAME?</v>
      </c>
      <c r="H188" s="26" t="s">
        <v>210</v>
      </c>
      <c r="I188" s="26" t="s">
        <v>33</v>
      </c>
      <c r="J188" s="7" t="str">
        <f t="shared" si="9"/>
        <v>Não</v>
      </c>
      <c r="K188" s="27">
        <v>44910</v>
      </c>
      <c r="L188" s="7"/>
      <c r="M188" s="7" t="s">
        <v>53</v>
      </c>
      <c r="N188" s="28">
        <v>7.0000000000000001E-3</v>
      </c>
      <c r="O188" s="7" t="s">
        <v>33</v>
      </c>
      <c r="P188" s="29">
        <v>0</v>
      </c>
      <c r="Q188" s="30"/>
      <c r="R188" s="80" t="s">
        <v>828</v>
      </c>
      <c r="S188" s="7" t="s">
        <v>203</v>
      </c>
      <c r="T188" s="7" t="s">
        <v>826</v>
      </c>
      <c r="U188" s="7" t="s">
        <v>29</v>
      </c>
      <c r="V188" s="26" t="e">
        <f t="shared" ca="1" si="2"/>
        <v>#NAME?</v>
      </c>
      <c r="W188" s="7"/>
      <c r="X188" s="7"/>
      <c r="Y188" s="31" t="s">
        <v>205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829</v>
      </c>
      <c r="C189" s="4" t="s">
        <v>830</v>
      </c>
      <c r="D189" s="7" t="s">
        <v>28</v>
      </c>
      <c r="E189" s="7" t="s">
        <v>29</v>
      </c>
      <c r="F189" s="7" t="s">
        <v>831</v>
      </c>
      <c r="G189" s="7" t="e">
        <f t="shared" ca="1" si="0"/>
        <v>#NAME?</v>
      </c>
      <c r="H189" s="26" t="s">
        <v>210</v>
      </c>
      <c r="I189" s="26" t="s">
        <v>33</v>
      </c>
      <c r="J189" s="7" t="str">
        <f t="shared" si="9"/>
        <v>Não</v>
      </c>
      <c r="K189" s="27">
        <v>45278</v>
      </c>
      <c r="L189" s="7"/>
      <c r="M189" s="7" t="s">
        <v>53</v>
      </c>
      <c r="N189" s="10">
        <v>0.01</v>
      </c>
      <c r="O189" s="6" t="s">
        <v>33</v>
      </c>
      <c r="P189" s="11">
        <v>0</v>
      </c>
      <c r="Q189" s="30"/>
      <c r="R189" s="80"/>
      <c r="S189" s="7" t="s">
        <v>203</v>
      </c>
      <c r="T189" s="7" t="s">
        <v>832</v>
      </c>
      <c r="U189" s="7" t="s">
        <v>833</v>
      </c>
      <c r="V189" s="26" t="e">
        <f t="shared" ca="1" si="2"/>
        <v>#NAME?</v>
      </c>
      <c r="W189" s="7"/>
      <c r="X189" s="7"/>
      <c r="Y189" s="31" t="s">
        <v>205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834</v>
      </c>
      <c r="C190" s="4" t="s">
        <v>835</v>
      </c>
      <c r="D190" s="7" t="s">
        <v>28</v>
      </c>
      <c r="E190" s="7" t="s">
        <v>29</v>
      </c>
      <c r="F190" s="7" t="s">
        <v>30</v>
      </c>
      <c r="G190" s="7" t="e">
        <f t="shared" ca="1" si="0"/>
        <v>#NAME?</v>
      </c>
      <c r="H190" s="26" t="s">
        <v>215</v>
      </c>
      <c r="I190" s="26" t="s">
        <v>216</v>
      </c>
      <c r="J190" s="7" t="str">
        <f t="shared" si="9"/>
        <v>Não</v>
      </c>
      <c r="K190" s="27">
        <v>44888</v>
      </c>
      <c r="L190" s="7"/>
      <c r="M190" s="7" t="s">
        <v>53</v>
      </c>
      <c r="N190" s="28">
        <v>0.01</v>
      </c>
      <c r="O190" s="7" t="s">
        <v>33</v>
      </c>
      <c r="P190" s="29">
        <v>0</v>
      </c>
      <c r="Q190" s="30"/>
      <c r="R190" s="30"/>
      <c r="S190" s="7" t="s">
        <v>203</v>
      </c>
      <c r="T190" s="7" t="s">
        <v>836</v>
      </c>
      <c r="U190" s="7" t="s">
        <v>29</v>
      </c>
      <c r="V190" s="26" t="e">
        <f t="shared" ca="1" si="2"/>
        <v>#NAME?</v>
      </c>
      <c r="W190" s="7"/>
      <c r="X190" s="7"/>
      <c r="Y190" s="31" t="s">
        <v>296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" t="s">
        <v>837</v>
      </c>
      <c r="C191" s="4" t="s">
        <v>838</v>
      </c>
      <c r="D191" s="7" t="s">
        <v>28</v>
      </c>
      <c r="E191" s="7" t="s">
        <v>29</v>
      </c>
      <c r="F191" s="7" t="s">
        <v>30</v>
      </c>
      <c r="G191" s="7" t="e">
        <f t="shared" ca="1" si="0"/>
        <v>#NAME?</v>
      </c>
      <c r="H191" s="26" t="s">
        <v>215</v>
      </c>
      <c r="I191" s="26" t="s">
        <v>216</v>
      </c>
      <c r="J191" s="7" t="str">
        <f t="shared" si="9"/>
        <v>Não</v>
      </c>
      <c r="K191" s="27">
        <v>44928</v>
      </c>
      <c r="L191" s="7"/>
      <c r="M191" s="7" t="s">
        <v>53</v>
      </c>
      <c r="N191" s="28">
        <v>0.01</v>
      </c>
      <c r="O191" s="7" t="s">
        <v>33</v>
      </c>
      <c r="P191" s="29">
        <v>0</v>
      </c>
      <c r="Q191" s="30"/>
      <c r="R191" s="30"/>
      <c r="S191" s="7" t="s">
        <v>203</v>
      </c>
      <c r="T191" s="7" t="s">
        <v>836</v>
      </c>
      <c r="U191" s="7" t="s">
        <v>29</v>
      </c>
      <c r="V191" s="26" t="e">
        <f t="shared" ca="1" si="2"/>
        <v>#NAME?</v>
      </c>
      <c r="W191" s="7"/>
      <c r="X191" s="7"/>
      <c r="Y191" s="31" t="s">
        <v>296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" t="s">
        <v>839</v>
      </c>
      <c r="C192" s="4" t="s">
        <v>840</v>
      </c>
      <c r="D192" s="7" t="s">
        <v>28</v>
      </c>
      <c r="E192" s="7" t="s">
        <v>38</v>
      </c>
      <c r="F192" s="7" t="s">
        <v>260</v>
      </c>
      <c r="G192" s="7" t="e">
        <f t="shared" ca="1" si="0"/>
        <v>#NAME?</v>
      </c>
      <c r="H192" s="26" t="s">
        <v>210</v>
      </c>
      <c r="I192" s="26" t="s">
        <v>33</v>
      </c>
      <c r="J192" s="7" t="str">
        <f t="shared" si="9"/>
        <v>Não</v>
      </c>
      <c r="K192" s="27">
        <v>44973</v>
      </c>
      <c r="L192" s="7"/>
      <c r="M192" s="7" t="s">
        <v>53</v>
      </c>
      <c r="N192" s="28">
        <v>1.2E-2</v>
      </c>
      <c r="O192" s="7" t="s">
        <v>33</v>
      </c>
      <c r="P192" s="29">
        <v>0</v>
      </c>
      <c r="Q192" s="30"/>
      <c r="R192" s="30"/>
      <c r="S192" s="7" t="s">
        <v>203</v>
      </c>
      <c r="T192" s="7" t="s">
        <v>841</v>
      </c>
      <c r="U192" s="7" t="s">
        <v>43</v>
      </c>
      <c r="V192" s="26" t="e">
        <f t="shared" ca="1" si="2"/>
        <v>#NAME?</v>
      </c>
      <c r="W192" s="7"/>
      <c r="X192" s="7"/>
      <c r="Y192" s="31" t="s">
        <v>205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6" t="s">
        <v>842</v>
      </c>
      <c r="C193" s="4" t="s">
        <v>843</v>
      </c>
      <c r="D193" s="7" t="s">
        <v>28</v>
      </c>
      <c r="E193" s="7" t="s">
        <v>29</v>
      </c>
      <c r="F193" s="7" t="s">
        <v>831</v>
      </c>
      <c r="G193" s="7" t="e">
        <f t="shared" ca="1" si="0"/>
        <v>#NAME?</v>
      </c>
      <c r="H193" s="26" t="s">
        <v>210</v>
      </c>
      <c r="I193" s="26" t="s">
        <v>33</v>
      </c>
      <c r="J193" s="7" t="str">
        <f t="shared" si="9"/>
        <v>Não</v>
      </c>
      <c r="K193" s="27">
        <v>45166</v>
      </c>
      <c r="L193" s="27"/>
      <c r="M193" s="7" t="s">
        <v>74</v>
      </c>
      <c r="N193" s="28">
        <v>1.4999999999999999E-2</v>
      </c>
      <c r="O193" s="7" t="s">
        <v>41</v>
      </c>
      <c r="P193" s="29">
        <v>0.1</v>
      </c>
      <c r="Q193" s="30"/>
      <c r="R193" s="30"/>
      <c r="S193" s="7" t="s">
        <v>203</v>
      </c>
      <c r="T193" s="7" t="s">
        <v>844</v>
      </c>
      <c r="U193" s="7" t="s">
        <v>29</v>
      </c>
      <c r="V193" s="26" t="e">
        <f t="shared" ca="1" si="2"/>
        <v>#NAME?</v>
      </c>
      <c r="W193" s="7"/>
      <c r="X193" s="7"/>
      <c r="Y193" s="31" t="s">
        <v>205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35" t="s">
        <v>845</v>
      </c>
      <c r="C194" s="15" t="s">
        <v>846</v>
      </c>
      <c r="D194" s="7" t="s">
        <v>28</v>
      </c>
      <c r="E194" s="7" t="s">
        <v>38</v>
      </c>
      <c r="F194" s="7" t="s">
        <v>306</v>
      </c>
      <c r="G194" s="7" t="e">
        <f t="shared" ca="1" si="0"/>
        <v>#NAME?</v>
      </c>
      <c r="H194" s="26" t="s">
        <v>215</v>
      </c>
      <c r="I194" s="26" t="s">
        <v>216</v>
      </c>
      <c r="J194" s="7" t="str">
        <f t="shared" si="9"/>
        <v>Não</v>
      </c>
      <c r="K194" s="27">
        <v>45233</v>
      </c>
      <c r="L194" s="27"/>
      <c r="M194" s="7" t="s">
        <v>40</v>
      </c>
      <c r="N194" s="28">
        <v>1.2E-2</v>
      </c>
      <c r="O194" s="7" t="s">
        <v>41</v>
      </c>
      <c r="P194" s="29">
        <v>0.1</v>
      </c>
      <c r="Q194" s="30"/>
      <c r="R194" s="30"/>
      <c r="S194" s="7" t="s">
        <v>203</v>
      </c>
      <c r="T194" s="7" t="s">
        <v>847</v>
      </c>
      <c r="U194" s="7" t="s">
        <v>43</v>
      </c>
      <c r="V194" s="26" t="e">
        <f t="shared" ca="1" si="2"/>
        <v>#NAME?</v>
      </c>
      <c r="W194" s="7"/>
      <c r="X194" s="7"/>
      <c r="Y194" s="31" t="s">
        <v>205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3" t="s">
        <v>848</v>
      </c>
      <c r="C195" s="4" t="s">
        <v>849</v>
      </c>
      <c r="D195" s="7" t="s">
        <v>110</v>
      </c>
      <c r="E195" s="7" t="s">
        <v>29</v>
      </c>
      <c r="F195" s="7" t="s">
        <v>200</v>
      </c>
      <c r="G195" s="7" t="e">
        <f t="shared" ca="1" si="0"/>
        <v>#NAME?</v>
      </c>
      <c r="H195" s="26" t="s">
        <v>201</v>
      </c>
      <c r="I195" s="26" t="s">
        <v>33</v>
      </c>
      <c r="J195" s="7" t="str">
        <f t="shared" si="9"/>
        <v>Não</v>
      </c>
      <c r="K195" s="27">
        <v>45145</v>
      </c>
      <c r="L195" s="27">
        <v>45537</v>
      </c>
      <c r="M195" s="7" t="s">
        <v>261</v>
      </c>
      <c r="N195" s="28">
        <v>1.4E-2</v>
      </c>
      <c r="O195" s="7" t="s">
        <v>41</v>
      </c>
      <c r="P195" s="29">
        <v>0.2</v>
      </c>
      <c r="Q195" s="30"/>
      <c r="R195" s="30"/>
      <c r="S195" s="7" t="s">
        <v>203</v>
      </c>
      <c r="T195" s="7" t="s">
        <v>850</v>
      </c>
      <c r="U195" s="7" t="s">
        <v>29</v>
      </c>
      <c r="V195" s="26" t="e">
        <f t="shared" ca="1" si="2"/>
        <v>#NAME?</v>
      </c>
      <c r="W195" s="7"/>
      <c r="X195" s="7"/>
      <c r="Y195" s="31" t="s">
        <v>205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74" t="s">
        <v>851</v>
      </c>
      <c r="C196" s="15" t="s">
        <v>852</v>
      </c>
      <c r="D196" s="7" t="s">
        <v>28</v>
      </c>
      <c r="E196" s="7" t="s">
        <v>20</v>
      </c>
      <c r="F196" s="7" t="s">
        <v>220</v>
      </c>
      <c r="G196" s="7" t="e">
        <f t="shared" ca="1" si="0"/>
        <v>#NAME?</v>
      </c>
      <c r="H196" s="26" t="s">
        <v>210</v>
      </c>
      <c r="I196" s="26" t="s">
        <v>33</v>
      </c>
      <c r="J196" s="7" t="str">
        <f t="shared" si="9"/>
        <v>Sim</v>
      </c>
      <c r="K196" s="27">
        <v>45217</v>
      </c>
      <c r="L196" s="27"/>
      <c r="M196" s="7" t="s">
        <v>53</v>
      </c>
      <c r="N196" s="28">
        <v>1.2E-2</v>
      </c>
      <c r="O196" s="7" t="s">
        <v>33</v>
      </c>
      <c r="P196" s="29">
        <v>0</v>
      </c>
      <c r="Q196" s="35" t="s">
        <v>853</v>
      </c>
      <c r="R196" s="30"/>
      <c r="S196" s="7" t="s">
        <v>203</v>
      </c>
      <c r="T196" s="7" t="s">
        <v>854</v>
      </c>
      <c r="U196" s="7" t="s">
        <v>20</v>
      </c>
      <c r="V196" s="26" t="e">
        <f t="shared" ca="1" si="2"/>
        <v>#NAME?</v>
      </c>
      <c r="W196" s="7"/>
      <c r="X196" s="7"/>
      <c r="Y196" s="31" t="s">
        <v>205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74" t="s">
        <v>855</v>
      </c>
      <c r="C197" s="15" t="s">
        <v>856</v>
      </c>
      <c r="D197" s="7" t="s">
        <v>28</v>
      </c>
      <c r="E197" s="7" t="s">
        <v>20</v>
      </c>
      <c r="F197" s="7" t="s">
        <v>220</v>
      </c>
      <c r="G197" s="7" t="e">
        <f t="shared" ca="1" si="0"/>
        <v>#NAME?</v>
      </c>
      <c r="H197" s="26" t="s">
        <v>210</v>
      </c>
      <c r="I197" s="26" t="s">
        <v>33</v>
      </c>
      <c r="J197" s="7" t="str">
        <f t="shared" si="9"/>
        <v>Não</v>
      </c>
      <c r="K197" s="27">
        <v>45462</v>
      </c>
      <c r="L197" s="27"/>
      <c r="M197" s="7" t="s">
        <v>53</v>
      </c>
      <c r="N197" s="28">
        <v>1.2E-2</v>
      </c>
      <c r="O197" s="7" t="s">
        <v>33</v>
      </c>
      <c r="P197" s="29">
        <v>0</v>
      </c>
      <c r="Q197" s="35"/>
      <c r="R197" s="30"/>
      <c r="S197" s="7" t="s">
        <v>203</v>
      </c>
      <c r="T197" s="7" t="s">
        <v>857</v>
      </c>
      <c r="U197" s="7" t="s">
        <v>20</v>
      </c>
      <c r="V197" s="26" t="e">
        <f t="shared" ca="1" si="2"/>
        <v>#NAME?</v>
      </c>
      <c r="W197" s="7"/>
      <c r="X197" s="7" t="s">
        <v>44</v>
      </c>
      <c r="Y197" s="31" t="s">
        <v>205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6" t="s">
        <v>858</v>
      </c>
      <c r="C198" s="4" t="s">
        <v>859</v>
      </c>
      <c r="D198" s="7" t="s">
        <v>110</v>
      </c>
      <c r="E198" s="7" t="s">
        <v>29</v>
      </c>
      <c r="F198" s="7" t="s">
        <v>317</v>
      </c>
      <c r="G198" s="7" t="e">
        <f t="shared" ca="1" si="0"/>
        <v>#NAME?</v>
      </c>
      <c r="H198" s="26" t="s">
        <v>210</v>
      </c>
      <c r="I198" s="26" t="s">
        <v>33</v>
      </c>
      <c r="J198" s="7" t="str">
        <f t="shared" si="9"/>
        <v>Não</v>
      </c>
      <c r="K198" s="27">
        <v>45002</v>
      </c>
      <c r="L198" s="7"/>
      <c r="M198" s="7" t="s">
        <v>53</v>
      </c>
      <c r="N198" s="28">
        <v>1.2E-2</v>
      </c>
      <c r="O198" s="7" t="s">
        <v>33</v>
      </c>
      <c r="P198" s="29">
        <v>0</v>
      </c>
      <c r="Q198" s="30"/>
      <c r="R198" s="30"/>
      <c r="S198" s="7" t="s">
        <v>203</v>
      </c>
      <c r="T198" s="7" t="s">
        <v>860</v>
      </c>
      <c r="U198" s="7" t="s">
        <v>29</v>
      </c>
      <c r="V198" s="26" t="e">
        <f t="shared" ca="1" si="2"/>
        <v>#NAME?</v>
      </c>
      <c r="W198" s="7"/>
      <c r="X198" s="7"/>
      <c r="Y198" s="31" t="s">
        <v>205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861</v>
      </c>
      <c r="C199" s="4" t="s">
        <v>862</v>
      </c>
      <c r="D199" s="7" t="s">
        <v>28</v>
      </c>
      <c r="E199" s="7" t="s">
        <v>20</v>
      </c>
      <c r="F199" s="7" t="s">
        <v>220</v>
      </c>
      <c r="G199" s="7" t="e">
        <f t="shared" ca="1" si="0"/>
        <v>#NAME?</v>
      </c>
      <c r="H199" s="26" t="s">
        <v>210</v>
      </c>
      <c r="I199" s="26" t="s">
        <v>33</v>
      </c>
      <c r="J199" s="7" t="str">
        <f t="shared" si="9"/>
        <v>Sim</v>
      </c>
      <c r="K199" s="27">
        <v>45058</v>
      </c>
      <c r="L199" s="7"/>
      <c r="M199" s="7" t="s">
        <v>53</v>
      </c>
      <c r="N199" s="28">
        <v>1.2E-2</v>
      </c>
      <c r="O199" s="7" t="s">
        <v>33</v>
      </c>
      <c r="P199" s="29">
        <v>0</v>
      </c>
      <c r="Q199" s="30" t="s">
        <v>863</v>
      </c>
      <c r="R199" s="30"/>
      <c r="S199" s="7" t="s">
        <v>203</v>
      </c>
      <c r="T199" s="7" t="s">
        <v>864</v>
      </c>
      <c r="U199" s="7" t="s">
        <v>20</v>
      </c>
      <c r="V199" s="26" t="e">
        <f t="shared" ca="1" si="2"/>
        <v>#NAME?</v>
      </c>
      <c r="W199" s="7"/>
      <c r="X199" s="7"/>
      <c r="Y199" s="31" t="s">
        <v>205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" t="s">
        <v>865</v>
      </c>
      <c r="C200" s="4" t="s">
        <v>866</v>
      </c>
      <c r="D200" s="7" t="s">
        <v>110</v>
      </c>
      <c r="E200" s="7" t="s">
        <v>29</v>
      </c>
      <c r="F200" s="7" t="s">
        <v>200</v>
      </c>
      <c r="G200" s="7" t="e">
        <f t="shared" ca="1" si="0"/>
        <v>#NAME?</v>
      </c>
      <c r="H200" s="26" t="s">
        <v>201</v>
      </c>
      <c r="I200" s="26" t="s">
        <v>33</v>
      </c>
      <c r="J200" s="7" t="str">
        <f t="shared" si="9"/>
        <v>Não</v>
      </c>
      <c r="K200" s="27">
        <v>45313</v>
      </c>
      <c r="L200" s="27">
        <v>45553</v>
      </c>
      <c r="M200" s="7" t="s">
        <v>53</v>
      </c>
      <c r="N200" s="28">
        <v>1.2E-2</v>
      </c>
      <c r="O200" s="7" t="s">
        <v>33</v>
      </c>
      <c r="P200" s="29">
        <v>0</v>
      </c>
      <c r="Q200" s="30"/>
      <c r="R200" s="30"/>
      <c r="S200" s="7" t="s">
        <v>203</v>
      </c>
      <c r="T200" s="7" t="s">
        <v>867</v>
      </c>
      <c r="U200" s="7" t="s">
        <v>29</v>
      </c>
      <c r="V200" s="26" t="e">
        <f t="shared" ca="1" si="2"/>
        <v>#NAME?</v>
      </c>
      <c r="W200" s="7"/>
      <c r="X200" s="7"/>
      <c r="Y200" s="31" t="s">
        <v>296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" t="s">
        <v>868</v>
      </c>
      <c r="C201" s="4" t="s">
        <v>869</v>
      </c>
      <c r="D201" s="7" t="s">
        <v>28</v>
      </c>
      <c r="E201" s="7" t="s">
        <v>38</v>
      </c>
      <c r="F201" s="7" t="s">
        <v>260</v>
      </c>
      <c r="G201" s="7" t="e">
        <f t="shared" ca="1" si="0"/>
        <v>#NAME?</v>
      </c>
      <c r="H201" s="26" t="s">
        <v>210</v>
      </c>
      <c r="I201" s="26" t="s">
        <v>33</v>
      </c>
      <c r="J201" s="7" t="str">
        <f t="shared" si="9"/>
        <v>Sim</v>
      </c>
      <c r="K201" s="27">
        <v>45070</v>
      </c>
      <c r="L201" s="27"/>
      <c r="M201" s="7" t="s">
        <v>53</v>
      </c>
      <c r="N201" s="28">
        <v>1.2E-2</v>
      </c>
      <c r="O201" s="7" t="s">
        <v>33</v>
      </c>
      <c r="P201" s="29">
        <v>0</v>
      </c>
      <c r="Q201" s="30" t="s">
        <v>870</v>
      </c>
      <c r="R201" s="30"/>
      <c r="S201" s="7" t="s">
        <v>203</v>
      </c>
      <c r="T201" s="7" t="s">
        <v>871</v>
      </c>
      <c r="U201" s="7" t="s">
        <v>43</v>
      </c>
      <c r="V201" s="26" t="e">
        <f t="shared" ca="1" si="2"/>
        <v>#NAME?</v>
      </c>
      <c r="W201" s="7"/>
      <c r="X201" s="7"/>
      <c r="Y201" s="31" t="s">
        <v>205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872</v>
      </c>
      <c r="C202" s="54" t="s">
        <v>873</v>
      </c>
      <c r="D202" s="7" t="s">
        <v>28</v>
      </c>
      <c r="E202" s="7" t="s">
        <v>29</v>
      </c>
      <c r="F202" s="7" t="s">
        <v>256</v>
      </c>
      <c r="G202" s="7" t="e">
        <f t="shared" ca="1" si="0"/>
        <v>#NAME?</v>
      </c>
      <c r="H202" s="26" t="s">
        <v>210</v>
      </c>
      <c r="I202" s="26" t="s">
        <v>33</v>
      </c>
      <c r="J202" s="7" t="str">
        <f t="shared" si="9"/>
        <v>Não</v>
      </c>
      <c r="K202" s="27">
        <v>45022</v>
      </c>
      <c r="L202" s="7"/>
      <c r="M202" s="7" t="s">
        <v>53</v>
      </c>
      <c r="N202" s="28">
        <v>1.2E-2</v>
      </c>
      <c r="O202" s="7" t="s">
        <v>33</v>
      </c>
      <c r="P202" s="29">
        <v>0</v>
      </c>
      <c r="Q202" s="30"/>
      <c r="R202" s="30"/>
      <c r="S202" s="7" t="s">
        <v>203</v>
      </c>
      <c r="T202" s="7" t="s">
        <v>874</v>
      </c>
      <c r="U202" s="7" t="s">
        <v>29</v>
      </c>
      <c r="V202" s="26" t="e">
        <f t="shared" ca="1" si="2"/>
        <v>#NAME?</v>
      </c>
      <c r="W202" s="7"/>
      <c r="X202" s="7"/>
      <c r="Y202" s="31" t="s">
        <v>205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875</v>
      </c>
      <c r="C203" s="4" t="s">
        <v>876</v>
      </c>
      <c r="D203" s="7" t="s">
        <v>28</v>
      </c>
      <c r="E203" s="7" t="s">
        <v>29</v>
      </c>
      <c r="F203" s="7" t="s">
        <v>256</v>
      </c>
      <c r="G203" s="7" t="e">
        <f t="shared" ca="1" si="0"/>
        <v>#NAME?</v>
      </c>
      <c r="H203" s="26" t="s">
        <v>210</v>
      </c>
      <c r="I203" s="26" t="s">
        <v>33</v>
      </c>
      <c r="J203" s="7" t="str">
        <f t="shared" si="9"/>
        <v>Não</v>
      </c>
      <c r="K203" s="27">
        <v>45447</v>
      </c>
      <c r="L203" s="7"/>
      <c r="M203" s="7" t="s">
        <v>40</v>
      </c>
      <c r="N203" s="28">
        <v>1.2E-2</v>
      </c>
      <c r="O203" s="7" t="s">
        <v>41</v>
      </c>
      <c r="P203" s="29">
        <v>0.1</v>
      </c>
      <c r="Q203" s="30"/>
      <c r="R203" s="30"/>
      <c r="S203" s="7" t="s">
        <v>203</v>
      </c>
      <c r="T203" s="7" t="s">
        <v>874</v>
      </c>
      <c r="U203" s="7" t="s">
        <v>29</v>
      </c>
      <c r="V203" s="26" t="e">
        <f t="shared" ca="1" si="2"/>
        <v>#NAME?</v>
      </c>
      <c r="W203" s="7"/>
      <c r="X203" s="7" t="s">
        <v>44</v>
      </c>
      <c r="Y203" s="31" t="s">
        <v>205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877</v>
      </c>
      <c r="C204" s="4" t="s">
        <v>878</v>
      </c>
      <c r="D204" s="7" t="s">
        <v>28</v>
      </c>
      <c r="E204" s="7" t="s">
        <v>20</v>
      </c>
      <c r="F204" s="7" t="s">
        <v>214</v>
      </c>
      <c r="G204" s="7" t="e">
        <f t="shared" ca="1" si="0"/>
        <v>#NAME?</v>
      </c>
      <c r="H204" s="26" t="s">
        <v>210</v>
      </c>
      <c r="I204" s="26" t="s">
        <v>33</v>
      </c>
      <c r="J204" s="7" t="str">
        <f t="shared" si="9"/>
        <v>Não</v>
      </c>
      <c r="K204" s="27">
        <v>45166</v>
      </c>
      <c r="L204" s="27"/>
      <c r="M204" s="7" t="s">
        <v>53</v>
      </c>
      <c r="N204" s="28">
        <v>1.2E-2</v>
      </c>
      <c r="O204" s="7" t="s">
        <v>33</v>
      </c>
      <c r="P204" s="29">
        <v>0</v>
      </c>
      <c r="Q204" s="30"/>
      <c r="R204" s="30"/>
      <c r="S204" s="7" t="s">
        <v>203</v>
      </c>
      <c r="T204" s="7" t="s">
        <v>879</v>
      </c>
      <c r="U204" s="7" t="s">
        <v>20</v>
      </c>
      <c r="V204" s="26" t="e">
        <f t="shared" ca="1" si="2"/>
        <v>#NAME?</v>
      </c>
      <c r="W204" s="7"/>
      <c r="X204" s="7"/>
      <c r="Y204" s="31" t="s">
        <v>205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880</v>
      </c>
      <c r="C205" s="4" t="s">
        <v>881</v>
      </c>
      <c r="D205" s="7" t="s">
        <v>28</v>
      </c>
      <c r="E205" s="7" t="s">
        <v>38</v>
      </c>
      <c r="F205" s="7" t="s">
        <v>260</v>
      </c>
      <c r="G205" s="7" t="e">
        <f t="shared" ca="1" si="0"/>
        <v>#NAME?</v>
      </c>
      <c r="H205" s="26" t="s">
        <v>210</v>
      </c>
      <c r="I205" s="26" t="s">
        <v>33</v>
      </c>
      <c r="J205" s="7" t="str">
        <f t="shared" si="9"/>
        <v>Não</v>
      </c>
      <c r="K205" s="27">
        <v>44903</v>
      </c>
      <c r="L205" s="7"/>
      <c r="M205" s="7" t="s">
        <v>53</v>
      </c>
      <c r="N205" s="28">
        <v>0.01</v>
      </c>
      <c r="O205" s="7" t="s">
        <v>33</v>
      </c>
      <c r="P205" s="29">
        <v>0</v>
      </c>
      <c r="Q205" s="30"/>
      <c r="R205" s="30"/>
      <c r="S205" s="7" t="s">
        <v>203</v>
      </c>
      <c r="T205" s="7" t="s">
        <v>882</v>
      </c>
      <c r="U205" s="7" t="s">
        <v>43</v>
      </c>
      <c r="V205" s="26" t="e">
        <f t="shared" ca="1" si="2"/>
        <v>#NAME?</v>
      </c>
      <c r="W205" s="7"/>
      <c r="X205" s="7"/>
      <c r="Y205" s="31" t="s">
        <v>205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880</v>
      </c>
      <c r="C206" s="4" t="s">
        <v>883</v>
      </c>
      <c r="D206" s="7" t="s">
        <v>28</v>
      </c>
      <c r="E206" s="7" t="s">
        <v>38</v>
      </c>
      <c r="F206" s="7" t="s">
        <v>260</v>
      </c>
      <c r="G206" s="7" t="e">
        <f t="shared" ca="1" si="0"/>
        <v>#NAME?</v>
      </c>
      <c r="H206" s="26" t="s">
        <v>210</v>
      </c>
      <c r="I206" s="26" t="s">
        <v>33</v>
      </c>
      <c r="J206" s="7" t="str">
        <f t="shared" si="9"/>
        <v>Não</v>
      </c>
      <c r="K206" s="27">
        <v>45096</v>
      </c>
      <c r="L206" s="27"/>
      <c r="M206" s="7" t="s">
        <v>298</v>
      </c>
      <c r="N206" s="28">
        <v>2.5000000000000001E-2</v>
      </c>
      <c r="O206" s="7" t="s">
        <v>237</v>
      </c>
      <c r="P206" s="29">
        <v>0.2</v>
      </c>
      <c r="Q206" s="30"/>
      <c r="R206" s="30"/>
      <c r="S206" s="7" t="s">
        <v>203</v>
      </c>
      <c r="T206" s="7" t="s">
        <v>882</v>
      </c>
      <c r="U206" s="7" t="s">
        <v>43</v>
      </c>
      <c r="V206" s="26" t="e">
        <f t="shared" ca="1" si="2"/>
        <v>#NAME?</v>
      </c>
      <c r="W206" s="7"/>
      <c r="X206" s="7"/>
      <c r="Y206" s="31" t="s">
        <v>205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884</v>
      </c>
      <c r="C207" s="4" t="s">
        <v>885</v>
      </c>
      <c r="D207" s="7" t="s">
        <v>28</v>
      </c>
      <c r="E207" s="7" t="s">
        <v>20</v>
      </c>
      <c r="F207" s="7" t="s">
        <v>214</v>
      </c>
      <c r="G207" s="7" t="e">
        <f t="shared" ca="1" si="0"/>
        <v>#NAME?</v>
      </c>
      <c r="H207" s="26" t="s">
        <v>215</v>
      </c>
      <c r="I207" s="26" t="s">
        <v>216</v>
      </c>
      <c r="J207" s="7" t="str">
        <f t="shared" si="9"/>
        <v>Não</v>
      </c>
      <c r="K207" s="27">
        <v>44974</v>
      </c>
      <c r="L207" s="7"/>
      <c r="M207" s="7" t="s">
        <v>53</v>
      </c>
      <c r="N207" s="28">
        <v>1.2E-2</v>
      </c>
      <c r="O207" s="7" t="s">
        <v>33</v>
      </c>
      <c r="P207" s="29">
        <v>0</v>
      </c>
      <c r="Q207" s="30"/>
      <c r="R207" s="30"/>
      <c r="S207" s="7" t="s">
        <v>203</v>
      </c>
      <c r="T207" s="7" t="s">
        <v>886</v>
      </c>
      <c r="U207" s="7" t="s">
        <v>20</v>
      </c>
      <c r="V207" s="26" t="e">
        <f t="shared" ca="1" si="2"/>
        <v>#NAME?</v>
      </c>
      <c r="W207" s="7"/>
      <c r="X207" s="7"/>
      <c r="Y207" s="31" t="s">
        <v>205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887</v>
      </c>
      <c r="C208" s="4" t="s">
        <v>888</v>
      </c>
      <c r="D208" s="7" t="s">
        <v>28</v>
      </c>
      <c r="E208" s="7" t="s">
        <v>29</v>
      </c>
      <c r="F208" s="7" t="s">
        <v>225</v>
      </c>
      <c r="G208" s="7" t="e">
        <f t="shared" ca="1" si="0"/>
        <v>#NAME?</v>
      </c>
      <c r="H208" s="26" t="s">
        <v>210</v>
      </c>
      <c r="I208" s="26" t="s">
        <v>33</v>
      </c>
      <c r="J208" s="7" t="str">
        <f t="shared" si="9"/>
        <v>Não</v>
      </c>
      <c r="K208" s="27">
        <v>45250</v>
      </c>
      <c r="L208" s="7"/>
      <c r="M208" s="9" t="s">
        <v>94</v>
      </c>
      <c r="N208" s="10">
        <v>0</v>
      </c>
      <c r="O208" s="6" t="s">
        <v>33</v>
      </c>
      <c r="P208" s="11">
        <v>0</v>
      </c>
      <c r="Q208" s="30"/>
      <c r="R208" s="30"/>
      <c r="S208" s="7" t="s">
        <v>329</v>
      </c>
      <c r="T208" s="7" t="s">
        <v>889</v>
      </c>
      <c r="U208" s="7" t="s">
        <v>29</v>
      </c>
      <c r="V208" s="26" t="e">
        <f t="shared" ca="1" si="2"/>
        <v>#NAME?</v>
      </c>
      <c r="W208" s="7"/>
      <c r="X208" s="7"/>
      <c r="Y208" s="31" t="s">
        <v>205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" t="s">
        <v>890</v>
      </c>
      <c r="C209" s="4" t="s">
        <v>891</v>
      </c>
      <c r="D209" s="7" t="s">
        <v>28</v>
      </c>
      <c r="E209" s="7" t="s">
        <v>38</v>
      </c>
      <c r="F209" s="7" t="s">
        <v>260</v>
      </c>
      <c r="G209" s="7" t="e">
        <f t="shared" ca="1" si="0"/>
        <v>#NAME?</v>
      </c>
      <c r="H209" s="26" t="s">
        <v>210</v>
      </c>
      <c r="I209" s="26" t="s">
        <v>33</v>
      </c>
      <c r="J209" s="7" t="str">
        <f t="shared" si="9"/>
        <v>Não</v>
      </c>
      <c r="K209" s="27">
        <v>45090</v>
      </c>
      <c r="L209" s="27"/>
      <c r="M209" s="7" t="s">
        <v>298</v>
      </c>
      <c r="N209" s="28">
        <v>2.5000000000000001E-2</v>
      </c>
      <c r="O209" s="7" t="s">
        <v>237</v>
      </c>
      <c r="P209" s="29">
        <v>0.2</v>
      </c>
      <c r="Q209" s="30"/>
      <c r="R209" s="30"/>
      <c r="S209" s="7" t="s">
        <v>203</v>
      </c>
      <c r="T209" s="7" t="s">
        <v>892</v>
      </c>
      <c r="U209" s="7" t="s">
        <v>43</v>
      </c>
      <c r="V209" s="26" t="e">
        <f t="shared" ca="1" si="2"/>
        <v>#NAME?</v>
      </c>
      <c r="W209" s="7"/>
      <c r="X209" s="7"/>
      <c r="Y209" s="31" t="s">
        <v>205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890</v>
      </c>
      <c r="C210" s="4" t="s">
        <v>893</v>
      </c>
      <c r="D210" s="7" t="s">
        <v>28</v>
      </c>
      <c r="E210" s="7" t="s">
        <v>38</v>
      </c>
      <c r="F210" s="7" t="s">
        <v>260</v>
      </c>
      <c r="G210" s="7" t="e">
        <f t="shared" ca="1" si="0"/>
        <v>#NAME?</v>
      </c>
      <c r="H210" s="26" t="s">
        <v>210</v>
      </c>
      <c r="I210" s="26" t="s">
        <v>33</v>
      </c>
      <c r="J210" s="7" t="str">
        <f t="shared" si="9"/>
        <v>Não</v>
      </c>
      <c r="K210" s="27">
        <v>45063</v>
      </c>
      <c r="L210" s="7"/>
      <c r="M210" s="7" t="s">
        <v>53</v>
      </c>
      <c r="N210" s="28">
        <v>1.2E-2</v>
      </c>
      <c r="O210" s="7" t="s">
        <v>33</v>
      </c>
      <c r="P210" s="29">
        <v>0</v>
      </c>
      <c r="Q210" s="30"/>
      <c r="R210" s="30"/>
      <c r="S210" s="7" t="s">
        <v>203</v>
      </c>
      <c r="T210" s="7" t="s">
        <v>892</v>
      </c>
      <c r="U210" s="7" t="s">
        <v>43</v>
      </c>
      <c r="V210" s="26" t="e">
        <f t="shared" ca="1" si="2"/>
        <v>#NAME?</v>
      </c>
      <c r="W210" s="7"/>
      <c r="X210" s="7"/>
      <c r="Y210" s="31" t="s">
        <v>205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6" t="s">
        <v>894</v>
      </c>
      <c r="C211" s="4" t="s">
        <v>895</v>
      </c>
      <c r="D211" s="7" t="s">
        <v>28</v>
      </c>
      <c r="E211" s="7" t="s">
        <v>38</v>
      </c>
      <c r="F211" s="7" t="s">
        <v>306</v>
      </c>
      <c r="G211" s="7" t="e">
        <f t="shared" ca="1" si="0"/>
        <v>#NAME?</v>
      </c>
      <c r="H211" s="26" t="s">
        <v>210</v>
      </c>
      <c r="I211" s="26" t="s">
        <v>33</v>
      </c>
      <c r="J211" s="7" t="str">
        <f t="shared" si="9"/>
        <v>Não</v>
      </c>
      <c r="K211" s="27">
        <v>45364</v>
      </c>
      <c r="L211" s="7"/>
      <c r="M211" s="7" t="s">
        <v>40</v>
      </c>
      <c r="N211" s="28">
        <v>1.2E-2</v>
      </c>
      <c r="O211" s="7" t="s">
        <v>41</v>
      </c>
      <c r="P211" s="29">
        <v>0.1</v>
      </c>
      <c r="Q211" s="30"/>
      <c r="R211" s="30" t="s">
        <v>896</v>
      </c>
      <c r="S211" s="7" t="s">
        <v>203</v>
      </c>
      <c r="T211" s="6" t="s">
        <v>897</v>
      </c>
      <c r="U211" s="7" t="s">
        <v>43</v>
      </c>
      <c r="V211" s="26" t="e">
        <f t="shared" ca="1" si="2"/>
        <v>#NAME?</v>
      </c>
      <c r="W211" s="7"/>
      <c r="X211" s="7" t="s">
        <v>44</v>
      </c>
      <c r="Y211" s="31" t="s">
        <v>205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7" t="s">
        <v>898</v>
      </c>
      <c r="C212" s="81" t="s">
        <v>899</v>
      </c>
      <c r="D212" s="7" t="s">
        <v>28</v>
      </c>
      <c r="E212" s="7" t="s">
        <v>29</v>
      </c>
      <c r="F212" s="7" t="s">
        <v>256</v>
      </c>
      <c r="G212" s="7" t="e">
        <f t="shared" ca="1" si="0"/>
        <v>#NAME?</v>
      </c>
      <c r="H212" s="26" t="s">
        <v>210</v>
      </c>
      <c r="I212" s="26" t="s">
        <v>33</v>
      </c>
      <c r="J212" s="7" t="str">
        <f t="shared" si="9"/>
        <v>Não</v>
      </c>
      <c r="K212" s="27">
        <v>45414</v>
      </c>
      <c r="L212" s="27"/>
      <c r="M212" s="7" t="s">
        <v>53</v>
      </c>
      <c r="N212" s="28">
        <v>0.01</v>
      </c>
      <c r="O212" s="7" t="s">
        <v>33</v>
      </c>
      <c r="P212" s="29">
        <v>0</v>
      </c>
      <c r="Q212" s="35"/>
      <c r="R212" s="30"/>
      <c r="S212" s="7" t="s">
        <v>203</v>
      </c>
      <c r="T212" s="6" t="s">
        <v>900</v>
      </c>
      <c r="U212" s="7" t="s">
        <v>29</v>
      </c>
      <c r="V212" s="26" t="e">
        <f t="shared" ca="1" si="2"/>
        <v>#NAME?</v>
      </c>
      <c r="W212" s="7"/>
      <c r="X212" s="7" t="s">
        <v>44</v>
      </c>
      <c r="Y212" s="31" t="s">
        <v>205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" t="s">
        <v>901</v>
      </c>
      <c r="C213" s="4" t="s">
        <v>902</v>
      </c>
      <c r="D213" s="7" t="s">
        <v>28</v>
      </c>
      <c r="E213" s="7" t="s">
        <v>29</v>
      </c>
      <c r="F213" s="7" t="s">
        <v>78</v>
      </c>
      <c r="G213" s="7" t="e">
        <f t="shared" ca="1" si="0"/>
        <v>#NAME?</v>
      </c>
      <c r="H213" s="26" t="s">
        <v>210</v>
      </c>
      <c r="I213" s="26" t="s">
        <v>33</v>
      </c>
      <c r="J213" s="7" t="str">
        <f t="shared" si="9"/>
        <v>Sim</v>
      </c>
      <c r="K213" s="27">
        <v>45076</v>
      </c>
      <c r="L213" s="7"/>
      <c r="M213" s="7" t="s">
        <v>74</v>
      </c>
      <c r="N213" s="28">
        <v>1.2E-2</v>
      </c>
      <c r="O213" s="7" t="s">
        <v>33</v>
      </c>
      <c r="P213" s="29">
        <v>0</v>
      </c>
      <c r="Q213" s="30" t="s">
        <v>903</v>
      </c>
      <c r="R213" s="82"/>
      <c r="S213" s="7" t="s">
        <v>203</v>
      </c>
      <c r="T213" s="7" t="s">
        <v>904</v>
      </c>
      <c r="U213" s="7" t="s">
        <v>29</v>
      </c>
      <c r="V213" s="26" t="e">
        <f t="shared" ca="1" si="2"/>
        <v>#NAME?</v>
      </c>
      <c r="W213" s="7"/>
      <c r="X213" s="7"/>
      <c r="Y213" s="31" t="s">
        <v>205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" t="s">
        <v>905</v>
      </c>
      <c r="C214" s="4" t="s">
        <v>906</v>
      </c>
      <c r="D214" s="7" t="s">
        <v>28</v>
      </c>
      <c r="E214" s="7" t="s">
        <v>38</v>
      </c>
      <c r="F214" s="7" t="s">
        <v>260</v>
      </c>
      <c r="G214" s="7" t="e">
        <f t="shared" ca="1" si="0"/>
        <v>#NAME?</v>
      </c>
      <c r="H214" s="26" t="s">
        <v>201</v>
      </c>
      <c r="I214" s="26" t="s">
        <v>33</v>
      </c>
      <c r="J214" s="7" t="str">
        <f t="shared" si="9"/>
        <v>Não</v>
      </c>
      <c r="K214" s="27">
        <v>45056</v>
      </c>
      <c r="L214" s="27">
        <v>45061</v>
      </c>
      <c r="M214" s="7" t="s">
        <v>907</v>
      </c>
      <c r="N214" s="28">
        <v>0.02</v>
      </c>
      <c r="O214" s="7" t="s">
        <v>237</v>
      </c>
      <c r="P214" s="29">
        <v>0.2</v>
      </c>
      <c r="Q214" s="43"/>
      <c r="R214" s="30"/>
      <c r="S214" s="7" t="s">
        <v>203</v>
      </c>
      <c r="T214" s="7" t="s">
        <v>908</v>
      </c>
      <c r="U214" s="7" t="s">
        <v>43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6" t="s">
        <v>905</v>
      </c>
      <c r="C215" s="4" t="s">
        <v>909</v>
      </c>
      <c r="D215" s="7" t="s">
        <v>28</v>
      </c>
      <c r="E215" s="7" t="s">
        <v>38</v>
      </c>
      <c r="F215" s="7" t="s">
        <v>260</v>
      </c>
      <c r="G215" s="7" t="e">
        <f t="shared" ca="1" si="0"/>
        <v>#NAME?</v>
      </c>
      <c r="H215" s="26" t="s">
        <v>201</v>
      </c>
      <c r="I215" s="26" t="s">
        <v>33</v>
      </c>
      <c r="J215" s="7" t="str">
        <f t="shared" si="9"/>
        <v>Não</v>
      </c>
      <c r="K215" s="27">
        <v>45056</v>
      </c>
      <c r="L215" s="27">
        <v>45061</v>
      </c>
      <c r="M215" s="7" t="s">
        <v>53</v>
      </c>
      <c r="N215" s="28">
        <v>1.2E-2</v>
      </c>
      <c r="O215" s="7" t="s">
        <v>33</v>
      </c>
      <c r="P215" s="29">
        <v>0</v>
      </c>
      <c r="Q215" s="43"/>
      <c r="R215" s="30"/>
      <c r="S215" s="7" t="s">
        <v>203</v>
      </c>
      <c r="T215" s="7" t="s">
        <v>908</v>
      </c>
      <c r="U215" s="7" t="s">
        <v>43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910</v>
      </c>
      <c r="C216" s="44" t="s">
        <v>911</v>
      </c>
      <c r="D216" s="7" t="s">
        <v>28</v>
      </c>
      <c r="E216" s="7" t="s">
        <v>20</v>
      </c>
      <c r="F216" s="7" t="s">
        <v>214</v>
      </c>
      <c r="G216" s="7" t="e">
        <f t="shared" ca="1" si="0"/>
        <v>#NAME?</v>
      </c>
      <c r="H216" s="26" t="s">
        <v>215</v>
      </c>
      <c r="I216" s="26" t="s">
        <v>268</v>
      </c>
      <c r="J216" s="7" t="str">
        <f t="shared" si="9"/>
        <v>Não</v>
      </c>
      <c r="K216" s="27">
        <v>45026</v>
      </c>
      <c r="L216" s="27"/>
      <c r="M216" s="7" t="s">
        <v>912</v>
      </c>
      <c r="N216" s="28">
        <v>7.0000000000000001E-3</v>
      </c>
      <c r="O216" s="7" t="s">
        <v>33</v>
      </c>
      <c r="P216" s="29">
        <v>0</v>
      </c>
      <c r="Q216" s="30"/>
      <c r="R216" s="30"/>
      <c r="S216" s="7" t="s">
        <v>203</v>
      </c>
      <c r="T216" s="7" t="s">
        <v>913</v>
      </c>
      <c r="U216" s="7" t="s">
        <v>20</v>
      </c>
      <c r="V216" s="26" t="e">
        <f t="shared" ca="1" si="2"/>
        <v>#NAME?</v>
      </c>
      <c r="W216" s="7"/>
      <c r="X216" s="7"/>
      <c r="Y216" s="31" t="s">
        <v>205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914</v>
      </c>
      <c r="C217" s="4" t="s">
        <v>915</v>
      </c>
      <c r="D217" s="7" t="s">
        <v>110</v>
      </c>
      <c r="E217" s="7" t="s">
        <v>29</v>
      </c>
      <c r="F217" s="7" t="s">
        <v>200</v>
      </c>
      <c r="G217" s="7" t="e">
        <f t="shared" ca="1" si="0"/>
        <v>#NAME?</v>
      </c>
      <c r="H217" s="26" t="s">
        <v>201</v>
      </c>
      <c r="I217" s="26" t="s">
        <v>33</v>
      </c>
      <c r="J217" s="7" t="str">
        <f t="shared" si="9"/>
        <v>Não</v>
      </c>
      <c r="K217" s="27">
        <v>45155</v>
      </c>
      <c r="L217" s="27">
        <v>45513</v>
      </c>
      <c r="M217" s="7" t="s">
        <v>916</v>
      </c>
      <c r="N217" s="28">
        <v>7.0000000000000001E-3</v>
      </c>
      <c r="O217" s="7" t="s">
        <v>33</v>
      </c>
      <c r="P217" s="29">
        <v>0</v>
      </c>
      <c r="Q217" s="30"/>
      <c r="R217" s="30" t="s">
        <v>736</v>
      </c>
      <c r="S217" s="7" t="s">
        <v>203</v>
      </c>
      <c r="T217" s="7" t="s">
        <v>917</v>
      </c>
      <c r="U217" s="7" t="s">
        <v>918</v>
      </c>
      <c r="V217" s="26" t="e">
        <f t="shared" ca="1" si="2"/>
        <v>#NAME?</v>
      </c>
      <c r="W217" s="7"/>
      <c r="X217" s="7"/>
      <c r="Y217" s="31" t="s">
        <v>205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919</v>
      </c>
      <c r="C218" s="4" t="s">
        <v>920</v>
      </c>
      <c r="D218" s="7" t="s">
        <v>28</v>
      </c>
      <c r="E218" s="7" t="s">
        <v>20</v>
      </c>
      <c r="F218" s="7" t="s">
        <v>369</v>
      </c>
      <c r="G218" s="7" t="e">
        <f t="shared" ca="1" si="0"/>
        <v>#NAME?</v>
      </c>
      <c r="H218" s="26" t="s">
        <v>215</v>
      </c>
      <c r="I218" s="26" t="s">
        <v>252</v>
      </c>
      <c r="J218" s="7" t="s">
        <v>235</v>
      </c>
      <c r="K218" s="27">
        <v>45393</v>
      </c>
      <c r="L218" s="27"/>
      <c r="M218" s="7" t="s">
        <v>634</v>
      </c>
      <c r="N218" s="28">
        <v>0</v>
      </c>
      <c r="O218" s="7" t="s">
        <v>33</v>
      </c>
      <c r="P218" s="29">
        <v>0</v>
      </c>
      <c r="Q218" s="30"/>
      <c r="R218" s="30"/>
      <c r="S218" s="7" t="s">
        <v>203</v>
      </c>
      <c r="T218" s="7" t="s">
        <v>921</v>
      </c>
      <c r="U218" s="7" t="s">
        <v>20</v>
      </c>
      <c r="V218" s="26" t="e">
        <f t="shared" ca="1" si="2"/>
        <v>#NAME?</v>
      </c>
      <c r="W218" s="7"/>
      <c r="X218" s="7"/>
      <c r="Y218" s="31" t="s">
        <v>205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919</v>
      </c>
      <c r="C219" s="4" t="s">
        <v>922</v>
      </c>
      <c r="D219" s="7" t="s">
        <v>28</v>
      </c>
      <c r="E219" s="7" t="s">
        <v>20</v>
      </c>
      <c r="F219" s="7" t="s">
        <v>369</v>
      </c>
      <c r="G219" s="7" t="e">
        <f t="shared" ca="1" si="0"/>
        <v>#NAME?</v>
      </c>
      <c r="H219" s="26" t="s">
        <v>210</v>
      </c>
      <c r="I219" s="26" t="s">
        <v>33</v>
      </c>
      <c r="J219" s="7" t="s">
        <v>235</v>
      </c>
      <c r="K219" s="27">
        <v>45427</v>
      </c>
      <c r="L219" s="27"/>
      <c r="M219" s="7" t="s">
        <v>327</v>
      </c>
      <c r="N219" s="28">
        <v>0.01</v>
      </c>
      <c r="O219" s="7" t="s">
        <v>41</v>
      </c>
      <c r="P219" s="29">
        <v>0.1</v>
      </c>
      <c r="Q219" s="30"/>
      <c r="R219" s="30"/>
      <c r="S219" s="7" t="s">
        <v>203</v>
      </c>
      <c r="T219" s="7" t="s">
        <v>921</v>
      </c>
      <c r="U219" s="7" t="s">
        <v>20</v>
      </c>
      <c r="V219" s="26" t="e">
        <f t="shared" ca="1" si="2"/>
        <v>#NAME?</v>
      </c>
      <c r="W219" s="7"/>
      <c r="X219" s="7"/>
      <c r="Y219" s="31" t="s">
        <v>205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923</v>
      </c>
      <c r="C220" s="83" t="s">
        <v>924</v>
      </c>
      <c r="D220" s="7" t="s">
        <v>28</v>
      </c>
      <c r="E220" s="7" t="s">
        <v>20</v>
      </c>
      <c r="F220" s="7" t="s">
        <v>503</v>
      </c>
      <c r="G220" s="7" t="e">
        <f t="shared" ca="1" si="0"/>
        <v>#NAME?</v>
      </c>
      <c r="H220" s="26" t="s">
        <v>210</v>
      </c>
      <c r="I220" s="26" t="s">
        <v>33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504</v>
      </c>
      <c r="N220" s="28">
        <v>7.0000000000000001E-3</v>
      </c>
      <c r="O220" s="7" t="s">
        <v>33</v>
      </c>
      <c r="P220" s="29">
        <v>0</v>
      </c>
      <c r="Q220" s="43"/>
      <c r="R220" s="30"/>
      <c r="S220" s="7" t="s">
        <v>329</v>
      </c>
      <c r="T220" s="7" t="s">
        <v>925</v>
      </c>
      <c r="U220" s="7" t="s">
        <v>338</v>
      </c>
      <c r="V220" s="26" t="e">
        <f t="shared" ca="1" si="2"/>
        <v>#NAME?</v>
      </c>
      <c r="W220" s="7"/>
      <c r="X220" s="7"/>
      <c r="Y220" s="31" t="s">
        <v>205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926</v>
      </c>
      <c r="C221" s="4" t="s">
        <v>927</v>
      </c>
      <c r="D221" s="7" t="s">
        <v>28</v>
      </c>
      <c r="E221" s="7" t="s">
        <v>20</v>
      </c>
      <c r="F221" s="7" t="s">
        <v>214</v>
      </c>
      <c r="G221" s="7" t="e">
        <f t="shared" ca="1" si="0"/>
        <v>#NAME?</v>
      </c>
      <c r="H221" s="26" t="s">
        <v>210</v>
      </c>
      <c r="I221" s="26" t="s">
        <v>33</v>
      </c>
      <c r="J221" s="7" t="str">
        <f t="shared" si="10"/>
        <v>Não</v>
      </c>
      <c r="K221" s="27">
        <v>44960</v>
      </c>
      <c r="L221" s="7"/>
      <c r="M221" s="7" t="s">
        <v>53</v>
      </c>
      <c r="N221" s="28">
        <v>1.2E-2</v>
      </c>
      <c r="O221" s="7" t="s">
        <v>33</v>
      </c>
      <c r="P221" s="29">
        <v>0</v>
      </c>
      <c r="Q221" s="30"/>
      <c r="R221" s="30"/>
      <c r="S221" s="7" t="s">
        <v>329</v>
      </c>
      <c r="T221" s="7" t="s">
        <v>928</v>
      </c>
      <c r="U221" s="7" t="s">
        <v>20</v>
      </c>
      <c r="V221" s="26" t="e">
        <f t="shared" ca="1" si="2"/>
        <v>#NAME?</v>
      </c>
      <c r="W221" s="7"/>
      <c r="X221" s="7"/>
      <c r="Y221" s="31" t="s">
        <v>296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929</v>
      </c>
      <c r="C222" s="4" t="s">
        <v>930</v>
      </c>
      <c r="D222" s="7" t="s">
        <v>28</v>
      </c>
      <c r="E222" s="7" t="s">
        <v>20</v>
      </c>
      <c r="F222" s="7" t="s">
        <v>63</v>
      </c>
      <c r="G222" s="7" t="e">
        <f t="shared" ca="1" si="0"/>
        <v>#NAME?</v>
      </c>
      <c r="H222" s="26" t="s">
        <v>210</v>
      </c>
      <c r="I222" s="26" t="s">
        <v>33</v>
      </c>
      <c r="J222" s="7" t="str">
        <f t="shared" si="10"/>
        <v>Não</v>
      </c>
      <c r="K222" s="27">
        <v>45035</v>
      </c>
      <c r="L222" s="7"/>
      <c r="M222" s="7" t="s">
        <v>53</v>
      </c>
      <c r="N222" s="28">
        <v>1.2E-2</v>
      </c>
      <c r="O222" s="7" t="s">
        <v>33</v>
      </c>
      <c r="P222" s="29">
        <v>0</v>
      </c>
      <c r="Q222" s="30"/>
      <c r="R222" s="30"/>
      <c r="S222" s="7" t="s">
        <v>203</v>
      </c>
      <c r="T222" s="7" t="s">
        <v>931</v>
      </c>
      <c r="U222" s="7" t="s">
        <v>20</v>
      </c>
      <c r="V222" s="26" t="e">
        <f t="shared" ca="1" si="2"/>
        <v>#NAME?</v>
      </c>
      <c r="W222" s="7"/>
      <c r="X222" s="7"/>
      <c r="Y222" s="31" t="s">
        <v>296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100</v>
      </c>
      <c r="C223" s="4" t="s">
        <v>932</v>
      </c>
      <c r="D223" s="7" t="s">
        <v>28</v>
      </c>
      <c r="E223" s="7" t="s">
        <v>29</v>
      </c>
      <c r="F223" s="7" t="s">
        <v>30</v>
      </c>
      <c r="G223" s="7" t="e">
        <f t="shared" ca="1" si="0"/>
        <v>#NAME?</v>
      </c>
      <c r="H223" s="26" t="s">
        <v>215</v>
      </c>
      <c r="I223" s="26" t="s">
        <v>933</v>
      </c>
      <c r="J223" s="7" t="str">
        <f t="shared" si="10"/>
        <v>Não</v>
      </c>
      <c r="K223" s="27">
        <v>44977</v>
      </c>
      <c r="L223" s="7"/>
      <c r="M223" s="7" t="s">
        <v>298</v>
      </c>
      <c r="N223" s="28">
        <v>2.5000000000000001E-2</v>
      </c>
      <c r="O223" s="7" t="s">
        <v>237</v>
      </c>
      <c r="P223" s="29">
        <v>0.2</v>
      </c>
      <c r="Q223" s="30"/>
      <c r="R223" s="30"/>
      <c r="S223" s="7" t="s">
        <v>203</v>
      </c>
      <c r="T223" s="7" t="s">
        <v>934</v>
      </c>
      <c r="U223" s="7" t="s">
        <v>29</v>
      </c>
      <c r="V223" s="26" t="e">
        <f t="shared" ca="1" si="2"/>
        <v>#NAME?</v>
      </c>
      <c r="W223" s="7"/>
      <c r="X223" s="7"/>
      <c r="Y223" s="31" t="s">
        <v>205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100</v>
      </c>
      <c r="C224" s="4" t="s">
        <v>935</v>
      </c>
      <c r="D224" s="7" t="s">
        <v>28</v>
      </c>
      <c r="E224" s="7" t="s">
        <v>29</v>
      </c>
      <c r="F224" s="7" t="s">
        <v>30</v>
      </c>
      <c r="G224" s="7" t="e">
        <f t="shared" ca="1" si="0"/>
        <v>#NAME?</v>
      </c>
      <c r="H224" s="26" t="s">
        <v>210</v>
      </c>
      <c r="I224" s="26" t="s">
        <v>33</v>
      </c>
      <c r="J224" s="7" t="str">
        <f t="shared" si="10"/>
        <v>Não</v>
      </c>
      <c r="K224" s="27">
        <v>44991</v>
      </c>
      <c r="L224" s="7"/>
      <c r="M224" s="7" t="s">
        <v>53</v>
      </c>
      <c r="N224" s="28">
        <v>0.01</v>
      </c>
      <c r="O224" s="7" t="s">
        <v>33</v>
      </c>
      <c r="P224" s="29">
        <v>0</v>
      </c>
      <c r="Q224" s="30"/>
      <c r="R224" s="30"/>
      <c r="S224" s="7" t="s">
        <v>203</v>
      </c>
      <c r="T224" s="7" t="s">
        <v>934</v>
      </c>
      <c r="U224" s="7" t="s">
        <v>29</v>
      </c>
      <c r="V224" s="26" t="e">
        <f t="shared" ca="1" si="2"/>
        <v>#NAME?</v>
      </c>
      <c r="W224" s="7"/>
      <c r="X224" s="7"/>
      <c r="Y224" s="31" t="s">
        <v>205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100</v>
      </c>
      <c r="C225" s="4" t="s">
        <v>936</v>
      </c>
      <c r="D225" s="7" t="s">
        <v>28</v>
      </c>
      <c r="E225" s="7" t="s">
        <v>29</v>
      </c>
      <c r="F225" s="7" t="s">
        <v>30</v>
      </c>
      <c r="G225" s="7" t="e">
        <f t="shared" ca="1" si="0"/>
        <v>#NAME?</v>
      </c>
      <c r="H225" s="26" t="s">
        <v>215</v>
      </c>
      <c r="I225" s="26" t="s">
        <v>252</v>
      </c>
      <c r="J225" s="7" t="str">
        <f t="shared" si="10"/>
        <v>Não</v>
      </c>
      <c r="K225" s="27">
        <v>44972</v>
      </c>
      <c r="L225" s="7"/>
      <c r="M225" s="9" t="s">
        <v>48</v>
      </c>
      <c r="N225" s="28">
        <v>0</v>
      </c>
      <c r="O225" s="7" t="s">
        <v>33</v>
      </c>
      <c r="P225" s="29">
        <v>0</v>
      </c>
      <c r="Q225" s="30"/>
      <c r="R225" s="35" t="s">
        <v>937</v>
      </c>
      <c r="S225" s="7" t="s">
        <v>203</v>
      </c>
      <c r="T225" s="7" t="s">
        <v>934</v>
      </c>
      <c r="U225" s="7" t="s">
        <v>29</v>
      </c>
      <c r="V225" s="26" t="e">
        <f t="shared" ca="1" si="2"/>
        <v>#NAME?</v>
      </c>
      <c r="W225" s="7"/>
      <c r="X225" s="7"/>
      <c r="Y225" s="31" t="s">
        <v>205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100</v>
      </c>
      <c r="C226" s="4" t="s">
        <v>101</v>
      </c>
      <c r="D226" s="7" t="s">
        <v>28</v>
      </c>
      <c r="E226" s="7" t="s">
        <v>29</v>
      </c>
      <c r="F226" s="7" t="s">
        <v>30</v>
      </c>
      <c r="G226" s="7" t="e">
        <f t="shared" ca="1" si="0"/>
        <v>#NAME?</v>
      </c>
      <c r="H226" s="26" t="s">
        <v>215</v>
      </c>
      <c r="I226" s="26" t="s">
        <v>938</v>
      </c>
      <c r="J226" s="7" t="str">
        <f t="shared" si="10"/>
        <v>Não</v>
      </c>
      <c r="K226" s="27">
        <v>45022</v>
      </c>
      <c r="L226" s="7"/>
      <c r="M226" s="7" t="s">
        <v>939</v>
      </c>
      <c r="N226" s="28">
        <v>0.01</v>
      </c>
      <c r="O226" s="7" t="s">
        <v>940</v>
      </c>
      <c r="P226" s="29">
        <v>0.2</v>
      </c>
      <c r="Q226" s="30"/>
      <c r="R226" s="30"/>
      <c r="S226" s="7" t="s">
        <v>203</v>
      </c>
      <c r="T226" s="7" t="s">
        <v>934</v>
      </c>
      <c r="U226" s="7" t="s">
        <v>29</v>
      </c>
      <c r="V226" s="26" t="e">
        <f t="shared" ca="1" si="2"/>
        <v>#NAME?</v>
      </c>
      <c r="W226" s="7"/>
      <c r="X226" s="7"/>
      <c r="Y226" s="31" t="s">
        <v>205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3" t="s">
        <v>941</v>
      </c>
      <c r="C227" s="34" t="s">
        <v>942</v>
      </c>
      <c r="D227" s="7" t="s">
        <v>208</v>
      </c>
      <c r="E227" s="7" t="s">
        <v>29</v>
      </c>
      <c r="F227" s="7" t="s">
        <v>426</v>
      </c>
      <c r="G227" s="7" t="e">
        <f t="shared" ca="1" si="0"/>
        <v>#NAME?</v>
      </c>
      <c r="H227" s="26" t="s">
        <v>210</v>
      </c>
      <c r="I227" s="26" t="s">
        <v>33</v>
      </c>
      <c r="J227" s="7" t="str">
        <f t="shared" si="10"/>
        <v>Sim</v>
      </c>
      <c r="K227" s="27">
        <v>45345</v>
      </c>
      <c r="L227" s="7"/>
      <c r="M227" s="9" t="s">
        <v>53</v>
      </c>
      <c r="N227" s="10">
        <v>1.2E-2</v>
      </c>
      <c r="O227" s="7" t="s">
        <v>33</v>
      </c>
      <c r="P227" s="29">
        <v>0</v>
      </c>
      <c r="Q227" s="35" t="s">
        <v>943</v>
      </c>
      <c r="R227" s="30"/>
      <c r="S227" s="7" t="s">
        <v>203</v>
      </c>
      <c r="T227" s="6" t="s">
        <v>944</v>
      </c>
      <c r="U227" s="7" t="s">
        <v>29</v>
      </c>
      <c r="V227" s="26" t="e">
        <f t="shared" ca="1" si="2"/>
        <v>#NAME?</v>
      </c>
      <c r="W227" s="7"/>
      <c r="X227" s="7"/>
      <c r="Y227" s="31" t="s">
        <v>205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3" t="s">
        <v>945</v>
      </c>
      <c r="C228" s="4" t="s">
        <v>946</v>
      </c>
      <c r="D228" s="7" t="s">
        <v>110</v>
      </c>
      <c r="E228" s="7" t="s">
        <v>29</v>
      </c>
      <c r="F228" s="7" t="s">
        <v>947</v>
      </c>
      <c r="G228" s="7" t="e">
        <f t="shared" ca="1" si="0"/>
        <v>#NAME?</v>
      </c>
      <c r="H228" s="26" t="s">
        <v>201</v>
      </c>
      <c r="I228" s="26" t="s">
        <v>33</v>
      </c>
      <c r="J228" s="7" t="str">
        <f t="shared" si="10"/>
        <v>Não</v>
      </c>
      <c r="K228" s="27">
        <v>45070</v>
      </c>
      <c r="L228" s="27">
        <v>45121</v>
      </c>
      <c r="M228" s="7" t="s">
        <v>74</v>
      </c>
      <c r="N228" s="28">
        <v>1.6E-2</v>
      </c>
      <c r="O228" s="7" t="s">
        <v>41</v>
      </c>
      <c r="P228" s="29">
        <v>0.1</v>
      </c>
      <c r="Q228" s="43"/>
      <c r="R228" s="30"/>
      <c r="S228" s="7" t="s">
        <v>203</v>
      </c>
      <c r="T228" s="7" t="s">
        <v>948</v>
      </c>
      <c r="U228" s="7" t="s">
        <v>57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18</v>
      </c>
      <c r="B229" s="84" t="s">
        <v>949</v>
      </c>
      <c r="C229" s="40" t="s">
        <v>950</v>
      </c>
      <c r="D229" s="7" t="s">
        <v>28</v>
      </c>
      <c r="E229" s="7" t="s">
        <v>20</v>
      </c>
      <c r="F229" s="7" t="s">
        <v>214</v>
      </c>
      <c r="G229" s="7" t="e">
        <f t="shared" ca="1" si="0"/>
        <v>#NAME?</v>
      </c>
      <c r="H229" s="26" t="s">
        <v>215</v>
      </c>
      <c r="I229" s="26" t="s">
        <v>216</v>
      </c>
      <c r="J229" s="7" t="str">
        <f t="shared" si="10"/>
        <v>Não</v>
      </c>
      <c r="K229" s="27">
        <v>45204</v>
      </c>
      <c r="L229" s="27"/>
      <c r="M229" s="7" t="s">
        <v>53</v>
      </c>
      <c r="N229" s="28">
        <v>1.2E-2</v>
      </c>
      <c r="O229" s="7" t="s">
        <v>33</v>
      </c>
      <c r="P229" s="29">
        <v>0</v>
      </c>
      <c r="Q229" s="64"/>
      <c r="R229" s="30"/>
      <c r="S229" s="7" t="s">
        <v>203</v>
      </c>
      <c r="T229" s="7" t="s">
        <v>951</v>
      </c>
      <c r="U229" s="7" t="s">
        <v>20</v>
      </c>
      <c r="V229" s="26" t="e">
        <f t="shared" ca="1" si="2"/>
        <v>#NAME?</v>
      </c>
      <c r="W229" s="7"/>
      <c r="X229" s="7"/>
      <c r="Y229" s="31" t="s">
        <v>205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18</v>
      </c>
      <c r="B230" s="3" t="s">
        <v>952</v>
      </c>
      <c r="C230" s="4" t="s">
        <v>953</v>
      </c>
      <c r="D230" s="7" t="s">
        <v>28</v>
      </c>
      <c r="E230" s="7" t="s">
        <v>20</v>
      </c>
      <c r="F230" s="7" t="s">
        <v>220</v>
      </c>
      <c r="G230" s="7" t="e">
        <f t="shared" ca="1" si="0"/>
        <v>#NAME?</v>
      </c>
      <c r="H230" s="26" t="s">
        <v>215</v>
      </c>
      <c r="I230" s="26" t="s">
        <v>933</v>
      </c>
      <c r="J230" s="7" t="str">
        <f t="shared" si="10"/>
        <v>Não</v>
      </c>
      <c r="K230" s="27">
        <v>44974</v>
      </c>
      <c r="L230" s="7"/>
      <c r="M230" s="7" t="s">
        <v>53</v>
      </c>
      <c r="N230" s="28">
        <v>0.01</v>
      </c>
      <c r="O230" s="7" t="s">
        <v>33</v>
      </c>
      <c r="P230" s="29">
        <v>0</v>
      </c>
      <c r="Q230" s="30"/>
      <c r="R230" s="30"/>
      <c r="S230" s="7" t="s">
        <v>203</v>
      </c>
      <c r="T230" s="7" t="s">
        <v>954</v>
      </c>
      <c r="U230" s="7" t="s">
        <v>20</v>
      </c>
      <c r="V230" s="26" t="e">
        <f t="shared" ca="1" si="2"/>
        <v>#NAME?</v>
      </c>
      <c r="W230" s="7"/>
      <c r="X230" s="7"/>
      <c r="Y230" s="31" t="s">
        <v>205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18</v>
      </c>
      <c r="B231" s="39" t="s">
        <v>955</v>
      </c>
      <c r="C231" s="40" t="s">
        <v>956</v>
      </c>
      <c r="D231" s="86" t="s">
        <v>110</v>
      </c>
      <c r="E231" s="86" t="s">
        <v>29</v>
      </c>
      <c r="F231" s="86" t="s">
        <v>200</v>
      </c>
      <c r="G231" s="7" t="e">
        <f t="shared" ca="1" si="0"/>
        <v>#NAME?</v>
      </c>
      <c r="H231" s="87" t="s">
        <v>201</v>
      </c>
      <c r="I231" s="87" t="s">
        <v>33</v>
      </c>
      <c r="J231" s="7" t="str">
        <f t="shared" si="10"/>
        <v>Não</v>
      </c>
      <c r="K231" s="88">
        <v>45187</v>
      </c>
      <c r="L231" s="88">
        <v>45530</v>
      </c>
      <c r="M231" s="86" t="s">
        <v>40</v>
      </c>
      <c r="N231" s="89">
        <v>0.01</v>
      </c>
      <c r="O231" s="86" t="s">
        <v>41</v>
      </c>
      <c r="P231" s="90">
        <v>0.1</v>
      </c>
      <c r="Q231" s="91"/>
      <c r="R231" s="91"/>
      <c r="S231" s="86" t="s">
        <v>203</v>
      </c>
      <c r="T231" s="86" t="s">
        <v>957</v>
      </c>
      <c r="U231" s="86" t="s">
        <v>29</v>
      </c>
      <c r="V231" s="26" t="e">
        <f t="shared" ca="1" si="2"/>
        <v>#NAME?</v>
      </c>
      <c r="W231" s="86"/>
      <c r="X231" s="86"/>
      <c r="Y231" s="92" t="s">
        <v>296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3" t="s">
        <v>958</v>
      </c>
      <c r="C232" s="4" t="s">
        <v>959</v>
      </c>
      <c r="D232" s="7" t="s">
        <v>28</v>
      </c>
      <c r="E232" s="7" t="s">
        <v>38</v>
      </c>
      <c r="F232" s="7" t="s">
        <v>260</v>
      </c>
      <c r="G232" s="7" t="e">
        <f t="shared" ca="1" si="0"/>
        <v>#NAME?</v>
      </c>
      <c r="H232" s="26" t="s">
        <v>210</v>
      </c>
      <c r="I232" s="26" t="s">
        <v>33</v>
      </c>
      <c r="J232" s="7" t="str">
        <f t="shared" si="10"/>
        <v>Não</v>
      </c>
      <c r="K232" s="27">
        <v>45071</v>
      </c>
      <c r="L232" s="7"/>
      <c r="M232" s="7" t="s">
        <v>40</v>
      </c>
      <c r="N232" s="28">
        <v>1.2E-2</v>
      </c>
      <c r="O232" s="7" t="s">
        <v>33</v>
      </c>
      <c r="P232" s="29">
        <v>0</v>
      </c>
      <c r="Q232" s="43"/>
      <c r="R232" s="30" t="s">
        <v>960</v>
      </c>
      <c r="S232" s="7" t="s">
        <v>203</v>
      </c>
      <c r="T232" s="7" t="s">
        <v>961</v>
      </c>
      <c r="U232" s="7" t="s">
        <v>43</v>
      </c>
      <c r="V232" s="26" t="e">
        <f t="shared" ca="1" si="2"/>
        <v>#NAME?</v>
      </c>
      <c r="W232" s="7"/>
      <c r="X232" s="7"/>
      <c r="Y232" s="31" t="s">
        <v>205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36" t="s">
        <v>962</v>
      </c>
      <c r="C233" s="4" t="s">
        <v>963</v>
      </c>
      <c r="D233" s="7" t="s">
        <v>28</v>
      </c>
      <c r="E233" s="7" t="s">
        <v>38</v>
      </c>
      <c r="F233" s="7" t="s">
        <v>306</v>
      </c>
      <c r="G233" s="7" t="e">
        <f t="shared" ca="1" si="0"/>
        <v>#NAME?</v>
      </c>
      <c r="H233" s="26" t="s">
        <v>210</v>
      </c>
      <c r="I233" s="26" t="s">
        <v>33</v>
      </c>
      <c r="J233" s="7" t="str">
        <f t="shared" si="10"/>
        <v>Não</v>
      </c>
      <c r="K233" s="27">
        <v>45042</v>
      </c>
      <c r="L233" s="7"/>
      <c r="M233" s="7" t="s">
        <v>386</v>
      </c>
      <c r="N233" s="28">
        <v>0.02</v>
      </c>
      <c r="O233" s="7" t="s">
        <v>41</v>
      </c>
      <c r="P233" s="29">
        <v>0.2</v>
      </c>
      <c r="Q233" s="30"/>
      <c r="R233" s="30"/>
      <c r="S233" s="7" t="s">
        <v>203</v>
      </c>
      <c r="T233" s="7" t="s">
        <v>964</v>
      </c>
      <c r="U233" s="7" t="s">
        <v>43</v>
      </c>
      <c r="V233" s="26" t="e">
        <f t="shared" ca="1" si="2"/>
        <v>#NAME?</v>
      </c>
      <c r="W233" s="7"/>
      <c r="X233" s="7"/>
      <c r="Y233" s="31" t="s">
        <v>205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14" t="s">
        <v>965</v>
      </c>
      <c r="C234" s="49" t="s">
        <v>966</v>
      </c>
      <c r="D234" s="7" t="s">
        <v>28</v>
      </c>
      <c r="E234" s="7" t="s">
        <v>29</v>
      </c>
      <c r="F234" s="7" t="s">
        <v>967</v>
      </c>
      <c r="G234" s="7" t="e">
        <f t="shared" ca="1" si="0"/>
        <v>#NAME?</v>
      </c>
      <c r="H234" s="26" t="s">
        <v>201</v>
      </c>
      <c r="I234" s="26" t="s">
        <v>33</v>
      </c>
      <c r="J234" s="7" t="str">
        <f t="shared" si="10"/>
        <v>Não</v>
      </c>
      <c r="K234" s="27">
        <v>45280</v>
      </c>
      <c r="L234" s="27">
        <v>45478</v>
      </c>
      <c r="M234" s="7" t="s">
        <v>53</v>
      </c>
      <c r="N234" s="50">
        <v>2.0000000000000001E-4</v>
      </c>
      <c r="O234" s="51" t="s">
        <v>33</v>
      </c>
      <c r="P234" s="52">
        <v>0</v>
      </c>
      <c r="Q234" s="30"/>
      <c r="R234" s="30" t="s">
        <v>968</v>
      </c>
      <c r="S234" s="7" t="s">
        <v>203</v>
      </c>
      <c r="T234" s="7" t="s">
        <v>969</v>
      </c>
      <c r="U234" s="7" t="s">
        <v>29</v>
      </c>
      <c r="V234" s="26" t="e">
        <f t="shared" ca="1" si="2"/>
        <v>#NAME?</v>
      </c>
      <c r="W234" s="7"/>
      <c r="X234" s="7"/>
      <c r="Y234" s="31" t="s">
        <v>490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25" t="s">
        <v>970</v>
      </c>
      <c r="C235" s="4" t="s">
        <v>971</v>
      </c>
      <c r="D235" s="7" t="s">
        <v>110</v>
      </c>
      <c r="E235" s="7" t="s">
        <v>29</v>
      </c>
      <c r="F235" s="7" t="s">
        <v>200</v>
      </c>
      <c r="G235" s="7" t="e">
        <f t="shared" ca="1" si="0"/>
        <v>#NAME?</v>
      </c>
      <c r="H235" s="26" t="s">
        <v>201</v>
      </c>
      <c r="I235" s="26" t="s">
        <v>33</v>
      </c>
      <c r="J235" s="7" t="str">
        <f t="shared" si="10"/>
        <v>Não</v>
      </c>
      <c r="K235" s="27">
        <v>45105</v>
      </c>
      <c r="L235" s="27">
        <v>45524</v>
      </c>
      <c r="M235" s="7" t="s">
        <v>74</v>
      </c>
      <c r="N235" s="28">
        <v>1.2E-2</v>
      </c>
      <c r="O235" s="7" t="s">
        <v>41</v>
      </c>
      <c r="P235" s="29">
        <v>0.2</v>
      </c>
      <c r="Q235" s="43"/>
      <c r="R235" s="43" t="s">
        <v>972</v>
      </c>
      <c r="S235" s="7" t="s">
        <v>203</v>
      </c>
      <c r="T235" s="7" t="s">
        <v>973</v>
      </c>
      <c r="U235" s="7" t="s">
        <v>621</v>
      </c>
      <c r="V235" s="26" t="e">
        <f t="shared" ca="1" si="2"/>
        <v>#NAME?</v>
      </c>
      <c r="W235" s="7"/>
      <c r="X235" s="7"/>
      <c r="Y235" s="31" t="s">
        <v>205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18</v>
      </c>
      <c r="B236" s="25" t="s">
        <v>970</v>
      </c>
      <c r="C236" s="15" t="s">
        <v>974</v>
      </c>
      <c r="D236" s="7" t="s">
        <v>110</v>
      </c>
      <c r="E236" s="7" t="s">
        <v>29</v>
      </c>
      <c r="F236" s="7" t="s">
        <v>200</v>
      </c>
      <c r="G236" s="7" t="e">
        <f t="shared" ca="1" si="0"/>
        <v>#NAME?</v>
      </c>
      <c r="H236" s="26" t="s">
        <v>201</v>
      </c>
      <c r="I236" s="26" t="s">
        <v>33</v>
      </c>
      <c r="J236" s="7" t="str">
        <f t="shared" si="10"/>
        <v>Não</v>
      </c>
      <c r="K236" s="27">
        <v>45365</v>
      </c>
      <c r="L236" s="27">
        <v>45524</v>
      </c>
      <c r="M236" s="7" t="s">
        <v>40</v>
      </c>
      <c r="N236" s="28">
        <v>1.4E-2</v>
      </c>
      <c r="O236" s="7" t="s">
        <v>41</v>
      </c>
      <c r="P236" s="29">
        <v>0.1</v>
      </c>
      <c r="Q236" s="43"/>
      <c r="R236" s="43" t="s">
        <v>972</v>
      </c>
      <c r="S236" s="7" t="s">
        <v>203</v>
      </c>
      <c r="T236" s="12" t="s">
        <v>973</v>
      </c>
      <c r="U236" s="7" t="s">
        <v>621</v>
      </c>
      <c r="V236" s="26" t="e">
        <f t="shared" ca="1" si="2"/>
        <v>#NAME?</v>
      </c>
      <c r="W236" s="7"/>
      <c r="X236" s="7"/>
      <c r="Y236" s="31" t="s">
        <v>205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18</v>
      </c>
      <c r="B237" s="3" t="s">
        <v>975</v>
      </c>
      <c r="C237" s="4" t="s">
        <v>976</v>
      </c>
      <c r="D237" s="7" t="s">
        <v>28</v>
      </c>
      <c r="E237" s="7" t="s">
        <v>57</v>
      </c>
      <c r="F237" s="7" t="s">
        <v>695</v>
      </c>
      <c r="G237" s="7" t="e">
        <f t="shared" ca="1" si="0"/>
        <v>#NAME?</v>
      </c>
      <c r="H237" s="26" t="s">
        <v>210</v>
      </c>
      <c r="I237" s="26" t="s">
        <v>33</v>
      </c>
      <c r="J237" s="7" t="str">
        <f t="shared" si="10"/>
        <v>Não</v>
      </c>
      <c r="K237" s="27">
        <v>45166</v>
      </c>
      <c r="L237" s="7"/>
      <c r="M237" s="7" t="s">
        <v>74</v>
      </c>
      <c r="N237" s="28">
        <v>1.4999999999999999E-2</v>
      </c>
      <c r="O237" s="7" t="s">
        <v>41</v>
      </c>
      <c r="P237" s="29">
        <v>0.1</v>
      </c>
      <c r="Q237" s="30"/>
      <c r="R237" s="30"/>
      <c r="S237" s="7" t="s">
        <v>203</v>
      </c>
      <c r="T237" s="7" t="s">
        <v>977</v>
      </c>
      <c r="U237" s="7" t="s">
        <v>29</v>
      </c>
      <c r="V237" s="26" t="e">
        <f t="shared" ca="1" si="2"/>
        <v>#NAME?</v>
      </c>
      <c r="W237" s="7"/>
      <c r="X237" s="7"/>
      <c r="Y237" s="31" t="s">
        <v>205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18</v>
      </c>
      <c r="B238" s="3" t="s">
        <v>978</v>
      </c>
      <c r="C238" s="4" t="s">
        <v>979</v>
      </c>
      <c r="D238" s="7" t="s">
        <v>110</v>
      </c>
      <c r="E238" s="7" t="s">
        <v>29</v>
      </c>
      <c r="F238" s="7" t="s">
        <v>980</v>
      </c>
      <c r="G238" s="7" t="e">
        <f t="shared" ca="1" si="0"/>
        <v>#NAME?</v>
      </c>
      <c r="H238" s="26" t="s">
        <v>201</v>
      </c>
      <c r="I238" s="26" t="s">
        <v>33</v>
      </c>
      <c r="J238" s="7" t="str">
        <f t="shared" si="10"/>
        <v>Não</v>
      </c>
      <c r="K238" s="27">
        <v>44879</v>
      </c>
      <c r="L238" s="27">
        <v>45516</v>
      </c>
      <c r="M238" s="7" t="s">
        <v>53</v>
      </c>
      <c r="N238" s="28">
        <v>0.01</v>
      </c>
      <c r="O238" s="7" t="s">
        <v>33</v>
      </c>
      <c r="P238" s="29">
        <v>0</v>
      </c>
      <c r="Q238" s="30"/>
      <c r="R238" s="30" t="s">
        <v>981</v>
      </c>
      <c r="S238" s="7" t="s">
        <v>203</v>
      </c>
      <c r="T238" s="7" t="s">
        <v>982</v>
      </c>
      <c r="U238" s="7" t="s">
        <v>29</v>
      </c>
      <c r="V238" s="26" t="e">
        <f t="shared" ca="1" si="2"/>
        <v>#NAME?</v>
      </c>
      <c r="W238" s="7"/>
      <c r="X238" s="7"/>
      <c r="Y238" s="31" t="s">
        <v>296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18</v>
      </c>
      <c r="B239" s="3" t="s">
        <v>983</v>
      </c>
      <c r="C239" s="34" t="s">
        <v>984</v>
      </c>
      <c r="D239" s="7" t="s">
        <v>28</v>
      </c>
      <c r="E239" s="7" t="s">
        <v>20</v>
      </c>
      <c r="F239" s="7" t="s">
        <v>214</v>
      </c>
      <c r="G239" s="7" t="e">
        <f t="shared" ca="1" si="0"/>
        <v>#NAME?</v>
      </c>
      <c r="H239" s="26" t="s">
        <v>210</v>
      </c>
      <c r="I239" s="26" t="s">
        <v>33</v>
      </c>
      <c r="J239" s="7" t="str">
        <f t="shared" si="10"/>
        <v>Não</v>
      </c>
      <c r="K239" s="27">
        <v>45331</v>
      </c>
      <c r="L239" s="7"/>
      <c r="M239" s="7" t="s">
        <v>53</v>
      </c>
      <c r="N239" s="28">
        <v>1.2E-2</v>
      </c>
      <c r="O239" s="7" t="s">
        <v>33</v>
      </c>
      <c r="P239" s="29">
        <v>0</v>
      </c>
      <c r="Q239" s="30"/>
      <c r="R239" s="30"/>
      <c r="S239" s="7" t="s">
        <v>329</v>
      </c>
      <c r="T239" s="6" t="s">
        <v>985</v>
      </c>
      <c r="U239" s="7" t="s">
        <v>20</v>
      </c>
      <c r="V239" s="26" t="e">
        <f t="shared" ca="1" si="2"/>
        <v>#NAME?</v>
      </c>
      <c r="W239" s="7"/>
      <c r="X239" s="7"/>
      <c r="Y239" s="31" t="s">
        <v>205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18</v>
      </c>
      <c r="B240" s="95" t="s">
        <v>986</v>
      </c>
      <c r="C240" s="96" t="s">
        <v>987</v>
      </c>
      <c r="D240" s="7" t="s">
        <v>28</v>
      </c>
      <c r="E240" s="7" t="s">
        <v>38</v>
      </c>
      <c r="F240" s="9" t="s">
        <v>306</v>
      </c>
      <c r="G240" s="7" t="e">
        <f t="shared" ca="1" si="0"/>
        <v>#NAME?</v>
      </c>
      <c r="H240" s="26" t="s">
        <v>215</v>
      </c>
      <c r="I240" s="26" t="s">
        <v>216</v>
      </c>
      <c r="J240" s="7" t="str">
        <f t="shared" si="10"/>
        <v>Não</v>
      </c>
      <c r="K240" s="27">
        <v>45222</v>
      </c>
      <c r="L240" s="7"/>
      <c r="M240" s="7" t="s">
        <v>94</v>
      </c>
      <c r="N240" s="28">
        <v>0</v>
      </c>
      <c r="O240" s="7" t="s">
        <v>33</v>
      </c>
      <c r="P240" s="29">
        <v>0</v>
      </c>
      <c r="Q240" s="30"/>
      <c r="R240" s="30"/>
      <c r="S240" s="7" t="s">
        <v>203</v>
      </c>
      <c r="T240" s="7" t="s">
        <v>988</v>
      </c>
      <c r="U240" s="7" t="s">
        <v>43</v>
      </c>
      <c r="V240" s="26" t="e">
        <f t="shared" ca="1" si="2"/>
        <v>#NAME?</v>
      </c>
      <c r="W240" s="7"/>
      <c r="X240" s="7"/>
      <c r="Y240" s="31" t="s">
        <v>205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39" t="s">
        <v>989</v>
      </c>
      <c r="C241" s="40" t="s">
        <v>990</v>
      </c>
      <c r="D241" s="7" t="s">
        <v>110</v>
      </c>
      <c r="E241" s="7" t="s">
        <v>29</v>
      </c>
      <c r="F241" s="7" t="s">
        <v>527</v>
      </c>
      <c r="G241" s="7" t="e">
        <f t="shared" ca="1" si="0"/>
        <v>#NAME?</v>
      </c>
      <c r="H241" s="26" t="s">
        <v>201</v>
      </c>
      <c r="I241" s="26" t="s">
        <v>33</v>
      </c>
      <c r="J241" s="7" t="str">
        <f t="shared" si="10"/>
        <v>Não</v>
      </c>
      <c r="K241" s="27">
        <v>45174</v>
      </c>
      <c r="L241" s="27">
        <v>45526</v>
      </c>
      <c r="M241" s="7" t="s">
        <v>53</v>
      </c>
      <c r="N241" s="28">
        <v>8.5000000000000006E-3</v>
      </c>
      <c r="O241" s="7" t="s">
        <v>33</v>
      </c>
      <c r="P241" s="29">
        <v>0</v>
      </c>
      <c r="Q241" s="30"/>
      <c r="R241" s="30"/>
      <c r="S241" s="7" t="s">
        <v>203</v>
      </c>
      <c r="T241" s="7" t="s">
        <v>991</v>
      </c>
      <c r="U241" s="7" t="s">
        <v>57</v>
      </c>
      <c r="V241" s="26" t="e">
        <f t="shared" ca="1" si="2"/>
        <v>#NAME?</v>
      </c>
      <c r="W241" s="7"/>
      <c r="X241" s="7"/>
      <c r="Y241" s="31" t="s">
        <v>205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18</v>
      </c>
      <c r="B242" s="97" t="s">
        <v>992</v>
      </c>
      <c r="C242" s="40" t="s">
        <v>993</v>
      </c>
      <c r="D242" s="7" t="s">
        <v>28</v>
      </c>
      <c r="E242" s="7" t="s">
        <v>29</v>
      </c>
      <c r="F242" s="9" t="s">
        <v>561</v>
      </c>
      <c r="G242" s="7" t="e">
        <f t="shared" ca="1" si="0"/>
        <v>#NAME?</v>
      </c>
      <c r="H242" s="26" t="s">
        <v>210</v>
      </c>
      <c r="I242" s="26" t="s">
        <v>33</v>
      </c>
      <c r="J242" s="7" t="str">
        <f t="shared" si="10"/>
        <v>Sim</v>
      </c>
      <c r="K242" s="27">
        <v>45201</v>
      </c>
      <c r="L242" s="7"/>
      <c r="M242" s="7" t="s">
        <v>53</v>
      </c>
      <c r="N242" s="28">
        <v>1.2E-2</v>
      </c>
      <c r="O242" s="7" t="s">
        <v>33</v>
      </c>
      <c r="P242" s="29">
        <v>0</v>
      </c>
      <c r="Q242" s="64" t="s">
        <v>994</v>
      </c>
      <c r="R242" s="30"/>
      <c r="S242" s="7" t="s">
        <v>203</v>
      </c>
      <c r="T242" s="7" t="s">
        <v>995</v>
      </c>
      <c r="U242" s="7" t="s">
        <v>29</v>
      </c>
      <c r="V242" s="26" t="e">
        <f t="shared" ca="1" si="2"/>
        <v>#NAME?</v>
      </c>
      <c r="W242" s="7"/>
      <c r="X242" s="7"/>
      <c r="Y242" s="31" t="s">
        <v>205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18</v>
      </c>
      <c r="B243" s="25" t="s">
        <v>996</v>
      </c>
      <c r="C243" s="15" t="s">
        <v>997</v>
      </c>
      <c r="D243" s="7" t="s">
        <v>28</v>
      </c>
      <c r="E243" s="7" t="s">
        <v>20</v>
      </c>
      <c r="F243" s="7" t="s">
        <v>998</v>
      </c>
      <c r="G243" s="7" t="e">
        <f t="shared" ca="1" si="0"/>
        <v>#NAME?</v>
      </c>
      <c r="H243" s="26" t="s">
        <v>210</v>
      </c>
      <c r="I243" s="26" t="s">
        <v>33</v>
      </c>
      <c r="J243" s="7" t="str">
        <f t="shared" si="10"/>
        <v>Não</v>
      </c>
      <c r="K243" s="27">
        <v>45373</v>
      </c>
      <c r="L243" s="7"/>
      <c r="M243" s="7" t="s">
        <v>53</v>
      </c>
      <c r="N243" s="28">
        <v>1.2E-2</v>
      </c>
      <c r="O243" s="7" t="s">
        <v>33</v>
      </c>
      <c r="P243" s="29">
        <v>0</v>
      </c>
      <c r="Q243" s="64"/>
      <c r="R243" s="30"/>
      <c r="S243" s="7" t="s">
        <v>203</v>
      </c>
      <c r="T243" s="12" t="s">
        <v>999</v>
      </c>
      <c r="U243" s="7" t="s">
        <v>20</v>
      </c>
      <c r="V243" s="26" t="e">
        <f t="shared" ca="1" si="2"/>
        <v>#NAME?</v>
      </c>
      <c r="W243" s="7"/>
      <c r="X243" s="7"/>
      <c r="Y243" s="31" t="s">
        <v>205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" t="s">
        <v>1000</v>
      </c>
      <c r="C244" s="4" t="s">
        <v>1001</v>
      </c>
      <c r="D244" s="7" t="s">
        <v>28</v>
      </c>
      <c r="E244" s="7" t="s">
        <v>20</v>
      </c>
      <c r="F244" s="7" t="s">
        <v>214</v>
      </c>
      <c r="G244" s="7" t="e">
        <f t="shared" ca="1" si="0"/>
        <v>#NAME?</v>
      </c>
      <c r="H244" s="26" t="s">
        <v>215</v>
      </c>
      <c r="I244" s="26" t="s">
        <v>216</v>
      </c>
      <c r="J244" s="7" t="str">
        <f t="shared" si="10"/>
        <v>Não</v>
      </c>
      <c r="K244" s="27">
        <v>45033</v>
      </c>
      <c r="L244" s="7"/>
      <c r="M244" s="7" t="s">
        <v>53</v>
      </c>
      <c r="N244" s="28">
        <v>1.2E-2</v>
      </c>
      <c r="O244" s="7" t="s">
        <v>33</v>
      </c>
      <c r="P244" s="29">
        <v>0</v>
      </c>
      <c r="Q244" s="82"/>
      <c r="R244" s="30" t="s">
        <v>1002</v>
      </c>
      <c r="S244" s="7" t="s">
        <v>203</v>
      </c>
      <c r="T244" s="7" t="s">
        <v>1003</v>
      </c>
      <c r="U244" s="7" t="s">
        <v>1004</v>
      </c>
      <c r="V244" s="26" t="e">
        <f t="shared" ca="1" si="2"/>
        <v>#NAME?</v>
      </c>
      <c r="W244" s="7"/>
      <c r="X244" s="7"/>
      <c r="Y244" s="31" t="s">
        <v>296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6" t="s">
        <v>1005</v>
      </c>
      <c r="C245" s="4" t="s">
        <v>1006</v>
      </c>
      <c r="D245" s="7" t="s">
        <v>28</v>
      </c>
      <c r="E245" s="7" t="s">
        <v>20</v>
      </c>
      <c r="F245" s="7" t="s">
        <v>63</v>
      </c>
      <c r="G245" s="7" t="e">
        <f t="shared" ca="1" si="0"/>
        <v>#NAME?</v>
      </c>
      <c r="H245" s="26" t="s">
        <v>210</v>
      </c>
      <c r="I245" s="26" t="s">
        <v>33</v>
      </c>
      <c r="J245" s="7" t="str">
        <f t="shared" si="10"/>
        <v>Não</v>
      </c>
      <c r="K245" s="27">
        <v>45156</v>
      </c>
      <c r="L245" s="7"/>
      <c r="M245" s="7" t="s">
        <v>53</v>
      </c>
      <c r="N245" s="28">
        <v>1.2E-2</v>
      </c>
      <c r="O245" s="7" t="s">
        <v>33</v>
      </c>
      <c r="P245" s="29">
        <v>0</v>
      </c>
      <c r="Q245" s="82"/>
      <c r="R245" s="82"/>
      <c r="S245" s="7" t="s">
        <v>203</v>
      </c>
      <c r="T245" s="7" t="s">
        <v>1007</v>
      </c>
      <c r="U245" s="7" t="s">
        <v>20</v>
      </c>
      <c r="V245" s="26" t="e">
        <f t="shared" ca="1" si="2"/>
        <v>#NAME?</v>
      </c>
      <c r="W245" s="7"/>
      <c r="X245" s="7"/>
      <c r="Y245" s="31" t="s">
        <v>205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5" t="s">
        <v>1008</v>
      </c>
      <c r="C246" s="58" t="s">
        <v>1009</v>
      </c>
      <c r="D246" s="7" t="s">
        <v>28</v>
      </c>
      <c r="E246" s="7" t="s">
        <v>29</v>
      </c>
      <c r="F246" s="7" t="s">
        <v>412</v>
      </c>
      <c r="G246" s="7" t="e">
        <f t="shared" ca="1" si="0"/>
        <v>#NAME?</v>
      </c>
      <c r="H246" s="26" t="s">
        <v>210</v>
      </c>
      <c r="I246" s="26" t="s">
        <v>33</v>
      </c>
      <c r="J246" s="7" t="str">
        <f t="shared" si="10"/>
        <v>Não</v>
      </c>
      <c r="K246" s="27">
        <v>45244</v>
      </c>
      <c r="L246" s="7"/>
      <c r="M246" s="7" t="s">
        <v>53</v>
      </c>
      <c r="N246" s="10">
        <v>0.01</v>
      </c>
      <c r="O246" s="6" t="s">
        <v>33</v>
      </c>
      <c r="P246" s="11">
        <v>0</v>
      </c>
      <c r="Q246" s="30"/>
      <c r="R246" s="82"/>
      <c r="S246" s="7" t="s">
        <v>203</v>
      </c>
      <c r="T246" s="7" t="s">
        <v>1010</v>
      </c>
      <c r="U246" s="7" t="s">
        <v>29</v>
      </c>
      <c r="V246" s="26" t="e">
        <f t="shared" ca="1" si="2"/>
        <v>#NAME?</v>
      </c>
      <c r="W246" s="7"/>
      <c r="X246" s="7"/>
      <c r="Y246" s="31" t="s">
        <v>205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1011</v>
      </c>
      <c r="C247" s="4" t="s">
        <v>1012</v>
      </c>
      <c r="D247" s="7" t="s">
        <v>28</v>
      </c>
      <c r="E247" s="7" t="s">
        <v>29</v>
      </c>
      <c r="F247" s="7" t="s">
        <v>30</v>
      </c>
      <c r="G247" s="7" t="e">
        <f t="shared" ca="1" si="0"/>
        <v>#NAME?</v>
      </c>
      <c r="H247" s="26" t="s">
        <v>210</v>
      </c>
      <c r="I247" s="26" t="s">
        <v>33</v>
      </c>
      <c r="J247" s="7" t="str">
        <f t="shared" si="10"/>
        <v>Não</v>
      </c>
      <c r="K247" s="27">
        <v>44998</v>
      </c>
      <c r="L247" s="7"/>
      <c r="M247" s="7" t="s">
        <v>53</v>
      </c>
      <c r="N247" s="28">
        <v>1.2E-2</v>
      </c>
      <c r="O247" s="7" t="s">
        <v>33</v>
      </c>
      <c r="P247" s="29">
        <v>0</v>
      </c>
      <c r="Q247" s="30"/>
      <c r="R247" s="30"/>
      <c r="S247" s="7" t="s">
        <v>203</v>
      </c>
      <c r="T247" s="7" t="s">
        <v>1013</v>
      </c>
      <c r="U247" s="7" t="s">
        <v>29</v>
      </c>
      <c r="V247" s="26" t="e">
        <f t="shared" ca="1" si="2"/>
        <v>#NAME?</v>
      </c>
      <c r="W247" s="7"/>
      <c r="X247" s="7"/>
      <c r="Y247" s="31" t="s">
        <v>205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1014</v>
      </c>
      <c r="C248" s="4" t="s">
        <v>1015</v>
      </c>
      <c r="D248" s="7" t="s">
        <v>28</v>
      </c>
      <c r="E248" s="7" t="s">
        <v>29</v>
      </c>
      <c r="F248" s="7" t="s">
        <v>760</v>
      </c>
      <c r="G248" s="7" t="e">
        <f t="shared" ca="1" si="0"/>
        <v>#NAME?</v>
      </c>
      <c r="H248" s="26" t="s">
        <v>210</v>
      </c>
      <c r="I248" s="26" t="s">
        <v>33</v>
      </c>
      <c r="J248" s="7" t="str">
        <f t="shared" si="10"/>
        <v>Sim</v>
      </c>
      <c r="K248" s="27">
        <v>45503</v>
      </c>
      <c r="L248" s="7"/>
      <c r="M248" s="7" t="s">
        <v>74</v>
      </c>
      <c r="N248" s="28">
        <v>1.4999999999999999E-2</v>
      </c>
      <c r="O248" s="7" t="s">
        <v>41</v>
      </c>
      <c r="P248" s="29">
        <v>0.1</v>
      </c>
      <c r="Q248" s="30" t="s">
        <v>1016</v>
      </c>
      <c r="R248" s="30"/>
      <c r="S248" s="7" t="s">
        <v>329</v>
      </c>
      <c r="T248" s="7" t="s">
        <v>1017</v>
      </c>
      <c r="U248" s="7" t="s">
        <v>29</v>
      </c>
      <c r="V248" s="26" t="e">
        <f t="shared" ca="1" si="2"/>
        <v>#NAME?</v>
      </c>
      <c r="W248" s="7"/>
      <c r="X248" s="7" t="s">
        <v>44</v>
      </c>
      <c r="Y248" s="31" t="s">
        <v>205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6" t="s">
        <v>1018</v>
      </c>
      <c r="C249" s="4" t="s">
        <v>1019</v>
      </c>
      <c r="D249" s="7" t="s">
        <v>28</v>
      </c>
      <c r="E249" s="7" t="s">
        <v>29</v>
      </c>
      <c r="F249" s="7" t="s">
        <v>78</v>
      </c>
      <c r="G249" s="7" t="e">
        <f t="shared" ca="1" si="0"/>
        <v>#NAME?</v>
      </c>
      <c r="H249" s="26" t="s">
        <v>215</v>
      </c>
      <c r="I249" s="26" t="s">
        <v>1020</v>
      </c>
      <c r="J249" s="7" t="str">
        <f t="shared" si="10"/>
        <v>Não</v>
      </c>
      <c r="K249" s="27">
        <v>45447</v>
      </c>
      <c r="L249" s="7"/>
      <c r="M249" s="7" t="s">
        <v>53</v>
      </c>
      <c r="N249" s="28">
        <v>7.0000000000000001E-3</v>
      </c>
      <c r="O249" s="7" t="s">
        <v>33</v>
      </c>
      <c r="P249" s="29">
        <v>0</v>
      </c>
      <c r="Q249" s="30"/>
      <c r="R249" s="30"/>
      <c r="S249" s="7" t="s">
        <v>203</v>
      </c>
      <c r="T249" s="7" t="s">
        <v>1021</v>
      </c>
      <c r="U249" s="7" t="s">
        <v>29</v>
      </c>
      <c r="V249" s="26" t="e">
        <f t="shared" ca="1" si="2"/>
        <v>#NAME?</v>
      </c>
      <c r="W249" s="7"/>
      <c r="X249" s="7" t="s">
        <v>44</v>
      </c>
      <c r="Y249" s="31" t="s">
        <v>205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6" t="s">
        <v>1022</v>
      </c>
      <c r="C250" s="4" t="s">
        <v>1023</v>
      </c>
      <c r="D250" s="7" t="s">
        <v>28</v>
      </c>
      <c r="E250" s="7" t="s">
        <v>29</v>
      </c>
      <c r="F250" s="7" t="s">
        <v>967</v>
      </c>
      <c r="G250" s="7" t="e">
        <f t="shared" ca="1" si="0"/>
        <v>#NAME?</v>
      </c>
      <c r="H250" s="26" t="s">
        <v>201</v>
      </c>
      <c r="I250" s="26" t="s">
        <v>33</v>
      </c>
      <c r="J250" s="7" t="str">
        <f t="shared" si="10"/>
        <v>Não</v>
      </c>
      <c r="K250" s="27">
        <v>45121</v>
      </c>
      <c r="L250" s="27">
        <v>45449</v>
      </c>
      <c r="M250" s="7" t="s">
        <v>53</v>
      </c>
      <c r="N250" s="28">
        <v>7.0000000000000001E-3</v>
      </c>
      <c r="O250" s="7" t="s">
        <v>33</v>
      </c>
      <c r="P250" s="29">
        <v>0</v>
      </c>
      <c r="Q250" s="30"/>
      <c r="R250" s="30"/>
      <c r="S250" s="7" t="s">
        <v>203</v>
      </c>
      <c r="T250" s="7" t="s">
        <v>1024</v>
      </c>
      <c r="U250" s="7" t="s">
        <v>29</v>
      </c>
      <c r="V250" s="26" t="e">
        <f t="shared" ca="1" si="2"/>
        <v>#NAME?</v>
      </c>
      <c r="W250" s="7"/>
      <c r="X250" s="7"/>
      <c r="Y250" s="31" t="s">
        <v>296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1025</v>
      </c>
      <c r="C251" s="4" t="s">
        <v>1026</v>
      </c>
      <c r="D251" s="7" t="s">
        <v>28</v>
      </c>
      <c r="E251" s="7" t="s">
        <v>38</v>
      </c>
      <c r="F251" s="7" t="s">
        <v>306</v>
      </c>
      <c r="G251" s="7" t="e">
        <f t="shared" ca="1" si="0"/>
        <v>#NAME?</v>
      </c>
      <c r="H251" s="26" t="s">
        <v>210</v>
      </c>
      <c r="I251" s="26" t="s">
        <v>33</v>
      </c>
      <c r="J251" s="7" t="str">
        <f t="shared" si="10"/>
        <v>Não</v>
      </c>
      <c r="K251" s="27">
        <v>44910</v>
      </c>
      <c r="L251" s="7"/>
      <c r="M251" s="7" t="s">
        <v>53</v>
      </c>
      <c r="N251" s="28">
        <v>0.01</v>
      </c>
      <c r="O251" s="7" t="s">
        <v>33</v>
      </c>
      <c r="P251" s="29">
        <v>0</v>
      </c>
      <c r="Q251" s="30"/>
      <c r="R251" s="30"/>
      <c r="S251" s="7" t="s">
        <v>203</v>
      </c>
      <c r="T251" s="7" t="s">
        <v>1027</v>
      </c>
      <c r="U251" s="7" t="s">
        <v>43</v>
      </c>
      <c r="V251" s="26" t="e">
        <f t="shared" ca="1" si="2"/>
        <v>#NAME?</v>
      </c>
      <c r="W251" s="7"/>
      <c r="X251" s="7"/>
      <c r="Y251" s="31" t="s">
        <v>296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" t="s">
        <v>1028</v>
      </c>
      <c r="C252" s="4" t="s">
        <v>1029</v>
      </c>
      <c r="D252" s="7" t="s">
        <v>28</v>
      </c>
      <c r="E252" s="7" t="s">
        <v>20</v>
      </c>
      <c r="F252" s="7" t="s">
        <v>214</v>
      </c>
      <c r="G252" s="7" t="e">
        <f t="shared" ca="1" si="0"/>
        <v>#NAME?</v>
      </c>
      <c r="H252" s="26" t="s">
        <v>210</v>
      </c>
      <c r="I252" s="26" t="s">
        <v>33</v>
      </c>
      <c r="J252" s="7" t="str">
        <f t="shared" si="10"/>
        <v>Não</v>
      </c>
      <c r="K252" s="27">
        <v>44935</v>
      </c>
      <c r="L252" s="7"/>
      <c r="M252" s="7" t="s">
        <v>53</v>
      </c>
      <c r="N252" s="28">
        <v>0.01</v>
      </c>
      <c r="O252" s="7" t="s">
        <v>33</v>
      </c>
      <c r="P252" s="29">
        <v>0</v>
      </c>
      <c r="Q252" s="30"/>
      <c r="R252" s="30"/>
      <c r="S252" s="7" t="s">
        <v>203</v>
      </c>
      <c r="T252" s="7" t="s">
        <v>1030</v>
      </c>
      <c r="U252" s="7" t="s">
        <v>20</v>
      </c>
      <c r="V252" s="26" t="e">
        <f t="shared" ca="1" si="2"/>
        <v>#NAME?</v>
      </c>
      <c r="W252" s="7"/>
      <c r="X252" s="7"/>
      <c r="Y252" s="31" t="s">
        <v>296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3" t="s">
        <v>1031</v>
      </c>
      <c r="C253" s="4" t="s">
        <v>1032</v>
      </c>
      <c r="D253" s="7" t="s">
        <v>110</v>
      </c>
      <c r="E253" s="7" t="s">
        <v>29</v>
      </c>
      <c r="F253" s="7" t="s">
        <v>200</v>
      </c>
      <c r="G253" s="7" t="e">
        <f t="shared" ca="1" si="0"/>
        <v>#NAME?</v>
      </c>
      <c r="H253" s="26" t="s">
        <v>201</v>
      </c>
      <c r="I253" s="26" t="s">
        <v>33</v>
      </c>
      <c r="J253" s="7" t="str">
        <f t="shared" si="10"/>
        <v>Não</v>
      </c>
      <c r="K253" s="27">
        <v>45148</v>
      </c>
      <c r="L253" s="27">
        <v>45525</v>
      </c>
      <c r="M253" s="7" t="s">
        <v>1033</v>
      </c>
      <c r="N253" s="28">
        <v>1.4E-2</v>
      </c>
      <c r="O253" s="7" t="s">
        <v>41</v>
      </c>
      <c r="P253" s="29">
        <v>0.1</v>
      </c>
      <c r="Q253" s="30"/>
      <c r="R253" s="30"/>
      <c r="S253" s="7" t="s">
        <v>203</v>
      </c>
      <c r="T253" s="7" t="s">
        <v>1034</v>
      </c>
      <c r="U253" s="7" t="s">
        <v>29</v>
      </c>
      <c r="V253" s="26" t="e">
        <f t="shared" ca="1" si="2"/>
        <v>#NAME?</v>
      </c>
      <c r="W253" s="7"/>
      <c r="X253" s="7"/>
      <c r="Y253" s="31" t="s">
        <v>205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37" t="s">
        <v>1035</v>
      </c>
      <c r="C254" s="38" t="s">
        <v>1036</v>
      </c>
      <c r="D254" s="7" t="s">
        <v>51</v>
      </c>
      <c r="E254" s="7" t="s">
        <v>20</v>
      </c>
      <c r="F254" s="7" t="s">
        <v>232</v>
      </c>
      <c r="G254" s="7" t="e">
        <f t="shared" ca="1" si="0"/>
        <v>#NAME?</v>
      </c>
      <c r="H254" s="26" t="s">
        <v>210</v>
      </c>
      <c r="I254" s="26" t="s">
        <v>33</v>
      </c>
      <c r="J254" s="7" t="str">
        <f t="shared" si="10"/>
        <v>Sim</v>
      </c>
      <c r="K254" s="27">
        <v>45401</v>
      </c>
      <c r="L254" s="7"/>
      <c r="M254" s="7" t="s">
        <v>53</v>
      </c>
      <c r="N254" s="28">
        <v>1.2E-2</v>
      </c>
      <c r="O254" s="7" t="s">
        <v>33</v>
      </c>
      <c r="P254" s="29">
        <v>0</v>
      </c>
      <c r="Q254" s="35" t="s">
        <v>1037</v>
      </c>
      <c r="R254" s="30"/>
      <c r="S254" s="7" t="s">
        <v>203</v>
      </c>
      <c r="T254" s="6" t="s">
        <v>1038</v>
      </c>
      <c r="U254" s="7" t="s">
        <v>20</v>
      </c>
      <c r="V254" s="26" t="e">
        <f t="shared" ca="1" si="2"/>
        <v>#NAME?</v>
      </c>
      <c r="W254" s="7"/>
      <c r="X254" s="7" t="s">
        <v>44</v>
      </c>
      <c r="Y254" s="31" t="s">
        <v>205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14" t="s">
        <v>1039</v>
      </c>
      <c r="C255" s="4" t="s">
        <v>1040</v>
      </c>
      <c r="D255" s="7" t="s">
        <v>51</v>
      </c>
      <c r="E255" s="7" t="s">
        <v>20</v>
      </c>
      <c r="F255" s="7" t="s">
        <v>232</v>
      </c>
      <c r="G255" s="7" t="e">
        <f t="shared" ca="1" si="0"/>
        <v>#NAME?</v>
      </c>
      <c r="H255" s="26" t="s">
        <v>210</v>
      </c>
      <c r="I255" s="26" t="s">
        <v>33</v>
      </c>
      <c r="J255" s="7" t="str">
        <f t="shared" si="10"/>
        <v>Não</v>
      </c>
      <c r="K255" s="27">
        <v>45356</v>
      </c>
      <c r="L255" s="7"/>
      <c r="M255" s="7" t="s">
        <v>53</v>
      </c>
      <c r="N255" s="28">
        <v>1.2E-2</v>
      </c>
      <c r="O255" s="7" t="s">
        <v>33</v>
      </c>
      <c r="P255" s="29">
        <v>0</v>
      </c>
      <c r="Q255" s="30"/>
      <c r="R255" s="30"/>
      <c r="S255" s="7" t="s">
        <v>203</v>
      </c>
      <c r="T255" s="12" t="s">
        <v>1041</v>
      </c>
      <c r="U255" s="7" t="s">
        <v>20</v>
      </c>
      <c r="V255" s="26" t="e">
        <f t="shared" ca="1" si="2"/>
        <v>#NAME?</v>
      </c>
      <c r="W255" s="7"/>
      <c r="X255" s="7"/>
      <c r="Y255" s="31" t="s">
        <v>205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1042</v>
      </c>
      <c r="C256" s="4" t="s">
        <v>1043</v>
      </c>
      <c r="D256" s="7" t="s">
        <v>28</v>
      </c>
      <c r="E256" s="7" t="s">
        <v>20</v>
      </c>
      <c r="F256" s="7" t="s">
        <v>369</v>
      </c>
      <c r="G256" s="7" t="e">
        <f t="shared" ca="1" si="0"/>
        <v>#NAME?</v>
      </c>
      <c r="H256" s="26" t="s">
        <v>210</v>
      </c>
      <c r="I256" s="26" t="s">
        <v>33</v>
      </c>
      <c r="J256" s="7" t="str">
        <f t="shared" si="10"/>
        <v>Sim</v>
      </c>
      <c r="K256" s="27">
        <v>44887</v>
      </c>
      <c r="L256" s="7"/>
      <c r="M256" s="7" t="s">
        <v>53</v>
      </c>
      <c r="N256" s="28">
        <v>1.2E-2</v>
      </c>
      <c r="O256" s="7" t="s">
        <v>33</v>
      </c>
      <c r="P256" s="29">
        <v>0</v>
      </c>
      <c r="Q256" s="30" t="s">
        <v>1044</v>
      </c>
      <c r="R256" s="30" t="s">
        <v>1045</v>
      </c>
      <c r="S256" s="7" t="s">
        <v>203</v>
      </c>
      <c r="T256" s="7" t="s">
        <v>1046</v>
      </c>
      <c r="U256" s="7" t="s">
        <v>29</v>
      </c>
      <c r="V256" s="26" t="e">
        <f t="shared" ca="1" si="2"/>
        <v>#NAME?</v>
      </c>
      <c r="W256" s="7"/>
      <c r="X256" s="7"/>
      <c r="Y256" s="31" t="s">
        <v>296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" t="s">
        <v>1047</v>
      </c>
      <c r="C257" s="4" t="s">
        <v>1048</v>
      </c>
      <c r="D257" s="7" t="s">
        <v>28</v>
      </c>
      <c r="E257" s="7" t="s">
        <v>20</v>
      </c>
      <c r="F257" s="7" t="s">
        <v>214</v>
      </c>
      <c r="G257" s="7" t="e">
        <f t="shared" ca="1" si="0"/>
        <v>#NAME?</v>
      </c>
      <c r="H257" s="26" t="s">
        <v>215</v>
      </c>
      <c r="I257" s="26" t="s">
        <v>216</v>
      </c>
      <c r="J257" s="7" t="str">
        <f t="shared" si="10"/>
        <v>Não</v>
      </c>
      <c r="K257" s="27">
        <v>45166</v>
      </c>
      <c r="L257" s="7"/>
      <c r="M257" s="7" t="s">
        <v>74</v>
      </c>
      <c r="N257" s="28">
        <v>1.4999999999999999E-2</v>
      </c>
      <c r="O257" s="7" t="s">
        <v>41</v>
      </c>
      <c r="P257" s="29">
        <v>0.1</v>
      </c>
      <c r="Q257" s="30"/>
      <c r="R257" s="30"/>
      <c r="S257" s="7" t="s">
        <v>329</v>
      </c>
      <c r="T257" s="7" t="s">
        <v>1049</v>
      </c>
      <c r="U257" s="7" t="s">
        <v>20</v>
      </c>
      <c r="V257" s="26" t="e">
        <f t="shared" ca="1" si="2"/>
        <v>#NAME?</v>
      </c>
      <c r="W257" s="7"/>
      <c r="X257" s="7"/>
      <c r="Y257" s="31" t="s">
        <v>205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" t="s">
        <v>1050</v>
      </c>
      <c r="C258" s="54" t="s">
        <v>1051</v>
      </c>
      <c r="D258" s="7" t="s">
        <v>28</v>
      </c>
      <c r="E258" s="7" t="s">
        <v>29</v>
      </c>
      <c r="F258" s="7" t="s">
        <v>78</v>
      </c>
      <c r="G258" s="7" t="e">
        <f t="shared" ref="G258:G512" ca="1" si="11">_xludf.IFS($AY$3:$AY$834&lt;=500000,"Breno",$AY$3:$AY$834&lt;=20000000,"Bruno",$AY$3:$AY$834="","")</f>
        <v>#NAME?</v>
      </c>
      <c r="H258" s="26" t="s">
        <v>210</v>
      </c>
      <c r="I258" s="26" t="s">
        <v>33</v>
      </c>
      <c r="J258" s="7" t="str">
        <f t="shared" si="10"/>
        <v>Sim</v>
      </c>
      <c r="K258" s="27">
        <v>45457</v>
      </c>
      <c r="L258" s="7"/>
      <c r="M258" s="7" t="s">
        <v>40</v>
      </c>
      <c r="N258" s="28">
        <v>1.2E-2</v>
      </c>
      <c r="O258" s="7" t="s">
        <v>41</v>
      </c>
      <c r="P258" s="29">
        <v>0.1</v>
      </c>
      <c r="Q258" s="30" t="s">
        <v>1052</v>
      </c>
      <c r="R258" s="30"/>
      <c r="S258" s="7" t="s">
        <v>203</v>
      </c>
      <c r="T258" s="7" t="s">
        <v>1053</v>
      </c>
      <c r="U258" s="7" t="s">
        <v>29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44</v>
      </c>
      <c r="Y258" s="31" t="s">
        <v>205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7" t="s">
        <v>1054</v>
      </c>
      <c r="C259" s="38" t="s">
        <v>1055</v>
      </c>
      <c r="D259" s="7" t="s">
        <v>28</v>
      </c>
      <c r="E259" s="7" t="s">
        <v>29</v>
      </c>
      <c r="F259" s="7" t="s">
        <v>225</v>
      </c>
      <c r="G259" s="7" t="e">
        <f t="shared" ca="1" si="11"/>
        <v>#NAME?</v>
      </c>
      <c r="H259" s="26" t="s">
        <v>210</v>
      </c>
      <c r="I259" s="26" t="s">
        <v>33</v>
      </c>
      <c r="J259" s="7" t="str">
        <f t="shared" si="10"/>
        <v>Não</v>
      </c>
      <c r="K259" s="27">
        <v>45441</v>
      </c>
      <c r="L259" s="7"/>
      <c r="M259" s="7" t="s">
        <v>53</v>
      </c>
      <c r="N259" s="28">
        <v>1.2E-2</v>
      </c>
      <c r="O259" s="7" t="s">
        <v>33</v>
      </c>
      <c r="P259" s="29">
        <v>0</v>
      </c>
      <c r="Q259" s="30"/>
      <c r="R259" s="30"/>
      <c r="S259" s="7" t="s">
        <v>203</v>
      </c>
      <c r="T259" s="7" t="s">
        <v>1056</v>
      </c>
      <c r="U259" s="7" t="s">
        <v>29</v>
      </c>
      <c r="V259" s="26" t="e">
        <f t="shared" ca="1" si="12"/>
        <v>#NAME?</v>
      </c>
      <c r="W259" s="7"/>
      <c r="X259" s="7"/>
      <c r="Y259" s="31" t="s">
        <v>205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7" t="s">
        <v>1054</v>
      </c>
      <c r="C260" s="38" t="s">
        <v>1057</v>
      </c>
      <c r="D260" s="7" t="s">
        <v>28</v>
      </c>
      <c r="E260" s="7" t="s">
        <v>29</v>
      </c>
      <c r="F260" s="7" t="s">
        <v>225</v>
      </c>
      <c r="G260" s="7" t="e">
        <f t="shared" ca="1" si="11"/>
        <v>#NAME?</v>
      </c>
      <c r="H260" s="26" t="s">
        <v>210</v>
      </c>
      <c r="I260" s="26" t="s">
        <v>33</v>
      </c>
      <c r="J260" s="7" t="str">
        <f t="shared" si="10"/>
        <v>Sim</v>
      </c>
      <c r="K260" s="27">
        <v>45545</v>
      </c>
      <c r="L260" s="7"/>
      <c r="M260" s="7" t="s">
        <v>504</v>
      </c>
      <c r="N260" s="28">
        <v>7.0000000000000001E-3</v>
      </c>
      <c r="O260" s="7" t="s">
        <v>33</v>
      </c>
      <c r="P260" s="29">
        <v>0</v>
      </c>
      <c r="Q260" s="30" t="s">
        <v>1058</v>
      </c>
      <c r="R260" s="30"/>
      <c r="S260" s="7" t="s">
        <v>329</v>
      </c>
      <c r="T260" s="7" t="s">
        <v>1059</v>
      </c>
      <c r="U260" s="7" t="s">
        <v>20</v>
      </c>
      <c r="V260" s="26" t="e">
        <f t="shared" ca="1" si="12"/>
        <v>#NAME?</v>
      </c>
      <c r="W260" s="7"/>
      <c r="X260" s="7" t="s">
        <v>44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5" t="s">
        <v>1060</v>
      </c>
      <c r="C261" s="58" t="s">
        <v>1061</v>
      </c>
      <c r="D261" s="7" t="s">
        <v>208</v>
      </c>
      <c r="E261" s="7" t="s">
        <v>29</v>
      </c>
      <c r="F261" s="7" t="s">
        <v>426</v>
      </c>
      <c r="G261" s="7" t="e">
        <f t="shared" ca="1" si="11"/>
        <v>#NAME?</v>
      </c>
      <c r="H261" s="26" t="s">
        <v>210</v>
      </c>
      <c r="I261" s="26" t="s">
        <v>33</v>
      </c>
      <c r="J261" s="7" t="str">
        <f t="shared" si="10"/>
        <v>Não</v>
      </c>
      <c r="K261" s="27">
        <v>45253</v>
      </c>
      <c r="L261" s="7"/>
      <c r="M261" s="9" t="s">
        <v>40</v>
      </c>
      <c r="N261" s="10">
        <v>1.2E-2</v>
      </c>
      <c r="O261" s="6" t="s">
        <v>41</v>
      </c>
      <c r="P261" s="11">
        <v>0.1</v>
      </c>
      <c r="Q261" s="30"/>
      <c r="R261" s="30"/>
      <c r="S261" s="7" t="s">
        <v>203</v>
      </c>
      <c r="T261" s="7" t="s">
        <v>1062</v>
      </c>
      <c r="U261" s="7" t="s">
        <v>29</v>
      </c>
      <c r="V261" s="26" t="e">
        <f t="shared" ca="1" si="12"/>
        <v>#NAME?</v>
      </c>
      <c r="W261" s="7"/>
      <c r="X261" s="7"/>
      <c r="Y261" s="31" t="s">
        <v>205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1063</v>
      </c>
      <c r="C262" s="4" t="s">
        <v>1064</v>
      </c>
      <c r="D262" s="7" t="s">
        <v>28</v>
      </c>
      <c r="E262" s="7" t="s">
        <v>38</v>
      </c>
      <c r="F262" s="7" t="s">
        <v>306</v>
      </c>
      <c r="G262" s="7" t="e">
        <f t="shared" ca="1" si="11"/>
        <v>#NAME?</v>
      </c>
      <c r="H262" s="26" t="s">
        <v>201</v>
      </c>
      <c r="I262" s="26" t="s">
        <v>33</v>
      </c>
      <c r="J262" s="7" t="str">
        <f t="shared" si="10"/>
        <v>Não</v>
      </c>
      <c r="K262" s="27">
        <v>45156</v>
      </c>
      <c r="L262" s="27">
        <v>45449</v>
      </c>
      <c r="M262" s="7" t="s">
        <v>53</v>
      </c>
      <c r="N262" s="28">
        <v>1.2E-2</v>
      </c>
      <c r="O262" s="7" t="s">
        <v>33</v>
      </c>
      <c r="P262" s="29">
        <v>0</v>
      </c>
      <c r="Q262" s="30"/>
      <c r="R262" s="30" t="s">
        <v>353</v>
      </c>
      <c r="S262" s="7" t="s">
        <v>203</v>
      </c>
      <c r="T262" s="7" t="s">
        <v>1065</v>
      </c>
      <c r="U262" s="7" t="s">
        <v>43</v>
      </c>
      <c r="V262" s="26" t="e">
        <f t="shared" ca="1" si="12"/>
        <v>#NAME?</v>
      </c>
      <c r="W262" s="7"/>
      <c r="X262" s="7"/>
      <c r="Y262" s="31" t="s">
        <v>205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1066</v>
      </c>
      <c r="C263" s="4" t="s">
        <v>1067</v>
      </c>
      <c r="D263" s="7" t="s">
        <v>28</v>
      </c>
      <c r="E263" s="7" t="s">
        <v>38</v>
      </c>
      <c r="F263" s="7" t="s">
        <v>306</v>
      </c>
      <c r="G263" s="7" t="e">
        <f t="shared" ca="1" si="11"/>
        <v>#NAME?</v>
      </c>
      <c r="H263" s="26" t="s">
        <v>215</v>
      </c>
      <c r="I263" s="26" t="s">
        <v>216</v>
      </c>
      <c r="J263" s="7" t="str">
        <f t="shared" si="10"/>
        <v>Não</v>
      </c>
      <c r="K263" s="27">
        <v>45166</v>
      </c>
      <c r="L263" s="7"/>
      <c r="M263" s="7" t="s">
        <v>53</v>
      </c>
      <c r="N263" s="28">
        <v>1.2E-2</v>
      </c>
      <c r="O263" s="7" t="s">
        <v>33</v>
      </c>
      <c r="P263" s="29">
        <v>0</v>
      </c>
      <c r="Q263" s="30"/>
      <c r="R263" s="30"/>
      <c r="S263" s="7" t="s">
        <v>203</v>
      </c>
      <c r="T263" s="7" t="s">
        <v>1068</v>
      </c>
      <c r="U263" s="7" t="s">
        <v>43</v>
      </c>
      <c r="V263" s="26" t="e">
        <f t="shared" ca="1" si="12"/>
        <v>#NAME?</v>
      </c>
      <c r="W263" s="7"/>
      <c r="X263" s="7"/>
      <c r="Y263" s="31" t="s">
        <v>205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1069</v>
      </c>
      <c r="C264" s="4" t="s">
        <v>1070</v>
      </c>
      <c r="D264" s="7" t="s">
        <v>28</v>
      </c>
      <c r="E264" s="7" t="s">
        <v>29</v>
      </c>
      <c r="F264" s="7" t="s">
        <v>30</v>
      </c>
      <c r="G264" s="7" t="e">
        <f t="shared" ca="1" si="11"/>
        <v>#NAME?</v>
      </c>
      <c r="H264" s="26" t="s">
        <v>215</v>
      </c>
      <c r="I264" s="26" t="s">
        <v>1071</v>
      </c>
      <c r="J264" s="7" t="str">
        <f t="shared" si="10"/>
        <v>Não</v>
      </c>
      <c r="K264" s="27">
        <v>45000</v>
      </c>
      <c r="L264" s="7"/>
      <c r="M264" s="7" t="s">
        <v>53</v>
      </c>
      <c r="N264" s="28">
        <v>7.0000000000000001E-3</v>
      </c>
      <c r="O264" s="7" t="s">
        <v>33</v>
      </c>
      <c r="P264" s="29">
        <v>0</v>
      </c>
      <c r="Q264" s="43"/>
      <c r="R264" s="30" t="s">
        <v>1072</v>
      </c>
      <c r="S264" s="7" t="s">
        <v>203</v>
      </c>
      <c r="T264" s="7" t="s">
        <v>1073</v>
      </c>
      <c r="U264" s="7" t="s">
        <v>29</v>
      </c>
      <c r="V264" s="26" t="e">
        <f t="shared" ca="1" si="12"/>
        <v>#NAME?</v>
      </c>
      <c r="W264" s="7"/>
      <c r="X264" s="7"/>
      <c r="Y264" s="31" t="s">
        <v>205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1069</v>
      </c>
      <c r="C265" s="4" t="s">
        <v>1074</v>
      </c>
      <c r="D265" s="7" t="s">
        <v>28</v>
      </c>
      <c r="E265" s="7" t="s">
        <v>29</v>
      </c>
      <c r="F265" s="7" t="s">
        <v>30</v>
      </c>
      <c r="G265" s="7" t="e">
        <f t="shared" ca="1" si="11"/>
        <v>#NAME?</v>
      </c>
      <c r="H265" s="26" t="s">
        <v>210</v>
      </c>
      <c r="I265" s="26" t="s">
        <v>33</v>
      </c>
      <c r="J265" s="7" t="str">
        <f t="shared" si="10"/>
        <v>Não</v>
      </c>
      <c r="K265" s="27">
        <v>45007</v>
      </c>
      <c r="L265" s="7"/>
      <c r="M265" s="7" t="s">
        <v>301</v>
      </c>
      <c r="N265" s="28">
        <v>8.0000000000000002E-3</v>
      </c>
      <c r="O265" s="7" t="s">
        <v>302</v>
      </c>
      <c r="P265" s="29">
        <v>0.1</v>
      </c>
      <c r="Q265" s="43"/>
      <c r="R265" s="30" t="s">
        <v>1072</v>
      </c>
      <c r="S265" s="7" t="s">
        <v>203</v>
      </c>
      <c r="T265" s="7" t="s">
        <v>1073</v>
      </c>
      <c r="U265" s="7" t="s">
        <v>29</v>
      </c>
      <c r="V265" s="26" t="e">
        <f t="shared" ca="1" si="12"/>
        <v>#NAME?</v>
      </c>
      <c r="W265" s="7"/>
      <c r="X265" s="7"/>
      <c r="Y265" s="31" t="s">
        <v>205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1075</v>
      </c>
      <c r="C266" s="4" t="s">
        <v>1076</v>
      </c>
      <c r="D266" s="7" t="s">
        <v>28</v>
      </c>
      <c r="E266" s="7" t="s">
        <v>20</v>
      </c>
      <c r="F266" s="7" t="s">
        <v>220</v>
      </c>
      <c r="G266" s="7" t="e">
        <f t="shared" ca="1" si="11"/>
        <v>#NAME?</v>
      </c>
      <c r="H266" s="26" t="s">
        <v>210</v>
      </c>
      <c r="I266" s="26" t="s">
        <v>33</v>
      </c>
      <c r="J266" s="7" t="str">
        <f t="shared" si="10"/>
        <v>Não</v>
      </c>
      <c r="K266" s="27">
        <v>45393</v>
      </c>
      <c r="L266" s="7"/>
      <c r="M266" s="7" t="s">
        <v>53</v>
      </c>
      <c r="N266" s="28">
        <v>1.2E-2</v>
      </c>
      <c r="O266" s="7" t="s">
        <v>33</v>
      </c>
      <c r="P266" s="29">
        <v>0</v>
      </c>
      <c r="Q266" s="43"/>
      <c r="R266" s="30"/>
      <c r="S266" s="7" t="s">
        <v>203</v>
      </c>
      <c r="T266" s="7" t="s">
        <v>1077</v>
      </c>
      <c r="U266" s="7" t="s">
        <v>20</v>
      </c>
      <c r="V266" s="26" t="e">
        <f t="shared" ca="1" si="12"/>
        <v>#NAME?</v>
      </c>
      <c r="W266" s="7"/>
      <c r="X266" s="7" t="s">
        <v>44</v>
      </c>
      <c r="Y266" s="31" t="s">
        <v>205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1078</v>
      </c>
      <c r="C267" s="4" t="s">
        <v>1079</v>
      </c>
      <c r="D267" s="7" t="s">
        <v>28</v>
      </c>
      <c r="E267" s="7" t="s">
        <v>29</v>
      </c>
      <c r="F267" s="7" t="s">
        <v>78</v>
      </c>
      <c r="G267" s="7" t="e">
        <f t="shared" ca="1" si="11"/>
        <v>#NAME?</v>
      </c>
      <c r="H267" s="26" t="s">
        <v>210</v>
      </c>
      <c r="I267" s="26" t="s">
        <v>33</v>
      </c>
      <c r="J267" s="7" t="str">
        <f t="shared" si="10"/>
        <v>Não</v>
      </c>
      <c r="K267" s="27">
        <v>45474</v>
      </c>
      <c r="L267" s="7"/>
      <c r="M267" s="7" t="s">
        <v>53</v>
      </c>
      <c r="N267" s="98">
        <v>1.2E-2</v>
      </c>
      <c r="O267" s="99" t="s">
        <v>33</v>
      </c>
      <c r="P267" s="100">
        <v>0</v>
      </c>
      <c r="Q267" s="43"/>
      <c r="R267" s="30"/>
      <c r="S267" s="7" t="s">
        <v>203</v>
      </c>
      <c r="T267" s="7" t="s">
        <v>1080</v>
      </c>
      <c r="U267" s="7" t="s">
        <v>29</v>
      </c>
      <c r="V267" s="26" t="e">
        <f t="shared" ca="1" si="12"/>
        <v>#NAME?</v>
      </c>
      <c r="W267" s="7"/>
      <c r="X267" s="7" t="s">
        <v>276</v>
      </c>
      <c r="Y267" s="31" t="s">
        <v>205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1081</v>
      </c>
      <c r="C268" s="4" t="s">
        <v>1082</v>
      </c>
      <c r="D268" s="7" t="s">
        <v>28</v>
      </c>
      <c r="E268" s="7" t="s">
        <v>20</v>
      </c>
      <c r="F268" s="7" t="s">
        <v>369</v>
      </c>
      <c r="G268" s="7" t="e">
        <f t="shared" ca="1" si="11"/>
        <v>#NAME?</v>
      </c>
      <c r="H268" s="26" t="s">
        <v>221</v>
      </c>
      <c r="I268" s="26" t="s">
        <v>268</v>
      </c>
      <c r="J268" s="7" t="str">
        <f t="shared" si="10"/>
        <v>Sim</v>
      </c>
      <c r="K268" s="27">
        <v>45446</v>
      </c>
      <c r="L268" s="7"/>
      <c r="M268" s="76" t="s">
        <v>53</v>
      </c>
      <c r="N268" s="50">
        <v>1.2E-2</v>
      </c>
      <c r="O268" s="51" t="s">
        <v>33</v>
      </c>
      <c r="P268" s="52">
        <v>0</v>
      </c>
      <c r="Q268" s="13" t="s">
        <v>1083</v>
      </c>
      <c r="R268" s="30"/>
      <c r="S268" s="7" t="s">
        <v>203</v>
      </c>
      <c r="T268" s="7" t="s">
        <v>1084</v>
      </c>
      <c r="U268" s="7" t="s">
        <v>29</v>
      </c>
      <c r="V268" s="26" t="e">
        <f t="shared" ca="1" si="12"/>
        <v>#NAME?</v>
      </c>
      <c r="W268" s="7"/>
      <c r="X268" s="7" t="s">
        <v>276</v>
      </c>
      <c r="Y268" s="31" t="s">
        <v>205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1085</v>
      </c>
      <c r="C269" s="4" t="s">
        <v>1086</v>
      </c>
      <c r="D269" s="7" t="s">
        <v>110</v>
      </c>
      <c r="E269" s="7" t="s">
        <v>29</v>
      </c>
      <c r="F269" s="7" t="s">
        <v>200</v>
      </c>
      <c r="G269" s="7" t="e">
        <f t="shared" ca="1" si="11"/>
        <v>#NAME?</v>
      </c>
      <c r="H269" s="26" t="s">
        <v>201</v>
      </c>
      <c r="I269" s="26" t="s">
        <v>33</v>
      </c>
      <c r="J269" s="7" t="str">
        <f t="shared" si="10"/>
        <v>Não</v>
      </c>
      <c r="K269" s="27">
        <v>45133</v>
      </c>
      <c r="L269" s="27">
        <v>45527</v>
      </c>
      <c r="M269" s="7" t="s">
        <v>53</v>
      </c>
      <c r="N269" s="28">
        <v>1.2E-2</v>
      </c>
      <c r="O269" s="7" t="s">
        <v>33</v>
      </c>
      <c r="P269" s="29">
        <v>0</v>
      </c>
      <c r="Q269" s="30"/>
      <c r="R269" s="30"/>
      <c r="S269" s="7" t="s">
        <v>203</v>
      </c>
      <c r="T269" s="7" t="s">
        <v>1087</v>
      </c>
      <c r="U269" s="7" t="s">
        <v>29</v>
      </c>
      <c r="V269" s="26" t="e">
        <f t="shared" ca="1" si="12"/>
        <v>#NAME?</v>
      </c>
      <c r="W269" s="7"/>
      <c r="X269" s="7"/>
      <c r="Y269" s="31" t="s">
        <v>296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1088</v>
      </c>
      <c r="C270" s="4" t="s">
        <v>1089</v>
      </c>
      <c r="D270" s="7" t="s">
        <v>28</v>
      </c>
      <c r="E270" s="7" t="s">
        <v>38</v>
      </c>
      <c r="F270" s="7" t="s">
        <v>260</v>
      </c>
      <c r="G270" s="7" t="e">
        <f t="shared" ca="1" si="11"/>
        <v>#NAME?</v>
      </c>
      <c r="H270" s="26" t="s">
        <v>210</v>
      </c>
      <c r="I270" s="26" t="s">
        <v>33</v>
      </c>
      <c r="J270" s="7" t="str">
        <f t="shared" si="10"/>
        <v>Não</v>
      </c>
      <c r="K270" s="27">
        <v>45127</v>
      </c>
      <c r="L270" s="27"/>
      <c r="M270" s="7" t="s">
        <v>74</v>
      </c>
      <c r="N270" s="28">
        <v>1.4999999999999999E-2</v>
      </c>
      <c r="O270" s="7" t="s">
        <v>41</v>
      </c>
      <c r="P270" s="29">
        <v>0.1</v>
      </c>
      <c r="Q270" s="25"/>
      <c r="R270" s="30" t="s">
        <v>1090</v>
      </c>
      <c r="S270" s="7" t="s">
        <v>203</v>
      </c>
      <c r="T270" s="7" t="s">
        <v>1091</v>
      </c>
      <c r="U270" s="7" t="s">
        <v>43</v>
      </c>
      <c r="V270" s="26" t="e">
        <f t="shared" ca="1" si="12"/>
        <v>#NAME?</v>
      </c>
      <c r="W270" s="7"/>
      <c r="X270" s="7"/>
      <c r="Y270" s="31" t="s">
        <v>205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1092</v>
      </c>
      <c r="C271" s="4" t="s">
        <v>1093</v>
      </c>
      <c r="D271" s="7" t="s">
        <v>28</v>
      </c>
      <c r="E271" s="7" t="s">
        <v>20</v>
      </c>
      <c r="F271" s="7" t="s">
        <v>214</v>
      </c>
      <c r="G271" s="7" t="e">
        <f t="shared" ca="1" si="11"/>
        <v>#NAME?</v>
      </c>
      <c r="H271" s="26" t="s">
        <v>210</v>
      </c>
      <c r="I271" s="26" t="s">
        <v>33</v>
      </c>
      <c r="J271" s="7" t="str">
        <f t="shared" si="10"/>
        <v>Não</v>
      </c>
      <c r="K271" s="27">
        <v>45016</v>
      </c>
      <c r="L271" s="7"/>
      <c r="M271" s="7" t="s">
        <v>53</v>
      </c>
      <c r="N271" s="28">
        <v>1.2E-2</v>
      </c>
      <c r="O271" s="7" t="s">
        <v>33</v>
      </c>
      <c r="P271" s="29">
        <v>0</v>
      </c>
      <c r="Q271" s="25"/>
      <c r="R271" s="30"/>
      <c r="S271" s="7" t="s">
        <v>203</v>
      </c>
      <c r="T271" s="7" t="s">
        <v>1094</v>
      </c>
      <c r="U271" s="7" t="s">
        <v>57</v>
      </c>
      <c r="V271" s="26" t="e">
        <f t="shared" ca="1" si="12"/>
        <v>#NAME?</v>
      </c>
      <c r="W271" s="7"/>
      <c r="X271" s="7"/>
      <c r="Y271" s="31" t="s">
        <v>205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1095</v>
      </c>
      <c r="C272" s="4" t="s">
        <v>1096</v>
      </c>
      <c r="D272" s="7" t="s">
        <v>28</v>
      </c>
      <c r="E272" s="7" t="s">
        <v>29</v>
      </c>
      <c r="F272" s="7" t="s">
        <v>256</v>
      </c>
      <c r="G272" s="7" t="e">
        <f t="shared" ca="1" si="11"/>
        <v>#NAME?</v>
      </c>
      <c r="H272" s="26" t="s">
        <v>210</v>
      </c>
      <c r="I272" s="26" t="s">
        <v>33</v>
      </c>
      <c r="J272" s="7" t="str">
        <f t="shared" si="10"/>
        <v>Não</v>
      </c>
      <c r="K272" s="27">
        <v>45162</v>
      </c>
      <c r="L272" s="27"/>
      <c r="M272" s="7" t="s">
        <v>298</v>
      </c>
      <c r="N272" s="28">
        <v>0.02</v>
      </c>
      <c r="O272" s="7" t="s">
        <v>237</v>
      </c>
      <c r="P272" s="29">
        <v>0.2</v>
      </c>
      <c r="Q272" s="43"/>
      <c r="R272" s="43" t="s">
        <v>1097</v>
      </c>
      <c r="S272" s="7" t="s">
        <v>203</v>
      </c>
      <c r="T272" s="7" t="s">
        <v>1098</v>
      </c>
      <c r="U272" s="7" t="s">
        <v>113</v>
      </c>
      <c r="V272" s="26" t="e">
        <f t="shared" ca="1" si="12"/>
        <v>#NAME?</v>
      </c>
      <c r="W272" s="7"/>
      <c r="X272" s="7"/>
      <c r="Y272" s="31" t="s">
        <v>205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1099</v>
      </c>
      <c r="C273" s="4" t="s">
        <v>1100</v>
      </c>
      <c r="D273" s="7" t="s">
        <v>28</v>
      </c>
      <c r="E273" s="7" t="s">
        <v>38</v>
      </c>
      <c r="F273" s="7" t="s">
        <v>260</v>
      </c>
      <c r="G273" s="7" t="e">
        <f t="shared" ca="1" si="11"/>
        <v>#NAME?</v>
      </c>
      <c r="H273" s="26" t="s">
        <v>210</v>
      </c>
      <c r="I273" s="26" t="s">
        <v>33</v>
      </c>
      <c r="J273" s="7" t="str">
        <f t="shared" si="10"/>
        <v>Não</v>
      </c>
      <c r="K273" s="27">
        <v>45166</v>
      </c>
      <c r="L273" s="27"/>
      <c r="M273" s="7" t="s">
        <v>74</v>
      </c>
      <c r="N273" s="28">
        <v>1.4999999999999999E-2</v>
      </c>
      <c r="O273" s="7" t="s">
        <v>41</v>
      </c>
      <c r="P273" s="29">
        <v>0.1</v>
      </c>
      <c r="Q273" s="30"/>
      <c r="R273" s="30" t="s">
        <v>1101</v>
      </c>
      <c r="S273" s="7" t="s">
        <v>203</v>
      </c>
      <c r="T273" s="7" t="s">
        <v>1102</v>
      </c>
      <c r="U273" s="7" t="s">
        <v>43</v>
      </c>
      <c r="V273" s="26" t="e">
        <f t="shared" ca="1" si="12"/>
        <v>#NAME?</v>
      </c>
      <c r="W273" s="7"/>
      <c r="X273" s="7"/>
      <c r="Y273" s="31" t="s">
        <v>205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3" t="s">
        <v>1103</v>
      </c>
      <c r="C274" s="58" t="s">
        <v>1104</v>
      </c>
      <c r="D274" s="6" t="s">
        <v>110</v>
      </c>
      <c r="E274" s="6" t="s">
        <v>29</v>
      </c>
      <c r="F274" s="7" t="s">
        <v>200</v>
      </c>
      <c r="G274" s="7" t="e">
        <f t="shared" ca="1" si="11"/>
        <v>#NAME?</v>
      </c>
      <c r="H274" s="8" t="s">
        <v>201</v>
      </c>
      <c r="I274" s="26" t="s">
        <v>33</v>
      </c>
      <c r="J274" s="7" t="str">
        <f t="shared" si="10"/>
        <v>Não</v>
      </c>
      <c r="K274" s="101">
        <v>45140</v>
      </c>
      <c r="L274" s="101">
        <v>45516</v>
      </c>
      <c r="M274" s="7" t="s">
        <v>53</v>
      </c>
      <c r="N274" s="10">
        <v>0.01</v>
      </c>
      <c r="O274" s="6" t="s">
        <v>33</v>
      </c>
      <c r="P274" s="11">
        <v>0</v>
      </c>
      <c r="Q274" s="102"/>
      <c r="R274" s="102" t="s">
        <v>353</v>
      </c>
      <c r="S274" s="6" t="s">
        <v>203</v>
      </c>
      <c r="T274" s="7" t="s">
        <v>1105</v>
      </c>
      <c r="U274" s="6" t="s">
        <v>29</v>
      </c>
      <c r="V274" s="26" t="e">
        <f t="shared" ca="1" si="12"/>
        <v>#NAME?</v>
      </c>
      <c r="W274" s="6"/>
      <c r="X274" s="6"/>
      <c r="Y274" s="103" t="s">
        <v>205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78" t="s">
        <v>1106</v>
      </c>
      <c r="C275" s="47" t="s">
        <v>1107</v>
      </c>
      <c r="D275" s="7" t="s">
        <v>28</v>
      </c>
      <c r="E275" s="7" t="s">
        <v>29</v>
      </c>
      <c r="F275" s="7" t="s">
        <v>256</v>
      </c>
      <c r="G275" s="7" t="e">
        <f t="shared" ca="1" si="11"/>
        <v>#NAME?</v>
      </c>
      <c r="H275" s="26" t="s">
        <v>201</v>
      </c>
      <c r="I275" s="26" t="s">
        <v>33</v>
      </c>
      <c r="J275" s="7" t="str">
        <f>IF(R275=0,"Não","Sim")</f>
        <v>Sim</v>
      </c>
      <c r="K275" s="27">
        <v>45180</v>
      </c>
      <c r="L275" s="27">
        <v>45449</v>
      </c>
      <c r="M275" s="7" t="s">
        <v>53</v>
      </c>
      <c r="N275" s="28">
        <v>1.2E-2</v>
      </c>
      <c r="O275" s="7" t="s">
        <v>33</v>
      </c>
      <c r="P275" s="29">
        <v>0</v>
      </c>
      <c r="Q275" s="75"/>
      <c r="R275" s="43" t="s">
        <v>353</v>
      </c>
      <c r="S275" s="7" t="s">
        <v>203</v>
      </c>
      <c r="T275" s="7" t="s">
        <v>1108</v>
      </c>
      <c r="U275" s="7" t="s">
        <v>918</v>
      </c>
      <c r="V275" s="26" t="e">
        <f t="shared" ca="1" si="12"/>
        <v>#NAME?</v>
      </c>
      <c r="W275" s="7"/>
      <c r="X275" s="7"/>
      <c r="Y275" s="31" t="s">
        <v>205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1109</v>
      </c>
      <c r="C276" s="4" t="s">
        <v>1110</v>
      </c>
      <c r="D276" s="7" t="s">
        <v>28</v>
      </c>
      <c r="E276" s="7" t="s">
        <v>29</v>
      </c>
      <c r="F276" s="7" t="s">
        <v>78</v>
      </c>
      <c r="G276" s="7" t="e">
        <f t="shared" ca="1" si="11"/>
        <v>#NAME?</v>
      </c>
      <c r="H276" s="26" t="s">
        <v>215</v>
      </c>
      <c r="I276" s="26" t="s">
        <v>216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386</v>
      </c>
      <c r="N276" s="28">
        <v>0.02</v>
      </c>
      <c r="O276" s="7" t="s">
        <v>41</v>
      </c>
      <c r="P276" s="29">
        <v>0.2</v>
      </c>
      <c r="Q276" s="30"/>
      <c r="R276" s="30" t="s">
        <v>1111</v>
      </c>
      <c r="S276" s="7" t="s">
        <v>203</v>
      </c>
      <c r="T276" s="7" t="s">
        <v>1112</v>
      </c>
      <c r="U276" s="7" t="s">
        <v>29</v>
      </c>
      <c r="V276" s="26" t="e">
        <f t="shared" ca="1" si="12"/>
        <v>#NAME?</v>
      </c>
      <c r="W276" s="7"/>
      <c r="X276" s="7"/>
      <c r="Y276" s="31" t="s">
        <v>205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1113</v>
      </c>
      <c r="C277" s="4" t="s">
        <v>1114</v>
      </c>
      <c r="D277" s="7" t="s">
        <v>28</v>
      </c>
      <c r="E277" s="7" t="s">
        <v>29</v>
      </c>
      <c r="F277" s="7" t="s">
        <v>30</v>
      </c>
      <c r="G277" s="7" t="e">
        <f t="shared" ca="1" si="11"/>
        <v>#NAME?</v>
      </c>
      <c r="H277" s="26" t="s">
        <v>215</v>
      </c>
      <c r="I277" s="26" t="s">
        <v>268</v>
      </c>
      <c r="J277" s="7" t="str">
        <f t="shared" si="13"/>
        <v>Não</v>
      </c>
      <c r="K277" s="27">
        <v>44993</v>
      </c>
      <c r="L277" s="7"/>
      <c r="M277" s="7" t="s">
        <v>53</v>
      </c>
      <c r="N277" s="28">
        <v>1.2E-2</v>
      </c>
      <c r="O277" s="7" t="s">
        <v>33</v>
      </c>
      <c r="P277" s="29">
        <v>0</v>
      </c>
      <c r="Q277" s="30"/>
      <c r="R277" s="30"/>
      <c r="S277" s="7" t="s">
        <v>203</v>
      </c>
      <c r="T277" s="7" t="s">
        <v>1115</v>
      </c>
      <c r="U277" s="7" t="s">
        <v>29</v>
      </c>
      <c r="V277" s="26" t="e">
        <f t="shared" ca="1" si="12"/>
        <v>#NAME?</v>
      </c>
      <c r="W277" s="7"/>
      <c r="X277" s="7"/>
      <c r="Y277" s="31" t="s">
        <v>205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" t="s">
        <v>1116</v>
      </c>
      <c r="C278" s="4" t="s">
        <v>1117</v>
      </c>
      <c r="D278" s="7" t="s">
        <v>28</v>
      </c>
      <c r="E278" s="7" t="s">
        <v>29</v>
      </c>
      <c r="F278" s="7" t="s">
        <v>30</v>
      </c>
      <c r="G278" s="7" t="e">
        <f t="shared" ca="1" si="11"/>
        <v>#NAME?</v>
      </c>
      <c r="H278" s="26" t="s">
        <v>215</v>
      </c>
      <c r="I278" s="26" t="s">
        <v>268</v>
      </c>
      <c r="J278" s="7" t="str">
        <f t="shared" si="13"/>
        <v>Não</v>
      </c>
      <c r="K278" s="27">
        <v>45056</v>
      </c>
      <c r="L278" s="27"/>
      <c r="M278" s="7" t="s">
        <v>298</v>
      </c>
      <c r="N278" s="28">
        <v>2.5000000000000001E-2</v>
      </c>
      <c r="O278" s="7" t="s">
        <v>237</v>
      </c>
      <c r="P278" s="29">
        <v>0.2</v>
      </c>
      <c r="Q278" s="30"/>
      <c r="R278" s="30"/>
      <c r="S278" s="7" t="s">
        <v>203</v>
      </c>
      <c r="T278" s="7" t="s">
        <v>1115</v>
      </c>
      <c r="U278" s="7" t="s">
        <v>29</v>
      </c>
      <c r="V278" s="26" t="e">
        <f t="shared" ca="1" si="12"/>
        <v>#NAME?</v>
      </c>
      <c r="W278" s="7"/>
      <c r="X278" s="7"/>
      <c r="Y278" s="31" t="s">
        <v>205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" t="s">
        <v>1118</v>
      </c>
      <c r="C279" s="4" t="s">
        <v>1119</v>
      </c>
      <c r="D279" s="7" t="s">
        <v>51</v>
      </c>
      <c r="E279" s="7" t="s">
        <v>20</v>
      </c>
      <c r="F279" s="7" t="s">
        <v>232</v>
      </c>
      <c r="G279" s="7" t="e">
        <f t="shared" ca="1" si="11"/>
        <v>#NAME?</v>
      </c>
      <c r="H279" s="26" t="s">
        <v>210</v>
      </c>
      <c r="I279" s="26" t="s">
        <v>33</v>
      </c>
      <c r="J279" s="7" t="str">
        <f t="shared" si="13"/>
        <v>Sim</v>
      </c>
      <c r="K279" s="27">
        <v>45260</v>
      </c>
      <c r="L279" s="27"/>
      <c r="M279" s="7" t="s">
        <v>53</v>
      </c>
      <c r="N279" s="28">
        <v>0.01</v>
      </c>
      <c r="O279" s="7" t="s">
        <v>33</v>
      </c>
      <c r="P279" s="29">
        <v>0</v>
      </c>
      <c r="Q279" s="35" t="s">
        <v>1120</v>
      </c>
      <c r="R279" s="30"/>
      <c r="S279" s="7" t="s">
        <v>203</v>
      </c>
      <c r="T279" s="7" t="s">
        <v>1121</v>
      </c>
      <c r="U279" s="7" t="s">
        <v>20</v>
      </c>
      <c r="V279" s="26" t="e">
        <f t="shared" ca="1" si="12"/>
        <v>#NAME?</v>
      </c>
      <c r="W279" s="7"/>
      <c r="X279" s="7"/>
      <c r="Y279" s="31" t="s">
        <v>205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" t="s">
        <v>1118</v>
      </c>
      <c r="C280" s="54" t="s">
        <v>1122</v>
      </c>
      <c r="D280" s="7" t="s">
        <v>51</v>
      </c>
      <c r="E280" s="7" t="s">
        <v>20</v>
      </c>
      <c r="F280" s="7" t="s">
        <v>232</v>
      </c>
      <c r="G280" s="7" t="e">
        <f t="shared" ca="1" si="11"/>
        <v>#NAME?</v>
      </c>
      <c r="H280" s="26" t="s">
        <v>201</v>
      </c>
      <c r="I280" s="26" t="s">
        <v>33</v>
      </c>
      <c r="J280" s="7" t="str">
        <f t="shared" si="13"/>
        <v>Não</v>
      </c>
      <c r="K280" s="27">
        <v>45260</v>
      </c>
      <c r="L280" s="27">
        <v>45531</v>
      </c>
      <c r="M280" s="7" t="s">
        <v>48</v>
      </c>
      <c r="N280" s="28">
        <v>0</v>
      </c>
      <c r="O280" s="7" t="s">
        <v>33</v>
      </c>
      <c r="P280" s="29">
        <v>0</v>
      </c>
      <c r="Q280" s="91"/>
      <c r="R280" s="30"/>
      <c r="S280" s="7" t="s">
        <v>203</v>
      </c>
      <c r="T280" s="7" t="s">
        <v>1121</v>
      </c>
      <c r="U280" s="7" t="s">
        <v>20</v>
      </c>
      <c r="V280" s="26" t="e">
        <f t="shared" ca="1" si="12"/>
        <v>#NAME?</v>
      </c>
      <c r="W280" s="7"/>
      <c r="X280" s="7"/>
      <c r="Y280" s="31" t="s">
        <v>490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7" t="s">
        <v>1123</v>
      </c>
      <c r="C281" s="38" t="s">
        <v>1124</v>
      </c>
      <c r="D281" s="7" t="s">
        <v>28</v>
      </c>
      <c r="E281" s="7" t="s">
        <v>20</v>
      </c>
      <c r="F281" s="7" t="s">
        <v>63</v>
      </c>
      <c r="G281" s="7" t="e">
        <f t="shared" ca="1" si="11"/>
        <v>#NAME?</v>
      </c>
      <c r="H281" s="26" t="s">
        <v>221</v>
      </c>
      <c r="I281" s="26" t="s">
        <v>216</v>
      </c>
      <c r="J281" s="7" t="str">
        <f t="shared" si="13"/>
        <v>Não</v>
      </c>
      <c r="K281" s="27">
        <v>45446</v>
      </c>
      <c r="L281" s="27"/>
      <c r="M281" s="7" t="s">
        <v>53</v>
      </c>
      <c r="N281" s="28">
        <v>1.2E-2</v>
      </c>
      <c r="O281" s="7" t="s">
        <v>33</v>
      </c>
      <c r="P281" s="29">
        <v>0</v>
      </c>
      <c r="Q281" s="91"/>
      <c r="R281" s="30"/>
      <c r="S281" s="7" t="s">
        <v>203</v>
      </c>
      <c r="T281" s="7" t="s">
        <v>1125</v>
      </c>
      <c r="U281" s="7" t="s">
        <v>20</v>
      </c>
      <c r="V281" s="26" t="e">
        <f t="shared" ca="1" si="12"/>
        <v>#NAME?</v>
      </c>
      <c r="W281" s="7"/>
      <c r="X281" s="7" t="s">
        <v>276</v>
      </c>
      <c r="Y281" s="31" t="s">
        <v>205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7" t="s">
        <v>1126</v>
      </c>
      <c r="C282" s="81" t="s">
        <v>1127</v>
      </c>
      <c r="D282" s="7" t="s">
        <v>51</v>
      </c>
      <c r="E282" s="7" t="s">
        <v>20</v>
      </c>
      <c r="F282" s="7" t="s">
        <v>232</v>
      </c>
      <c r="G282" s="7" t="e">
        <f t="shared" ca="1" si="11"/>
        <v>#NAME?</v>
      </c>
      <c r="H282" s="26" t="s">
        <v>210</v>
      </c>
      <c r="I282" s="26" t="s">
        <v>33</v>
      </c>
      <c r="J282" s="7" t="str">
        <f t="shared" si="13"/>
        <v>Não</v>
      </c>
      <c r="K282" s="27">
        <v>45483</v>
      </c>
      <c r="L282" s="27"/>
      <c r="M282" s="7" t="s">
        <v>53</v>
      </c>
      <c r="N282" s="28">
        <v>1.2E-2</v>
      </c>
      <c r="O282" s="7" t="s">
        <v>33</v>
      </c>
      <c r="P282" s="29">
        <v>0</v>
      </c>
      <c r="Q282" s="91"/>
      <c r="R282" s="30"/>
      <c r="S282" s="7" t="s">
        <v>203</v>
      </c>
      <c r="T282" s="7" t="s">
        <v>1128</v>
      </c>
      <c r="U282" s="7" t="s">
        <v>20</v>
      </c>
      <c r="V282" s="26" t="e">
        <f t="shared" ca="1" si="12"/>
        <v>#NAME?</v>
      </c>
      <c r="W282" s="7"/>
      <c r="X282" s="7" t="s">
        <v>44</v>
      </c>
      <c r="Y282" s="31" t="s">
        <v>205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" t="s">
        <v>1129</v>
      </c>
      <c r="C283" s="4" t="s">
        <v>1130</v>
      </c>
      <c r="D283" s="7" t="s">
        <v>28</v>
      </c>
      <c r="E283" s="7" t="s">
        <v>29</v>
      </c>
      <c r="F283" s="7" t="s">
        <v>225</v>
      </c>
      <c r="G283" s="7" t="e">
        <f t="shared" ca="1" si="11"/>
        <v>#NAME?</v>
      </c>
      <c r="H283" s="26" t="s">
        <v>210</v>
      </c>
      <c r="I283" s="26" t="s">
        <v>33</v>
      </c>
      <c r="J283" s="7" t="str">
        <f t="shared" si="13"/>
        <v>Não</v>
      </c>
      <c r="K283" s="27">
        <v>45264</v>
      </c>
      <c r="L283" s="27"/>
      <c r="M283" s="7" t="s">
        <v>40</v>
      </c>
      <c r="N283" s="28">
        <v>1.4E-2</v>
      </c>
      <c r="O283" s="7" t="s">
        <v>41</v>
      </c>
      <c r="P283" s="29">
        <v>0.2</v>
      </c>
      <c r="Q283" s="35"/>
      <c r="R283" s="30"/>
      <c r="S283" s="7" t="s">
        <v>203</v>
      </c>
      <c r="T283" s="7" t="s">
        <v>1131</v>
      </c>
      <c r="U283" s="7" t="s">
        <v>29</v>
      </c>
      <c r="V283" s="26" t="e">
        <f t="shared" ca="1" si="12"/>
        <v>#NAME?</v>
      </c>
      <c r="W283" s="7"/>
      <c r="X283" s="7"/>
      <c r="Y283" s="31" t="s">
        <v>205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" t="s">
        <v>1132</v>
      </c>
      <c r="C284" s="4" t="s">
        <v>1133</v>
      </c>
      <c r="D284" s="7" t="s">
        <v>28</v>
      </c>
      <c r="E284" s="7" t="s">
        <v>38</v>
      </c>
      <c r="F284" s="7" t="s">
        <v>260</v>
      </c>
      <c r="G284" s="7" t="e">
        <f t="shared" ca="1" si="11"/>
        <v>#NAME?</v>
      </c>
      <c r="H284" s="26" t="s">
        <v>210</v>
      </c>
      <c r="I284" s="26" t="s">
        <v>33</v>
      </c>
      <c r="J284" s="7" t="str">
        <f t="shared" si="13"/>
        <v>Não</v>
      </c>
      <c r="K284" s="27">
        <v>45071</v>
      </c>
      <c r="L284" s="7"/>
      <c r="M284" s="7" t="s">
        <v>40</v>
      </c>
      <c r="N284" s="28">
        <v>1.2E-2</v>
      </c>
      <c r="O284" s="7" t="s">
        <v>33</v>
      </c>
      <c r="P284" s="29">
        <v>0</v>
      </c>
      <c r="Q284" s="43"/>
      <c r="R284" s="30" t="s">
        <v>960</v>
      </c>
      <c r="S284" s="7" t="s">
        <v>203</v>
      </c>
      <c r="T284" s="7" t="s">
        <v>1134</v>
      </c>
      <c r="U284" s="7" t="s">
        <v>43</v>
      </c>
      <c r="V284" s="26" t="e">
        <f t="shared" ca="1" si="12"/>
        <v>#NAME?</v>
      </c>
      <c r="W284" s="7"/>
      <c r="X284" s="7"/>
      <c r="Y284" s="31" t="s">
        <v>205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6" t="s">
        <v>1135</v>
      </c>
      <c r="C285" s="4" t="s">
        <v>1136</v>
      </c>
      <c r="D285" s="7" t="s">
        <v>28</v>
      </c>
      <c r="E285" s="7" t="s">
        <v>38</v>
      </c>
      <c r="F285" s="7" t="s">
        <v>260</v>
      </c>
      <c r="G285" s="7" t="e">
        <f t="shared" ca="1" si="11"/>
        <v>#NAME?</v>
      </c>
      <c r="H285" s="26" t="s">
        <v>210</v>
      </c>
      <c r="I285" s="26" t="s">
        <v>33</v>
      </c>
      <c r="J285" s="7" t="str">
        <f t="shared" si="13"/>
        <v>Não</v>
      </c>
      <c r="K285" s="27">
        <v>45166</v>
      </c>
      <c r="L285" s="27"/>
      <c r="M285" s="7" t="s">
        <v>53</v>
      </c>
      <c r="N285" s="28">
        <v>1.2E-2</v>
      </c>
      <c r="O285" s="7" t="s">
        <v>33</v>
      </c>
      <c r="P285" s="29">
        <v>0</v>
      </c>
      <c r="Q285" s="30"/>
      <c r="R285" s="30" t="s">
        <v>1137</v>
      </c>
      <c r="S285" s="7" t="s">
        <v>203</v>
      </c>
      <c r="T285" s="7" t="s">
        <v>1138</v>
      </c>
      <c r="U285" s="26" t="s">
        <v>43</v>
      </c>
      <c r="V285" s="26" t="e">
        <f t="shared" ca="1" si="12"/>
        <v>#NAME?</v>
      </c>
      <c r="W285" s="7"/>
      <c r="X285" s="7"/>
      <c r="Y285" s="31" t="s">
        <v>205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6" t="s">
        <v>1135</v>
      </c>
      <c r="C286" s="4" t="s">
        <v>1139</v>
      </c>
      <c r="D286" s="7" t="s">
        <v>28</v>
      </c>
      <c r="E286" s="7" t="s">
        <v>38</v>
      </c>
      <c r="F286" s="7" t="s">
        <v>260</v>
      </c>
      <c r="G286" s="7" t="e">
        <f t="shared" ca="1" si="11"/>
        <v>#NAME?</v>
      </c>
      <c r="H286" s="26" t="s">
        <v>215</v>
      </c>
      <c r="I286" s="26" t="s">
        <v>252</v>
      </c>
      <c r="J286" s="7" t="str">
        <f t="shared" si="13"/>
        <v>Sim</v>
      </c>
      <c r="K286" s="27">
        <v>45062</v>
      </c>
      <c r="L286" s="27"/>
      <c r="M286" s="7" t="s">
        <v>48</v>
      </c>
      <c r="N286" s="28">
        <v>0</v>
      </c>
      <c r="O286" s="7" t="s">
        <v>33</v>
      </c>
      <c r="P286" s="29">
        <v>0</v>
      </c>
      <c r="Q286" s="91" t="s">
        <v>1140</v>
      </c>
      <c r="R286" s="30"/>
      <c r="S286" s="7" t="s">
        <v>203</v>
      </c>
      <c r="T286" s="7" t="s">
        <v>1138</v>
      </c>
      <c r="U286" s="26" t="s">
        <v>43</v>
      </c>
      <c r="V286" s="26" t="e">
        <f t="shared" ca="1" si="12"/>
        <v>#NAME?</v>
      </c>
      <c r="W286" s="7"/>
      <c r="X286" s="7"/>
      <c r="Y286" s="31" t="s">
        <v>205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1141</v>
      </c>
      <c r="C287" s="4" t="s">
        <v>1142</v>
      </c>
      <c r="D287" s="7" t="s">
        <v>110</v>
      </c>
      <c r="E287" s="7" t="s">
        <v>29</v>
      </c>
      <c r="F287" s="7" t="s">
        <v>980</v>
      </c>
      <c r="G287" s="7" t="e">
        <f t="shared" ca="1" si="11"/>
        <v>#NAME?</v>
      </c>
      <c r="H287" s="26" t="s">
        <v>210</v>
      </c>
      <c r="I287" s="26" t="s">
        <v>33</v>
      </c>
      <c r="J287" s="7" t="str">
        <f t="shared" si="13"/>
        <v>Sim</v>
      </c>
      <c r="K287" s="27">
        <v>44981</v>
      </c>
      <c r="L287" s="7"/>
      <c r="M287" s="7" t="s">
        <v>40</v>
      </c>
      <c r="N287" s="28">
        <v>8.0000000000000002E-3</v>
      </c>
      <c r="O287" s="7" t="s">
        <v>41</v>
      </c>
      <c r="P287" s="29">
        <v>0.1</v>
      </c>
      <c r="Q287" s="108" t="s">
        <v>1143</v>
      </c>
      <c r="R287" s="30" t="s">
        <v>1144</v>
      </c>
      <c r="S287" s="7" t="s">
        <v>203</v>
      </c>
      <c r="T287" s="7" t="s">
        <v>1145</v>
      </c>
      <c r="U287" s="7" t="s">
        <v>29</v>
      </c>
      <c r="V287" s="26" t="e">
        <f t="shared" ca="1" si="12"/>
        <v>#NAME?</v>
      </c>
      <c r="W287" s="7"/>
      <c r="X287" s="7"/>
      <c r="Y287" s="31" t="s">
        <v>205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1146</v>
      </c>
      <c r="C288" s="4" t="s">
        <v>1147</v>
      </c>
      <c r="D288" s="7" t="s">
        <v>37</v>
      </c>
      <c r="E288" s="7" t="s">
        <v>38</v>
      </c>
      <c r="F288" s="7" t="s">
        <v>1148</v>
      </c>
      <c r="G288" s="7" t="e">
        <f t="shared" ca="1" si="11"/>
        <v>#NAME?</v>
      </c>
      <c r="H288" s="26" t="s">
        <v>221</v>
      </c>
      <c r="I288" s="26" t="s">
        <v>33</v>
      </c>
      <c r="J288" s="7" t="str">
        <f t="shared" si="13"/>
        <v>Não</v>
      </c>
      <c r="K288" s="27">
        <v>45558</v>
      </c>
      <c r="L288" s="7"/>
      <c r="M288" s="7" t="s">
        <v>40</v>
      </c>
      <c r="N288" s="28">
        <v>1.2E-2</v>
      </c>
      <c r="O288" s="7" t="s">
        <v>41</v>
      </c>
      <c r="P288" s="29">
        <v>0.1</v>
      </c>
      <c r="Q288" s="108"/>
      <c r="R288" s="30"/>
      <c r="S288" s="7" t="s">
        <v>329</v>
      </c>
      <c r="T288" s="7" t="s">
        <v>1149</v>
      </c>
      <c r="U288" s="7" t="s">
        <v>43</v>
      </c>
      <c r="V288" s="26" t="e">
        <f t="shared" ca="1" si="12"/>
        <v>#NAME?</v>
      </c>
      <c r="W288" s="7"/>
      <c r="X288" s="7" t="s">
        <v>276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1150</v>
      </c>
      <c r="C289" s="4" t="s">
        <v>1151</v>
      </c>
      <c r="D289" s="7" t="s">
        <v>28</v>
      </c>
      <c r="E289" s="7" t="s">
        <v>20</v>
      </c>
      <c r="F289" s="7" t="s">
        <v>214</v>
      </c>
      <c r="G289" s="7" t="e">
        <f t="shared" ca="1" si="11"/>
        <v>#NAME?</v>
      </c>
      <c r="H289" s="26" t="s">
        <v>210</v>
      </c>
      <c r="I289" s="26" t="s">
        <v>33</v>
      </c>
      <c r="J289" s="7" t="str">
        <f t="shared" si="13"/>
        <v>Não</v>
      </c>
      <c r="K289" s="27">
        <v>44951</v>
      </c>
      <c r="L289" s="7"/>
      <c r="M289" s="7" t="s">
        <v>53</v>
      </c>
      <c r="N289" s="28">
        <v>0.01</v>
      </c>
      <c r="O289" s="7" t="s">
        <v>33</v>
      </c>
      <c r="P289" s="29">
        <v>0</v>
      </c>
      <c r="Q289" s="43"/>
      <c r="R289" s="109" t="s">
        <v>1152</v>
      </c>
      <c r="S289" s="7" t="s">
        <v>329</v>
      </c>
      <c r="T289" s="7" t="s">
        <v>1153</v>
      </c>
      <c r="U289" s="7" t="s">
        <v>20</v>
      </c>
      <c r="V289" s="26" t="e">
        <f t="shared" ca="1" si="12"/>
        <v>#NAME?</v>
      </c>
      <c r="W289" s="7"/>
      <c r="X289" s="7"/>
      <c r="Y289" s="31" t="s">
        <v>296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1154</v>
      </c>
      <c r="C290" s="4" t="s">
        <v>1155</v>
      </c>
      <c r="D290" s="7" t="s">
        <v>28</v>
      </c>
      <c r="E290" s="7" t="s">
        <v>38</v>
      </c>
      <c r="F290" s="7" t="s">
        <v>306</v>
      </c>
      <c r="G290" s="7" t="e">
        <f t="shared" ca="1" si="11"/>
        <v>#NAME?</v>
      </c>
      <c r="H290" s="26" t="s">
        <v>210</v>
      </c>
      <c r="I290" s="26" t="s">
        <v>33</v>
      </c>
      <c r="J290" s="7" t="str">
        <f t="shared" si="13"/>
        <v>Não</v>
      </c>
      <c r="K290" s="27">
        <v>45162</v>
      </c>
      <c r="L290" s="27"/>
      <c r="M290" s="7" t="s">
        <v>74</v>
      </c>
      <c r="N290" s="28">
        <v>1.4999999999999999E-2</v>
      </c>
      <c r="O290" s="7" t="s">
        <v>41</v>
      </c>
      <c r="P290" s="29">
        <v>0.1</v>
      </c>
      <c r="Q290" s="43"/>
      <c r="R290" s="30" t="s">
        <v>707</v>
      </c>
      <c r="S290" s="7" t="s">
        <v>203</v>
      </c>
      <c r="T290" s="7" t="s">
        <v>1156</v>
      </c>
      <c r="U290" s="7" t="s">
        <v>57</v>
      </c>
      <c r="V290" s="26" t="e">
        <f t="shared" ca="1" si="12"/>
        <v>#NAME?</v>
      </c>
      <c r="W290" s="7"/>
      <c r="X290" s="7"/>
      <c r="Y290" s="31" t="s">
        <v>205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1157</v>
      </c>
      <c r="C291" s="4" t="s">
        <v>1158</v>
      </c>
      <c r="D291" s="7" t="s">
        <v>28</v>
      </c>
      <c r="E291" s="7" t="s">
        <v>38</v>
      </c>
      <c r="F291" s="7" t="s">
        <v>260</v>
      </c>
      <c r="G291" s="7" t="e">
        <f t="shared" ca="1" si="11"/>
        <v>#NAME?</v>
      </c>
      <c r="H291" s="26" t="s">
        <v>215</v>
      </c>
      <c r="I291" s="26" t="s">
        <v>933</v>
      </c>
      <c r="J291" s="7" t="str">
        <f t="shared" si="13"/>
        <v>Não</v>
      </c>
      <c r="K291" s="27">
        <v>45162</v>
      </c>
      <c r="L291" s="27"/>
      <c r="M291" s="7" t="s">
        <v>74</v>
      </c>
      <c r="N291" s="28">
        <v>1.4999999999999999E-2</v>
      </c>
      <c r="O291" s="7" t="s">
        <v>41</v>
      </c>
      <c r="P291" s="29">
        <v>0.1</v>
      </c>
      <c r="Q291" s="43"/>
      <c r="R291" s="30" t="s">
        <v>1159</v>
      </c>
      <c r="S291" s="7" t="s">
        <v>203</v>
      </c>
      <c r="T291" s="7" t="s">
        <v>1160</v>
      </c>
      <c r="U291" s="7" t="s">
        <v>43</v>
      </c>
      <c r="V291" s="26" t="e">
        <f t="shared" ca="1" si="12"/>
        <v>#NAME?</v>
      </c>
      <c r="W291" s="7"/>
      <c r="X291" s="7"/>
      <c r="Y291" s="31" t="s">
        <v>205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1161</v>
      </c>
      <c r="C292" s="4" t="s">
        <v>1162</v>
      </c>
      <c r="D292" s="7" t="s">
        <v>28</v>
      </c>
      <c r="E292" s="7" t="s">
        <v>20</v>
      </c>
      <c r="F292" s="7" t="s">
        <v>369</v>
      </c>
      <c r="G292" s="7" t="e">
        <f t="shared" ca="1" si="11"/>
        <v>#NAME?</v>
      </c>
      <c r="H292" s="26" t="s">
        <v>215</v>
      </c>
      <c r="I292" s="26" t="s">
        <v>216</v>
      </c>
      <c r="J292" s="7" t="str">
        <f t="shared" si="13"/>
        <v>Não</v>
      </c>
      <c r="K292" s="27">
        <v>44928</v>
      </c>
      <c r="L292" s="7"/>
      <c r="M292" s="7" t="s">
        <v>53</v>
      </c>
      <c r="N292" s="28">
        <v>0.01</v>
      </c>
      <c r="O292" s="7" t="s">
        <v>33</v>
      </c>
      <c r="P292" s="29">
        <v>0</v>
      </c>
      <c r="Q292" s="30"/>
      <c r="R292" s="30" t="s">
        <v>1163</v>
      </c>
      <c r="S292" s="7" t="s">
        <v>203</v>
      </c>
      <c r="T292" s="7" t="s">
        <v>1164</v>
      </c>
      <c r="U292" s="7" t="s">
        <v>29</v>
      </c>
      <c r="V292" s="26" t="e">
        <f t="shared" ca="1" si="12"/>
        <v>#NAME?</v>
      </c>
      <c r="W292" s="7"/>
      <c r="X292" s="7"/>
      <c r="Y292" s="31" t="s">
        <v>296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1165</v>
      </c>
      <c r="C293" s="4" t="s">
        <v>1166</v>
      </c>
      <c r="D293" s="7" t="s">
        <v>110</v>
      </c>
      <c r="E293" s="7" t="s">
        <v>29</v>
      </c>
      <c r="F293" s="7" t="s">
        <v>200</v>
      </c>
      <c r="G293" s="7" t="e">
        <f t="shared" ca="1" si="11"/>
        <v>#NAME?</v>
      </c>
      <c r="H293" s="26" t="s">
        <v>201</v>
      </c>
      <c r="I293" s="26" t="s">
        <v>33</v>
      </c>
      <c r="J293" s="7" t="s">
        <v>1167</v>
      </c>
      <c r="K293" s="27">
        <v>45392</v>
      </c>
      <c r="L293" s="70">
        <v>45525</v>
      </c>
      <c r="M293" s="7" t="s">
        <v>1168</v>
      </c>
      <c r="N293" s="28">
        <v>0.01</v>
      </c>
      <c r="O293" s="7" t="s">
        <v>33</v>
      </c>
      <c r="P293" s="29">
        <v>0</v>
      </c>
      <c r="Q293" s="30"/>
      <c r="R293" s="30"/>
      <c r="S293" s="7" t="s">
        <v>203</v>
      </c>
      <c r="T293" s="7" t="s">
        <v>1169</v>
      </c>
      <c r="U293" s="7" t="s">
        <v>918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1170</v>
      </c>
      <c r="C294" s="4" t="s">
        <v>1171</v>
      </c>
      <c r="D294" s="7" t="s">
        <v>28</v>
      </c>
      <c r="E294" s="7" t="s">
        <v>20</v>
      </c>
      <c r="F294" s="7" t="s">
        <v>214</v>
      </c>
      <c r="G294" s="7" t="e">
        <f t="shared" ca="1" si="11"/>
        <v>#NAME?</v>
      </c>
      <c r="H294" s="26" t="s">
        <v>201</v>
      </c>
      <c r="I294" s="26" t="s">
        <v>33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53</v>
      </c>
      <c r="N294" s="28">
        <v>1.2E-2</v>
      </c>
      <c r="O294" s="7" t="s">
        <v>33</v>
      </c>
      <c r="P294" s="29">
        <v>0</v>
      </c>
      <c r="Q294" s="43"/>
      <c r="R294" s="30"/>
      <c r="S294" s="7" t="s">
        <v>203</v>
      </c>
      <c r="T294" s="7" t="s">
        <v>1172</v>
      </c>
      <c r="U294" s="7" t="s">
        <v>20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1173</v>
      </c>
      <c r="C295" s="4" t="s">
        <v>1174</v>
      </c>
      <c r="D295" s="7" t="s">
        <v>28</v>
      </c>
      <c r="E295" s="7" t="s">
        <v>29</v>
      </c>
      <c r="F295" s="7" t="s">
        <v>78</v>
      </c>
      <c r="G295" s="7" t="e">
        <f t="shared" ca="1" si="11"/>
        <v>#NAME?</v>
      </c>
      <c r="H295" s="26" t="s">
        <v>215</v>
      </c>
      <c r="I295" s="26" t="s">
        <v>216</v>
      </c>
      <c r="J295" s="7" t="str">
        <f t="shared" si="14"/>
        <v>Não</v>
      </c>
      <c r="K295" s="27">
        <v>44924</v>
      </c>
      <c r="L295" s="7"/>
      <c r="M295" s="7" t="s">
        <v>53</v>
      </c>
      <c r="N295" s="28">
        <v>1.2E-2</v>
      </c>
      <c r="O295" s="7" t="s">
        <v>33</v>
      </c>
      <c r="P295" s="29">
        <v>0</v>
      </c>
      <c r="Q295" s="82"/>
      <c r="R295" s="82"/>
      <c r="S295" s="7" t="s">
        <v>203</v>
      </c>
      <c r="T295" s="7" t="s">
        <v>1175</v>
      </c>
      <c r="U295" s="7" t="s">
        <v>918</v>
      </c>
      <c r="V295" s="26" t="e">
        <f t="shared" ca="1" si="12"/>
        <v>#NAME?</v>
      </c>
      <c r="W295" s="7"/>
      <c r="X295" s="7"/>
      <c r="Y295" s="31" t="s">
        <v>296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3" t="s">
        <v>1176</v>
      </c>
      <c r="C296" s="4" t="s">
        <v>1177</v>
      </c>
      <c r="D296" s="7" t="s">
        <v>28</v>
      </c>
      <c r="E296" s="7" t="s">
        <v>29</v>
      </c>
      <c r="F296" s="7" t="s">
        <v>78</v>
      </c>
      <c r="G296" s="7" t="e">
        <f t="shared" ca="1" si="11"/>
        <v>#NAME?</v>
      </c>
      <c r="H296" s="26" t="s">
        <v>210</v>
      </c>
      <c r="I296" s="26" t="s">
        <v>33</v>
      </c>
      <c r="J296" s="7" t="str">
        <f t="shared" si="14"/>
        <v>Sim</v>
      </c>
      <c r="K296" s="27">
        <v>45467</v>
      </c>
      <c r="L296" s="7"/>
      <c r="M296" s="7" t="s">
        <v>504</v>
      </c>
      <c r="N296" s="28">
        <v>8.0000000000000002E-3</v>
      </c>
      <c r="O296" s="7" t="s">
        <v>33</v>
      </c>
      <c r="P296" s="29">
        <v>0</v>
      </c>
      <c r="Q296" s="30" t="s">
        <v>1178</v>
      </c>
      <c r="R296" s="82"/>
      <c r="S296" s="7" t="s">
        <v>329</v>
      </c>
      <c r="T296" s="7" t="s">
        <v>1179</v>
      </c>
      <c r="U296" s="7" t="s">
        <v>29</v>
      </c>
      <c r="V296" s="26" t="e">
        <f t="shared" ca="1" si="12"/>
        <v>#NAME?</v>
      </c>
      <c r="W296" s="7"/>
      <c r="X296" s="7" t="s">
        <v>276</v>
      </c>
      <c r="Y296" s="31" t="s">
        <v>205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" t="s">
        <v>1180</v>
      </c>
      <c r="C297" s="4" t="s">
        <v>1181</v>
      </c>
      <c r="D297" s="7" t="s">
        <v>28</v>
      </c>
      <c r="E297" s="7" t="s">
        <v>38</v>
      </c>
      <c r="F297" s="7" t="s">
        <v>653</v>
      </c>
      <c r="G297" s="7" t="e">
        <f t="shared" ca="1" si="11"/>
        <v>#NAME?</v>
      </c>
      <c r="H297" s="26" t="s">
        <v>215</v>
      </c>
      <c r="I297" s="26" t="s">
        <v>216</v>
      </c>
      <c r="J297" s="7" t="str">
        <f t="shared" si="14"/>
        <v>Não</v>
      </c>
      <c r="K297" s="27">
        <v>45166</v>
      </c>
      <c r="L297" s="27"/>
      <c r="M297" s="7" t="s">
        <v>53</v>
      </c>
      <c r="N297" s="28">
        <v>7.0000000000000001E-3</v>
      </c>
      <c r="O297" s="7" t="s">
        <v>33</v>
      </c>
      <c r="P297" s="29">
        <v>0</v>
      </c>
      <c r="Q297" s="82"/>
      <c r="R297" s="30" t="s">
        <v>1182</v>
      </c>
      <c r="S297" s="7" t="s">
        <v>203</v>
      </c>
      <c r="T297" s="7" t="s">
        <v>1183</v>
      </c>
      <c r="U297" s="7" t="s">
        <v>57</v>
      </c>
      <c r="V297" s="26" t="e">
        <f t="shared" ca="1" si="12"/>
        <v>#NAME?</v>
      </c>
      <c r="W297" s="7"/>
      <c r="X297" s="7"/>
      <c r="Y297" s="31" t="s">
        <v>205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74" t="s">
        <v>1184</v>
      </c>
      <c r="C298" s="15" t="s">
        <v>1185</v>
      </c>
      <c r="D298" s="7" t="s">
        <v>28</v>
      </c>
      <c r="E298" s="7" t="s">
        <v>20</v>
      </c>
      <c r="F298" s="7" t="s">
        <v>214</v>
      </c>
      <c r="G298" s="7" t="e">
        <f t="shared" ca="1" si="11"/>
        <v>#NAME?</v>
      </c>
      <c r="H298" s="26" t="s">
        <v>201</v>
      </c>
      <c r="I298" s="26" t="s">
        <v>33</v>
      </c>
      <c r="J298" s="7" t="str">
        <f t="shared" si="14"/>
        <v>Não</v>
      </c>
      <c r="K298" s="27">
        <v>45219</v>
      </c>
      <c r="L298" s="27">
        <v>45539</v>
      </c>
      <c r="M298" s="7" t="s">
        <v>53</v>
      </c>
      <c r="N298" s="110">
        <v>8.0000000000000002E-3</v>
      </c>
      <c r="O298" s="7" t="s">
        <v>33</v>
      </c>
      <c r="P298" s="29">
        <v>0</v>
      </c>
      <c r="Q298" s="30"/>
      <c r="R298" s="30"/>
      <c r="S298" s="7" t="s">
        <v>329</v>
      </c>
      <c r="T298" s="7" t="s">
        <v>1186</v>
      </c>
      <c r="U298" s="7" t="s">
        <v>20</v>
      </c>
      <c r="V298" s="26" t="e">
        <f t="shared" ca="1" si="12"/>
        <v>#NAME?</v>
      </c>
      <c r="W298" s="7"/>
      <c r="X298" s="7"/>
      <c r="Y298" s="31" t="s">
        <v>205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" t="s">
        <v>1187</v>
      </c>
      <c r="C299" s="4" t="s">
        <v>1188</v>
      </c>
      <c r="D299" s="7" t="s">
        <v>28</v>
      </c>
      <c r="E299" s="7" t="s">
        <v>20</v>
      </c>
      <c r="F299" s="7" t="s">
        <v>214</v>
      </c>
      <c r="G299" s="7" t="e">
        <f t="shared" ca="1" si="11"/>
        <v>#NAME?</v>
      </c>
      <c r="H299" s="26" t="s">
        <v>215</v>
      </c>
      <c r="I299" s="26" t="s">
        <v>216</v>
      </c>
      <c r="J299" s="7" t="str">
        <f t="shared" si="14"/>
        <v>Não</v>
      </c>
      <c r="K299" s="27">
        <v>44998</v>
      </c>
      <c r="L299" s="7"/>
      <c r="M299" s="7" t="s">
        <v>53</v>
      </c>
      <c r="N299" s="28">
        <v>1.2E-2</v>
      </c>
      <c r="O299" s="7" t="s">
        <v>33</v>
      </c>
      <c r="P299" s="29">
        <v>0</v>
      </c>
      <c r="Q299" s="82"/>
      <c r="R299" s="82"/>
      <c r="S299" s="7" t="s">
        <v>203</v>
      </c>
      <c r="T299" s="7" t="s">
        <v>1189</v>
      </c>
      <c r="U299" s="7" t="s">
        <v>20</v>
      </c>
      <c r="V299" s="26" t="e">
        <f t="shared" ca="1" si="12"/>
        <v>#NAME?</v>
      </c>
      <c r="W299" s="7"/>
      <c r="X299" s="7"/>
      <c r="Y299" s="31" t="s">
        <v>205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" t="s">
        <v>1190</v>
      </c>
      <c r="C300" s="4" t="s">
        <v>1191</v>
      </c>
      <c r="D300" s="7" t="s">
        <v>28</v>
      </c>
      <c r="E300" s="7" t="s">
        <v>29</v>
      </c>
      <c r="F300" s="7" t="s">
        <v>412</v>
      </c>
      <c r="G300" s="7" t="e">
        <f t="shared" ca="1" si="11"/>
        <v>#NAME?</v>
      </c>
      <c r="H300" s="26" t="s">
        <v>210</v>
      </c>
      <c r="I300" s="26" t="s">
        <v>33</v>
      </c>
      <c r="J300" s="7" t="str">
        <f t="shared" si="14"/>
        <v>Não</v>
      </c>
      <c r="K300" s="27">
        <v>45086</v>
      </c>
      <c r="L300" s="7"/>
      <c r="M300" s="7" t="s">
        <v>94</v>
      </c>
      <c r="N300" s="28">
        <v>0</v>
      </c>
      <c r="O300" s="7" t="s">
        <v>33</v>
      </c>
      <c r="P300" s="29">
        <v>0</v>
      </c>
      <c r="Q300" s="30"/>
      <c r="R300" s="30" t="s">
        <v>1192</v>
      </c>
      <c r="S300" s="7" t="s">
        <v>203</v>
      </c>
      <c r="T300" s="7" t="s">
        <v>1193</v>
      </c>
      <c r="U300" s="7" t="s">
        <v>29</v>
      </c>
      <c r="V300" s="26" t="e">
        <f t="shared" ca="1" si="12"/>
        <v>#NAME?</v>
      </c>
      <c r="W300" s="7"/>
      <c r="X300" s="7"/>
      <c r="Y300" s="31" t="s">
        <v>205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9" t="s">
        <v>1194</v>
      </c>
      <c r="C301" s="79" t="s">
        <v>1195</v>
      </c>
      <c r="D301" s="7" t="s">
        <v>28</v>
      </c>
      <c r="E301" s="7" t="s">
        <v>38</v>
      </c>
      <c r="F301" s="9" t="s">
        <v>260</v>
      </c>
      <c r="G301" s="7" t="e">
        <f t="shared" ca="1" si="11"/>
        <v>#NAME?</v>
      </c>
      <c r="H301" s="26" t="s">
        <v>215</v>
      </c>
      <c r="I301" s="26" t="s">
        <v>216</v>
      </c>
      <c r="J301" s="7" t="str">
        <f t="shared" si="14"/>
        <v>Não</v>
      </c>
      <c r="K301" s="27">
        <v>45212</v>
      </c>
      <c r="L301" s="7"/>
      <c r="M301" s="7" t="s">
        <v>94</v>
      </c>
      <c r="N301" s="28">
        <v>0</v>
      </c>
      <c r="O301" s="7" t="s">
        <v>33</v>
      </c>
      <c r="P301" s="29">
        <v>0</v>
      </c>
      <c r="Q301" s="25"/>
      <c r="R301" s="30"/>
      <c r="S301" s="7" t="s">
        <v>203</v>
      </c>
      <c r="T301" s="7" t="s">
        <v>1196</v>
      </c>
      <c r="U301" s="7" t="s">
        <v>43</v>
      </c>
      <c r="V301" s="26" t="e">
        <f t="shared" ca="1" si="12"/>
        <v>#NAME?</v>
      </c>
      <c r="W301" s="7"/>
      <c r="X301" s="7"/>
      <c r="Y301" s="31" t="s">
        <v>205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9" t="s">
        <v>1197</v>
      </c>
      <c r="C302" s="79" t="s">
        <v>1198</v>
      </c>
      <c r="D302" s="7" t="s">
        <v>28</v>
      </c>
      <c r="E302" s="7" t="s">
        <v>29</v>
      </c>
      <c r="F302" s="9" t="s">
        <v>760</v>
      </c>
      <c r="G302" s="7" t="e">
        <f t="shared" ca="1" si="11"/>
        <v>#NAME?</v>
      </c>
      <c r="H302" s="26" t="s">
        <v>210</v>
      </c>
      <c r="I302" s="26" t="s">
        <v>33</v>
      </c>
      <c r="J302" s="7" t="str">
        <f t="shared" si="14"/>
        <v>Não</v>
      </c>
      <c r="K302" s="27">
        <v>45454</v>
      </c>
      <c r="L302" s="7"/>
      <c r="M302" s="7" t="s">
        <v>53</v>
      </c>
      <c r="N302" s="28">
        <v>1.2E-2</v>
      </c>
      <c r="O302" s="7" t="s">
        <v>33</v>
      </c>
      <c r="P302" s="29">
        <v>0</v>
      </c>
      <c r="Q302" s="25"/>
      <c r="R302" s="30"/>
      <c r="S302" s="7" t="s">
        <v>203</v>
      </c>
      <c r="T302" s="7" t="s">
        <v>1199</v>
      </c>
      <c r="U302" s="7" t="s">
        <v>57</v>
      </c>
      <c r="V302" s="26" t="e">
        <f t="shared" ca="1" si="12"/>
        <v>#NAME?</v>
      </c>
      <c r="W302" s="7"/>
      <c r="X302" s="7" t="s">
        <v>44</v>
      </c>
      <c r="Y302" s="31" t="s">
        <v>205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" t="s">
        <v>1200</v>
      </c>
      <c r="C303" s="4" t="s">
        <v>1201</v>
      </c>
      <c r="D303" s="7" t="s">
        <v>28</v>
      </c>
      <c r="E303" s="7" t="s">
        <v>20</v>
      </c>
      <c r="F303" s="7" t="s">
        <v>220</v>
      </c>
      <c r="G303" s="7" t="e">
        <f t="shared" ca="1" si="11"/>
        <v>#NAME?</v>
      </c>
      <c r="H303" s="26" t="s">
        <v>210</v>
      </c>
      <c r="I303" s="26" t="s">
        <v>33</v>
      </c>
      <c r="J303" s="7" t="str">
        <f t="shared" si="14"/>
        <v>Não</v>
      </c>
      <c r="K303" s="27">
        <v>45086</v>
      </c>
      <c r="L303" s="7"/>
      <c r="M303" s="7" t="s">
        <v>53</v>
      </c>
      <c r="N303" s="28">
        <v>1.2E-2</v>
      </c>
      <c r="O303" s="7" t="s">
        <v>33</v>
      </c>
      <c r="P303" s="29">
        <v>0</v>
      </c>
      <c r="Q303" s="30"/>
      <c r="R303" s="82"/>
      <c r="S303" s="7" t="s">
        <v>203</v>
      </c>
      <c r="T303" s="7" t="s">
        <v>1202</v>
      </c>
      <c r="U303" s="7" t="s">
        <v>20</v>
      </c>
      <c r="V303" s="26" t="e">
        <f t="shared" ca="1" si="12"/>
        <v>#NAME?</v>
      </c>
      <c r="W303" s="7"/>
      <c r="X303" s="7"/>
      <c r="Y303" s="31" t="s">
        <v>205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" t="s">
        <v>1203</v>
      </c>
      <c r="C304" s="40" t="s">
        <v>1204</v>
      </c>
      <c r="D304" s="7" t="s">
        <v>110</v>
      </c>
      <c r="E304" s="7" t="s">
        <v>29</v>
      </c>
      <c r="F304" s="7" t="s">
        <v>200</v>
      </c>
      <c r="G304" s="7" t="e">
        <f t="shared" ca="1" si="11"/>
        <v>#NAME?</v>
      </c>
      <c r="H304" s="26" t="s">
        <v>201</v>
      </c>
      <c r="I304" s="26" t="s">
        <v>33</v>
      </c>
      <c r="J304" s="7" t="str">
        <f t="shared" si="14"/>
        <v>Não</v>
      </c>
      <c r="K304" s="27">
        <v>45173</v>
      </c>
      <c r="L304" s="27">
        <v>45513</v>
      </c>
      <c r="M304" s="7" t="s">
        <v>74</v>
      </c>
      <c r="N304" s="28">
        <v>0.01</v>
      </c>
      <c r="O304" s="7" t="s">
        <v>41</v>
      </c>
      <c r="P304" s="29">
        <v>0.1</v>
      </c>
      <c r="Q304" s="30"/>
      <c r="R304" s="82" t="s">
        <v>736</v>
      </c>
      <c r="S304" s="7" t="s">
        <v>203</v>
      </c>
      <c r="T304" s="7" t="s">
        <v>1205</v>
      </c>
      <c r="U304" s="7" t="s">
        <v>29</v>
      </c>
      <c r="V304" s="26" t="e">
        <f t="shared" ca="1" si="12"/>
        <v>#NAME?</v>
      </c>
      <c r="W304" s="7"/>
      <c r="X304" s="7"/>
      <c r="Y304" s="31" t="s">
        <v>205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" t="s">
        <v>1206</v>
      </c>
      <c r="C305" s="4" t="s">
        <v>1207</v>
      </c>
      <c r="D305" s="7" t="s">
        <v>110</v>
      </c>
      <c r="E305" s="7" t="s">
        <v>29</v>
      </c>
      <c r="F305" s="7" t="s">
        <v>251</v>
      </c>
      <c r="G305" s="7" t="e">
        <f t="shared" ca="1" si="11"/>
        <v>#NAME?</v>
      </c>
      <c r="H305" s="26" t="s">
        <v>215</v>
      </c>
      <c r="I305" s="26" t="s">
        <v>252</v>
      </c>
      <c r="J305" s="7" t="str">
        <f t="shared" si="14"/>
        <v>Sim</v>
      </c>
      <c r="K305" s="27">
        <v>45279</v>
      </c>
      <c r="L305" s="7"/>
      <c r="M305" s="7" t="s">
        <v>48</v>
      </c>
      <c r="N305" s="28">
        <v>3.0000000000000001E-3</v>
      </c>
      <c r="O305" s="7" t="s">
        <v>33</v>
      </c>
      <c r="P305" s="29">
        <v>0</v>
      </c>
      <c r="Q305" s="35" t="s">
        <v>1208</v>
      </c>
      <c r="R305" s="82"/>
      <c r="S305" s="7" t="s">
        <v>203</v>
      </c>
      <c r="T305" s="7" t="s">
        <v>1209</v>
      </c>
      <c r="U305" s="7" t="s">
        <v>29</v>
      </c>
      <c r="V305" s="26" t="e">
        <f t="shared" ca="1" si="12"/>
        <v>#NAME?</v>
      </c>
      <c r="W305" s="7"/>
      <c r="X305" s="7"/>
      <c r="Y305" s="31" t="s">
        <v>205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6" t="s">
        <v>1210</v>
      </c>
      <c r="C306" s="4" t="s">
        <v>1211</v>
      </c>
      <c r="D306" s="7" t="s">
        <v>28</v>
      </c>
      <c r="E306" s="7" t="s">
        <v>38</v>
      </c>
      <c r="F306" s="7" t="s">
        <v>306</v>
      </c>
      <c r="G306" s="7" t="e">
        <f t="shared" ca="1" si="11"/>
        <v>#NAME?</v>
      </c>
      <c r="H306" s="26" t="s">
        <v>210</v>
      </c>
      <c r="I306" s="26" t="s">
        <v>33</v>
      </c>
      <c r="J306" s="7" t="str">
        <f t="shared" si="14"/>
        <v>Não</v>
      </c>
      <c r="K306" s="27">
        <v>45022</v>
      </c>
      <c r="L306" s="7"/>
      <c r="M306" s="7" t="s">
        <v>74</v>
      </c>
      <c r="N306" s="28">
        <v>1.4999999999999999E-2</v>
      </c>
      <c r="O306" s="7" t="s">
        <v>41</v>
      </c>
      <c r="P306" s="29">
        <v>0.1</v>
      </c>
      <c r="Q306" s="30"/>
      <c r="R306" s="82"/>
      <c r="S306" s="7" t="s">
        <v>203</v>
      </c>
      <c r="T306" s="7" t="s">
        <v>1212</v>
      </c>
      <c r="U306" s="7" t="s">
        <v>43</v>
      </c>
      <c r="V306" s="26" t="e">
        <f t="shared" ca="1" si="12"/>
        <v>#NAME?</v>
      </c>
      <c r="W306" s="7"/>
      <c r="X306" s="7"/>
      <c r="Y306" s="31" t="s">
        <v>205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" t="s">
        <v>1213</v>
      </c>
      <c r="C307" s="4" t="s">
        <v>1214</v>
      </c>
      <c r="D307" s="7" t="s">
        <v>28</v>
      </c>
      <c r="E307" s="7" t="s">
        <v>20</v>
      </c>
      <c r="F307" s="7" t="s">
        <v>63</v>
      </c>
      <c r="G307" s="7" t="e">
        <f t="shared" ca="1" si="11"/>
        <v>#NAME?</v>
      </c>
      <c r="H307" s="26" t="s">
        <v>210</v>
      </c>
      <c r="I307" s="26" t="s">
        <v>33</v>
      </c>
      <c r="J307" s="7" t="str">
        <f t="shared" si="14"/>
        <v>Não</v>
      </c>
      <c r="K307" s="27">
        <v>45000</v>
      </c>
      <c r="L307" s="7"/>
      <c r="M307" s="7" t="s">
        <v>53</v>
      </c>
      <c r="N307" s="28">
        <v>1.2E-2</v>
      </c>
      <c r="O307" s="7" t="s">
        <v>33</v>
      </c>
      <c r="P307" s="29">
        <v>0</v>
      </c>
      <c r="Q307" s="82"/>
      <c r="R307" s="82"/>
      <c r="S307" s="7" t="s">
        <v>203</v>
      </c>
      <c r="T307" s="7" t="s">
        <v>1215</v>
      </c>
      <c r="U307" s="7" t="s">
        <v>20</v>
      </c>
      <c r="V307" s="26" t="e">
        <f t="shared" ca="1" si="12"/>
        <v>#NAME?</v>
      </c>
      <c r="W307" s="7"/>
      <c r="X307" s="7"/>
      <c r="Y307" s="31" t="s">
        <v>296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7" t="s">
        <v>1216</v>
      </c>
      <c r="C308" s="38" t="s">
        <v>1217</v>
      </c>
      <c r="D308" s="7" t="s">
        <v>28</v>
      </c>
      <c r="E308" s="7" t="s">
        <v>29</v>
      </c>
      <c r="F308" s="7" t="s">
        <v>256</v>
      </c>
      <c r="G308" s="7" t="e">
        <f t="shared" ca="1" si="11"/>
        <v>#NAME?</v>
      </c>
      <c r="H308" s="26" t="s">
        <v>210</v>
      </c>
      <c r="I308" s="26" t="s">
        <v>33</v>
      </c>
      <c r="J308" s="7" t="str">
        <f t="shared" si="14"/>
        <v>Não</v>
      </c>
      <c r="K308" s="27">
        <v>45439</v>
      </c>
      <c r="L308" s="7"/>
      <c r="M308" s="7" t="s">
        <v>40</v>
      </c>
      <c r="N308" s="28">
        <v>1.2E-2</v>
      </c>
      <c r="O308" s="7" t="s">
        <v>41</v>
      </c>
      <c r="P308" s="29">
        <v>0.1</v>
      </c>
      <c r="Q308" s="82"/>
      <c r="R308" s="82"/>
      <c r="S308" s="7" t="s">
        <v>203</v>
      </c>
      <c r="T308" s="12" t="s">
        <v>1218</v>
      </c>
      <c r="U308" s="7" t="s">
        <v>29</v>
      </c>
      <c r="V308" s="26" t="e">
        <f t="shared" ca="1" si="12"/>
        <v>#NAME?</v>
      </c>
      <c r="W308" s="7"/>
      <c r="X308" s="7" t="s">
        <v>44</v>
      </c>
      <c r="Y308" s="31" t="s">
        <v>205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" t="s">
        <v>1219</v>
      </c>
      <c r="C309" s="4" t="s">
        <v>1220</v>
      </c>
      <c r="D309" s="7" t="s">
        <v>28</v>
      </c>
      <c r="E309" s="7" t="s">
        <v>29</v>
      </c>
      <c r="F309" s="7" t="s">
        <v>412</v>
      </c>
      <c r="G309" s="7" t="e">
        <f t="shared" ca="1" si="11"/>
        <v>#NAME?</v>
      </c>
      <c r="H309" s="26" t="s">
        <v>210</v>
      </c>
      <c r="I309" s="26" t="s">
        <v>33</v>
      </c>
      <c r="J309" s="7" t="str">
        <f t="shared" si="14"/>
        <v>Não</v>
      </c>
      <c r="K309" s="27">
        <v>45012</v>
      </c>
      <c r="L309" s="7"/>
      <c r="M309" s="7" t="s">
        <v>53</v>
      </c>
      <c r="N309" s="28">
        <v>1.2E-2</v>
      </c>
      <c r="O309" s="7" t="s">
        <v>33</v>
      </c>
      <c r="P309" s="29">
        <v>0</v>
      </c>
      <c r="Q309" s="30"/>
      <c r="R309" s="82"/>
      <c r="S309" s="7" t="s">
        <v>203</v>
      </c>
      <c r="T309" s="7" t="s">
        <v>1221</v>
      </c>
      <c r="U309" s="111" t="s">
        <v>1222</v>
      </c>
      <c r="V309" s="26" t="e">
        <f t="shared" ca="1" si="12"/>
        <v>#NAME?</v>
      </c>
      <c r="W309" s="7"/>
      <c r="X309" s="7"/>
      <c r="Y309" s="31" t="s">
        <v>205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7" t="s">
        <v>1223</v>
      </c>
      <c r="C310" s="38" t="s">
        <v>1224</v>
      </c>
      <c r="D310" s="7" t="s">
        <v>28</v>
      </c>
      <c r="E310" s="7" t="s">
        <v>20</v>
      </c>
      <c r="F310" s="7" t="s">
        <v>214</v>
      </c>
      <c r="G310" s="7" t="e">
        <f t="shared" ca="1" si="11"/>
        <v>#NAME?</v>
      </c>
      <c r="H310" s="26" t="s">
        <v>210</v>
      </c>
      <c r="I310" s="26" t="s">
        <v>33</v>
      </c>
      <c r="J310" s="7" t="str">
        <f t="shared" si="14"/>
        <v>Não</v>
      </c>
      <c r="K310" s="27">
        <v>45414</v>
      </c>
      <c r="L310" s="7"/>
      <c r="M310" s="7" t="s">
        <v>53</v>
      </c>
      <c r="N310" s="28">
        <v>1.2E-2</v>
      </c>
      <c r="O310" s="7" t="s">
        <v>33</v>
      </c>
      <c r="P310" s="29">
        <v>0</v>
      </c>
      <c r="Q310" s="82"/>
      <c r="R310" s="82"/>
      <c r="S310" s="7" t="s">
        <v>329</v>
      </c>
      <c r="T310" s="12" t="s">
        <v>1225</v>
      </c>
      <c r="U310" s="12" t="s">
        <v>20</v>
      </c>
      <c r="V310" s="26" t="e">
        <f t="shared" ca="1" si="12"/>
        <v>#NAME?</v>
      </c>
      <c r="W310" s="7"/>
      <c r="X310" s="7" t="s">
        <v>44</v>
      </c>
      <c r="Y310" s="31" t="s">
        <v>205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5" t="s">
        <v>1226</v>
      </c>
      <c r="C311" s="15" t="s">
        <v>1227</v>
      </c>
      <c r="D311" s="7" t="s">
        <v>110</v>
      </c>
      <c r="E311" s="7" t="s">
        <v>29</v>
      </c>
      <c r="F311" s="7" t="s">
        <v>200</v>
      </c>
      <c r="G311" s="7" t="e">
        <f t="shared" ca="1" si="11"/>
        <v>#NAME?</v>
      </c>
      <c r="H311" s="26" t="s">
        <v>201</v>
      </c>
      <c r="I311" s="26" t="s">
        <v>33</v>
      </c>
      <c r="J311" s="7" t="str">
        <f t="shared" si="14"/>
        <v>Não</v>
      </c>
      <c r="K311" s="27">
        <v>45257</v>
      </c>
      <c r="L311" s="27">
        <v>45530</v>
      </c>
      <c r="M311" s="7" t="s">
        <v>40</v>
      </c>
      <c r="N311" s="28">
        <v>1.2E-2</v>
      </c>
      <c r="O311" s="7" t="s">
        <v>41</v>
      </c>
      <c r="P311" s="29">
        <v>0.1</v>
      </c>
      <c r="Q311" s="82"/>
      <c r="R311" s="82"/>
      <c r="S311" s="7" t="s">
        <v>203</v>
      </c>
      <c r="T311" s="7" t="s">
        <v>1228</v>
      </c>
      <c r="U311" s="112" t="s">
        <v>29</v>
      </c>
      <c r="V311" s="26" t="e">
        <f t="shared" ca="1" si="12"/>
        <v>#NAME?</v>
      </c>
      <c r="W311" s="7"/>
      <c r="X311" s="7"/>
      <c r="Y311" s="31" t="s">
        <v>205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" t="s">
        <v>1229</v>
      </c>
      <c r="C312" s="4" t="s">
        <v>1230</v>
      </c>
      <c r="D312" s="7" t="s">
        <v>28</v>
      </c>
      <c r="E312" s="7" t="s">
        <v>20</v>
      </c>
      <c r="F312" s="7" t="s">
        <v>63</v>
      </c>
      <c r="G312" s="7" t="e">
        <f t="shared" ca="1" si="11"/>
        <v>#NAME?</v>
      </c>
      <c r="H312" s="26" t="s">
        <v>210</v>
      </c>
      <c r="I312" s="26" t="s">
        <v>33</v>
      </c>
      <c r="J312" s="7" t="str">
        <f t="shared" si="14"/>
        <v>Não</v>
      </c>
      <c r="K312" s="27">
        <v>45132</v>
      </c>
      <c r="L312" s="7"/>
      <c r="M312" s="7" t="s">
        <v>53</v>
      </c>
      <c r="N312" s="28">
        <v>1.2E-2</v>
      </c>
      <c r="O312" s="7" t="s">
        <v>33</v>
      </c>
      <c r="P312" s="29">
        <v>0</v>
      </c>
      <c r="Q312" s="82"/>
      <c r="R312" s="82"/>
      <c r="S312" s="7" t="s">
        <v>203</v>
      </c>
      <c r="T312" s="7" t="s">
        <v>1231</v>
      </c>
      <c r="U312" s="7" t="s">
        <v>20</v>
      </c>
      <c r="V312" s="26" t="e">
        <f t="shared" ca="1" si="12"/>
        <v>#NAME?</v>
      </c>
      <c r="W312" s="7"/>
      <c r="X312" s="7"/>
      <c r="Y312" s="31" t="s">
        <v>205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" t="s">
        <v>1232</v>
      </c>
      <c r="C313" s="4" t="s">
        <v>1233</v>
      </c>
      <c r="D313" s="7" t="s">
        <v>28</v>
      </c>
      <c r="E313" s="7" t="s">
        <v>38</v>
      </c>
      <c r="F313" s="7" t="s">
        <v>306</v>
      </c>
      <c r="G313" s="7" t="e">
        <f t="shared" ca="1" si="11"/>
        <v>#NAME?</v>
      </c>
      <c r="H313" s="26" t="s">
        <v>215</v>
      </c>
      <c r="I313" s="26" t="s">
        <v>216</v>
      </c>
      <c r="J313" s="7" t="str">
        <f t="shared" si="14"/>
        <v>Não</v>
      </c>
      <c r="K313" s="27">
        <v>45103</v>
      </c>
      <c r="L313" s="7"/>
      <c r="M313" s="7" t="s">
        <v>74</v>
      </c>
      <c r="N313" s="28">
        <v>1.4999999999999999E-2</v>
      </c>
      <c r="O313" s="7" t="s">
        <v>41</v>
      </c>
      <c r="P313" s="29">
        <v>0.1</v>
      </c>
      <c r="Q313" s="82"/>
      <c r="R313" s="73" t="s">
        <v>1234</v>
      </c>
      <c r="S313" s="7" t="s">
        <v>203</v>
      </c>
      <c r="T313" s="7" t="s">
        <v>1235</v>
      </c>
      <c r="U313" s="7" t="s">
        <v>918</v>
      </c>
      <c r="V313" s="26" t="e">
        <f t="shared" ca="1" si="12"/>
        <v>#NAME?</v>
      </c>
      <c r="W313" s="7"/>
      <c r="X313" s="7"/>
      <c r="Y313" s="31" t="s">
        <v>205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36" t="s">
        <v>1236</v>
      </c>
      <c r="C314" s="4" t="s">
        <v>1237</v>
      </c>
      <c r="D314" s="7" t="s">
        <v>28</v>
      </c>
      <c r="E314" s="7" t="s">
        <v>20</v>
      </c>
      <c r="F314" s="7" t="s">
        <v>214</v>
      </c>
      <c r="G314" s="7" t="e">
        <f t="shared" ca="1" si="11"/>
        <v>#NAME?</v>
      </c>
      <c r="H314" s="26" t="s">
        <v>210</v>
      </c>
      <c r="I314" s="26" t="s">
        <v>33</v>
      </c>
      <c r="J314" s="7" t="str">
        <f t="shared" si="14"/>
        <v>Sim</v>
      </c>
      <c r="K314" s="27">
        <v>45013</v>
      </c>
      <c r="L314" s="7"/>
      <c r="M314" s="7" t="s">
        <v>240</v>
      </c>
      <c r="N314" s="28">
        <v>1.2E-2</v>
      </c>
      <c r="O314" s="7" t="s">
        <v>41</v>
      </c>
      <c r="P314" s="29">
        <v>0.1</v>
      </c>
      <c r="Q314" s="108" t="s">
        <v>1238</v>
      </c>
      <c r="R314" s="113" t="s">
        <v>1239</v>
      </c>
      <c r="S314" s="7" t="s">
        <v>203</v>
      </c>
      <c r="T314" s="7" t="s">
        <v>1240</v>
      </c>
      <c r="U314" s="7" t="s">
        <v>20</v>
      </c>
      <c r="V314" s="26" t="e">
        <f t="shared" ca="1" si="12"/>
        <v>#NAME?</v>
      </c>
      <c r="W314" s="7"/>
      <c r="X314" s="7"/>
      <c r="Y314" s="31" t="s">
        <v>205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" t="s">
        <v>1241</v>
      </c>
      <c r="C315" s="4" t="s">
        <v>1242</v>
      </c>
      <c r="D315" s="7" t="s">
        <v>51</v>
      </c>
      <c r="E315" s="7" t="s">
        <v>20</v>
      </c>
      <c r="F315" s="7" t="s">
        <v>232</v>
      </c>
      <c r="G315" s="7" t="e">
        <f t="shared" ca="1" si="11"/>
        <v>#NAME?</v>
      </c>
      <c r="H315" s="26" t="s">
        <v>210</v>
      </c>
      <c r="I315" s="26" t="s">
        <v>33</v>
      </c>
      <c r="J315" s="7" t="str">
        <f t="shared" si="14"/>
        <v>Não</v>
      </c>
      <c r="K315" s="27">
        <v>45301</v>
      </c>
      <c r="L315" s="7"/>
      <c r="M315" s="7" t="s">
        <v>53</v>
      </c>
      <c r="N315" s="28">
        <v>1.2E-2</v>
      </c>
      <c r="O315" s="7" t="s">
        <v>33</v>
      </c>
      <c r="P315" s="29">
        <v>0</v>
      </c>
      <c r="Q315" s="82"/>
      <c r="R315" s="82"/>
      <c r="S315" s="7" t="s">
        <v>203</v>
      </c>
      <c r="T315" s="7" t="s">
        <v>1243</v>
      </c>
      <c r="U315" s="7" t="s">
        <v>20</v>
      </c>
      <c r="V315" s="26" t="e">
        <f t="shared" ca="1" si="12"/>
        <v>#NAME?</v>
      </c>
      <c r="W315" s="7"/>
      <c r="X315" s="7"/>
      <c r="Y315" s="31" t="s">
        <v>205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46" t="s">
        <v>1244</v>
      </c>
      <c r="C316" s="40" t="s">
        <v>1245</v>
      </c>
      <c r="D316" s="7" t="s">
        <v>28</v>
      </c>
      <c r="E316" s="7" t="s">
        <v>38</v>
      </c>
      <c r="F316" s="7" t="s">
        <v>306</v>
      </c>
      <c r="G316" s="7" t="e">
        <f t="shared" ca="1" si="11"/>
        <v>#NAME?</v>
      </c>
      <c r="H316" s="26" t="s">
        <v>201</v>
      </c>
      <c r="I316" s="26" t="s">
        <v>33</v>
      </c>
      <c r="J316" s="7" t="str">
        <f t="shared" si="14"/>
        <v>Não</v>
      </c>
      <c r="K316" s="27">
        <v>45187</v>
      </c>
      <c r="L316" s="27">
        <v>45440</v>
      </c>
      <c r="M316" s="7" t="s">
        <v>53</v>
      </c>
      <c r="N316" s="28">
        <v>1.2E-2</v>
      </c>
      <c r="O316" s="7" t="s">
        <v>33</v>
      </c>
      <c r="P316" s="29">
        <v>0</v>
      </c>
      <c r="Q316" s="82"/>
      <c r="R316" s="30" t="s">
        <v>1234</v>
      </c>
      <c r="S316" s="7" t="s">
        <v>203</v>
      </c>
      <c r="T316" s="7" t="s">
        <v>1246</v>
      </c>
      <c r="U316" s="7" t="s">
        <v>43</v>
      </c>
      <c r="V316" s="26" t="e">
        <f t="shared" ca="1" si="12"/>
        <v>#NAME?</v>
      </c>
      <c r="W316" s="7"/>
      <c r="X316" s="7"/>
      <c r="Y316" s="31" t="s">
        <v>205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7" t="s">
        <v>1247</v>
      </c>
      <c r="C317" s="38" t="s">
        <v>1248</v>
      </c>
      <c r="D317" s="7" t="s">
        <v>208</v>
      </c>
      <c r="E317" s="7" t="s">
        <v>29</v>
      </c>
      <c r="F317" s="7" t="s">
        <v>378</v>
      </c>
      <c r="G317" s="7" t="e">
        <f t="shared" ca="1" si="11"/>
        <v>#NAME?</v>
      </c>
      <c r="H317" s="26" t="s">
        <v>210</v>
      </c>
      <c r="I317" s="26" t="s">
        <v>33</v>
      </c>
      <c r="J317" s="7" t="str">
        <f t="shared" si="14"/>
        <v>Não</v>
      </c>
      <c r="K317" s="27">
        <v>45418</v>
      </c>
      <c r="L317" s="7"/>
      <c r="M317" s="7" t="s">
        <v>53</v>
      </c>
      <c r="N317" s="28">
        <v>1.2E-2</v>
      </c>
      <c r="O317" s="7" t="s">
        <v>33</v>
      </c>
      <c r="P317" s="29">
        <v>0</v>
      </c>
      <c r="Q317" s="82"/>
      <c r="R317" s="30"/>
      <c r="S317" s="7" t="s">
        <v>203</v>
      </c>
      <c r="T317" s="7" t="s">
        <v>1249</v>
      </c>
      <c r="U317" s="7" t="s">
        <v>29</v>
      </c>
      <c r="V317" s="26" t="e">
        <f t="shared" ca="1" si="12"/>
        <v>#NAME?</v>
      </c>
      <c r="W317" s="7"/>
      <c r="X317" s="7" t="s">
        <v>44</v>
      </c>
      <c r="Y317" s="31" t="s">
        <v>205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3" t="s">
        <v>1250</v>
      </c>
      <c r="C318" s="4" t="s">
        <v>1251</v>
      </c>
      <c r="D318" s="7" t="s">
        <v>28</v>
      </c>
      <c r="E318" s="7" t="s">
        <v>29</v>
      </c>
      <c r="F318" s="7" t="s">
        <v>412</v>
      </c>
      <c r="G318" s="7" t="e">
        <f t="shared" ca="1" si="11"/>
        <v>#NAME?</v>
      </c>
      <c r="H318" s="26" t="s">
        <v>215</v>
      </c>
      <c r="I318" s="26" t="s">
        <v>216</v>
      </c>
      <c r="J318" s="7" t="str">
        <f t="shared" si="14"/>
        <v>Não</v>
      </c>
      <c r="K318" s="27">
        <v>44955</v>
      </c>
      <c r="L318" s="7"/>
      <c r="M318" s="7" t="s">
        <v>53</v>
      </c>
      <c r="N318" s="28">
        <v>0.01</v>
      </c>
      <c r="O318" s="7" t="s">
        <v>33</v>
      </c>
      <c r="P318" s="29">
        <v>0</v>
      </c>
      <c r="Q318" s="30"/>
      <c r="R318" s="82"/>
      <c r="S318" s="7" t="s">
        <v>203</v>
      </c>
      <c r="T318" s="7" t="s">
        <v>1252</v>
      </c>
      <c r="U318" s="7" t="s">
        <v>29</v>
      </c>
      <c r="V318" s="26" t="e">
        <f t="shared" ca="1" si="12"/>
        <v>#NAME?</v>
      </c>
      <c r="W318" s="7"/>
      <c r="X318" s="7"/>
      <c r="Y318" s="31" t="s">
        <v>205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114" t="s">
        <v>1253</v>
      </c>
      <c r="C319" s="83" t="s">
        <v>1254</v>
      </c>
      <c r="D319" s="7" t="s">
        <v>28</v>
      </c>
      <c r="E319" s="7" t="s">
        <v>20</v>
      </c>
      <c r="F319" s="7" t="s">
        <v>214</v>
      </c>
      <c r="G319" s="7" t="e">
        <f t="shared" ca="1" si="11"/>
        <v>#NAME?</v>
      </c>
      <c r="H319" s="26" t="s">
        <v>215</v>
      </c>
      <c r="I319" s="26" t="s">
        <v>216</v>
      </c>
      <c r="J319" s="7" t="str">
        <f t="shared" si="14"/>
        <v>Não</v>
      </c>
      <c r="K319" s="27">
        <v>45223</v>
      </c>
      <c r="L319" s="7"/>
      <c r="M319" s="7" t="s">
        <v>53</v>
      </c>
      <c r="N319" s="28">
        <v>1.2E-2</v>
      </c>
      <c r="O319" s="7" t="s">
        <v>33</v>
      </c>
      <c r="P319" s="29">
        <v>0</v>
      </c>
      <c r="Q319" s="95"/>
      <c r="R319" s="82" t="s">
        <v>1255</v>
      </c>
      <c r="S319" s="7" t="s">
        <v>203</v>
      </c>
      <c r="T319" s="7" t="s">
        <v>1256</v>
      </c>
      <c r="U319" s="7" t="s">
        <v>20</v>
      </c>
      <c r="V319" s="26" t="e">
        <f t="shared" ca="1" si="12"/>
        <v>#NAME?</v>
      </c>
      <c r="W319" s="7"/>
      <c r="X319" s="7"/>
      <c r="Y319" s="31" t="s">
        <v>205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" t="s">
        <v>1257</v>
      </c>
      <c r="C320" s="4" t="s">
        <v>1258</v>
      </c>
      <c r="D320" s="7" t="s">
        <v>92</v>
      </c>
      <c r="E320" s="7" t="s">
        <v>29</v>
      </c>
      <c r="F320" s="7" t="s">
        <v>244</v>
      </c>
      <c r="G320" s="7" t="e">
        <f t="shared" ca="1" si="11"/>
        <v>#NAME?</v>
      </c>
      <c r="H320" s="26" t="s">
        <v>210</v>
      </c>
      <c r="I320" s="26" t="s">
        <v>33</v>
      </c>
      <c r="J320" s="7" t="str">
        <f t="shared" si="14"/>
        <v>Não</v>
      </c>
      <c r="K320" s="27">
        <v>45544</v>
      </c>
      <c r="L320" s="7"/>
      <c r="M320" s="115" t="s">
        <v>53</v>
      </c>
      <c r="N320" s="116">
        <v>1.2E-2</v>
      </c>
      <c r="O320" s="117" t="s">
        <v>33</v>
      </c>
      <c r="P320" s="118">
        <v>0</v>
      </c>
      <c r="Q320" s="30"/>
      <c r="R320" s="82"/>
      <c r="S320" s="7" t="s">
        <v>203</v>
      </c>
      <c r="T320" s="7" t="s">
        <v>1259</v>
      </c>
      <c r="U320" s="7" t="s">
        <v>29</v>
      </c>
      <c r="V320" s="26" t="e">
        <f t="shared" ca="1" si="12"/>
        <v>#NAME?</v>
      </c>
      <c r="W320" s="7"/>
      <c r="X320" s="7" t="s">
        <v>44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6" t="s">
        <v>1260</v>
      </c>
      <c r="C321" s="4" t="s">
        <v>1261</v>
      </c>
      <c r="D321" s="7" t="s">
        <v>28</v>
      </c>
      <c r="E321" s="7" t="s">
        <v>20</v>
      </c>
      <c r="F321" s="7" t="s">
        <v>369</v>
      </c>
      <c r="G321" s="7" t="e">
        <f t="shared" ca="1" si="11"/>
        <v>#NAME?</v>
      </c>
      <c r="H321" s="26" t="s">
        <v>210</v>
      </c>
      <c r="I321" s="26" t="s">
        <v>33</v>
      </c>
      <c r="J321" s="7" t="str">
        <f t="shared" si="14"/>
        <v>Sim</v>
      </c>
      <c r="K321" s="27">
        <v>45364</v>
      </c>
      <c r="L321" s="7"/>
      <c r="M321" s="7" t="s">
        <v>40</v>
      </c>
      <c r="N321" s="28">
        <v>1.2E-2</v>
      </c>
      <c r="O321" s="7" t="s">
        <v>41</v>
      </c>
      <c r="P321" s="29">
        <v>0.1</v>
      </c>
      <c r="Q321" s="35" t="s">
        <v>1262</v>
      </c>
      <c r="R321" s="82"/>
      <c r="S321" s="7" t="s">
        <v>203</v>
      </c>
      <c r="T321" s="6" t="s">
        <v>1263</v>
      </c>
      <c r="U321" s="7" t="s">
        <v>20</v>
      </c>
      <c r="V321" s="26" t="e">
        <f t="shared" ca="1" si="12"/>
        <v>#NAME?</v>
      </c>
      <c r="W321" s="7"/>
      <c r="X321" s="7"/>
      <c r="Y321" s="31" t="s">
        <v>205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6" t="s">
        <v>1264</v>
      </c>
      <c r="C322" s="4" t="s">
        <v>1265</v>
      </c>
      <c r="D322" s="7" t="s">
        <v>51</v>
      </c>
      <c r="E322" s="7" t="s">
        <v>20</v>
      </c>
      <c r="F322" s="7" t="s">
        <v>232</v>
      </c>
      <c r="G322" s="7" t="e">
        <f t="shared" ca="1" si="11"/>
        <v>#NAME?</v>
      </c>
      <c r="H322" s="26" t="s">
        <v>210</v>
      </c>
      <c r="I322" s="26" t="s">
        <v>33</v>
      </c>
      <c r="J322" s="7" t="str">
        <f t="shared" si="14"/>
        <v>Não</v>
      </c>
      <c r="K322" s="27">
        <v>45446</v>
      </c>
      <c r="L322" s="7"/>
      <c r="M322" s="76" t="s">
        <v>53</v>
      </c>
      <c r="N322" s="50">
        <v>1.2E-2</v>
      </c>
      <c r="O322" s="51" t="s">
        <v>33</v>
      </c>
      <c r="P322" s="52">
        <v>0</v>
      </c>
      <c r="Q322" s="35"/>
      <c r="R322" s="82"/>
      <c r="S322" s="7" t="s">
        <v>203</v>
      </c>
      <c r="T322" s="6" t="s">
        <v>1266</v>
      </c>
      <c r="U322" s="7" t="s">
        <v>1267</v>
      </c>
      <c r="V322" s="26" t="e">
        <f t="shared" ca="1" si="12"/>
        <v>#NAME?</v>
      </c>
      <c r="W322" s="7"/>
      <c r="X322" s="7" t="s">
        <v>76</v>
      </c>
      <c r="Y322" s="31" t="s">
        <v>205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" t="s">
        <v>1268</v>
      </c>
      <c r="C323" s="4" t="s">
        <v>1269</v>
      </c>
      <c r="D323" s="7" t="s">
        <v>28</v>
      </c>
      <c r="E323" s="7" t="s">
        <v>20</v>
      </c>
      <c r="F323" s="7" t="s">
        <v>220</v>
      </c>
      <c r="G323" s="7" t="e">
        <f t="shared" ca="1" si="11"/>
        <v>#NAME?</v>
      </c>
      <c r="H323" s="26" t="s">
        <v>215</v>
      </c>
      <c r="I323" s="26" t="s">
        <v>268</v>
      </c>
      <c r="J323" s="7" t="str">
        <f t="shared" si="14"/>
        <v>Não</v>
      </c>
      <c r="K323" s="27">
        <v>45309</v>
      </c>
      <c r="L323" s="7"/>
      <c r="M323" s="9" t="s">
        <v>53</v>
      </c>
      <c r="N323" s="10">
        <v>1.2E-2</v>
      </c>
      <c r="O323" s="6" t="s">
        <v>33</v>
      </c>
      <c r="P323" s="11">
        <v>0</v>
      </c>
      <c r="Q323" s="95"/>
      <c r="R323" s="82"/>
      <c r="S323" s="7" t="s">
        <v>329</v>
      </c>
      <c r="T323" s="7" t="s">
        <v>1270</v>
      </c>
      <c r="U323" s="7" t="s">
        <v>20</v>
      </c>
      <c r="V323" s="26" t="e">
        <f t="shared" ca="1" si="12"/>
        <v>#NAME?</v>
      </c>
      <c r="W323" s="7"/>
      <c r="X323" s="7"/>
      <c r="Y323" s="31" t="s">
        <v>205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" t="s">
        <v>1271</v>
      </c>
      <c r="C324" s="4" t="s">
        <v>1272</v>
      </c>
      <c r="D324" s="7" t="s">
        <v>28</v>
      </c>
      <c r="E324" s="7" t="s">
        <v>20</v>
      </c>
      <c r="F324" s="7" t="s">
        <v>214</v>
      </c>
      <c r="G324" s="7" t="e">
        <f t="shared" ca="1" si="11"/>
        <v>#NAME?</v>
      </c>
      <c r="H324" s="26" t="s">
        <v>210</v>
      </c>
      <c r="I324" s="26" t="s">
        <v>33</v>
      </c>
      <c r="J324" s="7" t="str">
        <f t="shared" si="14"/>
        <v>Não</v>
      </c>
      <c r="K324" s="27">
        <v>44944</v>
      </c>
      <c r="L324" s="7"/>
      <c r="M324" s="7" t="s">
        <v>240</v>
      </c>
      <c r="N324" s="28">
        <v>1.2E-2</v>
      </c>
      <c r="O324" s="7" t="s">
        <v>41</v>
      </c>
      <c r="P324" s="29">
        <v>0.1</v>
      </c>
      <c r="Q324" s="95"/>
      <c r="R324" s="30" t="s">
        <v>1273</v>
      </c>
      <c r="S324" s="7" t="s">
        <v>203</v>
      </c>
      <c r="T324" s="7" t="s">
        <v>1274</v>
      </c>
      <c r="U324" s="7" t="s">
        <v>20</v>
      </c>
      <c r="V324" s="26" t="e">
        <f t="shared" ca="1" si="12"/>
        <v>#NAME?</v>
      </c>
      <c r="W324" s="7"/>
      <c r="X324" s="7"/>
      <c r="Y324" s="31" t="s">
        <v>296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3" t="s">
        <v>1275</v>
      </c>
      <c r="C325" s="4" t="s">
        <v>1276</v>
      </c>
      <c r="D325" s="7" t="s">
        <v>28</v>
      </c>
      <c r="E325" s="7" t="s">
        <v>20</v>
      </c>
      <c r="F325" s="7" t="s">
        <v>63</v>
      </c>
      <c r="G325" s="7" t="e">
        <f t="shared" ca="1" si="11"/>
        <v>#NAME?</v>
      </c>
      <c r="H325" s="26" t="s">
        <v>215</v>
      </c>
      <c r="I325" s="26" t="s">
        <v>216</v>
      </c>
      <c r="J325" s="7" t="str">
        <f t="shared" si="14"/>
        <v>Não</v>
      </c>
      <c r="K325" s="27">
        <v>45056</v>
      </c>
      <c r="L325" s="7"/>
      <c r="M325" s="7" t="s">
        <v>53</v>
      </c>
      <c r="N325" s="28">
        <v>1.2E-2</v>
      </c>
      <c r="O325" s="7" t="s">
        <v>33</v>
      </c>
      <c r="P325" s="29">
        <v>0</v>
      </c>
      <c r="Q325" s="82"/>
      <c r="R325" s="82"/>
      <c r="S325" s="7" t="s">
        <v>203</v>
      </c>
      <c r="T325" s="7" t="s">
        <v>1277</v>
      </c>
      <c r="U325" s="7" t="s">
        <v>20</v>
      </c>
      <c r="V325" s="26" t="e">
        <f t="shared" ca="1" si="12"/>
        <v>#NAME?</v>
      </c>
      <c r="W325" s="7"/>
      <c r="X325" s="7"/>
      <c r="Y325" s="31" t="s">
        <v>205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9" t="s">
        <v>1278</v>
      </c>
      <c r="C326" s="40" t="s">
        <v>1279</v>
      </c>
      <c r="D326" s="7" t="s">
        <v>28</v>
      </c>
      <c r="E326" s="7" t="s">
        <v>20</v>
      </c>
      <c r="F326" s="7" t="s">
        <v>220</v>
      </c>
      <c r="G326" s="7" t="e">
        <f t="shared" ca="1" si="11"/>
        <v>#NAME?</v>
      </c>
      <c r="H326" s="26" t="s">
        <v>210</v>
      </c>
      <c r="I326" s="26" t="s">
        <v>33</v>
      </c>
      <c r="J326" s="7" t="str">
        <f t="shared" si="14"/>
        <v>Não</v>
      </c>
      <c r="K326" s="27">
        <v>45183</v>
      </c>
      <c r="L326" s="7"/>
      <c r="M326" s="7" t="s">
        <v>74</v>
      </c>
      <c r="N326" s="28">
        <v>1.4999999999999999E-2</v>
      </c>
      <c r="O326" s="7" t="s">
        <v>41</v>
      </c>
      <c r="P326" s="29">
        <v>0.1</v>
      </c>
      <c r="Q326" s="82"/>
      <c r="R326" s="82"/>
      <c r="S326" s="7" t="s">
        <v>203</v>
      </c>
      <c r="T326" s="7" t="s">
        <v>1280</v>
      </c>
      <c r="U326" s="7" t="s">
        <v>29</v>
      </c>
      <c r="V326" s="26" t="e">
        <f t="shared" ca="1" si="12"/>
        <v>#NAME?</v>
      </c>
      <c r="W326" s="7"/>
      <c r="X326" s="7"/>
      <c r="Y326" s="31" t="s">
        <v>205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25" t="s">
        <v>1281</v>
      </c>
      <c r="C327" s="15" t="s">
        <v>1282</v>
      </c>
      <c r="D327" s="7" t="s">
        <v>110</v>
      </c>
      <c r="E327" s="7" t="s">
        <v>29</v>
      </c>
      <c r="F327" s="7" t="s">
        <v>200</v>
      </c>
      <c r="G327" s="7" t="e">
        <f t="shared" ca="1" si="11"/>
        <v>#NAME?</v>
      </c>
      <c r="H327" s="26" t="s">
        <v>215</v>
      </c>
      <c r="I327" s="26" t="s">
        <v>252</v>
      </c>
      <c r="J327" s="7" t="str">
        <f t="shared" si="14"/>
        <v>Não</v>
      </c>
      <c r="K327" s="27">
        <v>45370</v>
      </c>
      <c r="L327" s="7"/>
      <c r="M327" s="7" t="s">
        <v>48</v>
      </c>
      <c r="N327" s="28">
        <v>0</v>
      </c>
      <c r="O327" s="7" t="s">
        <v>33</v>
      </c>
      <c r="P327" s="29">
        <v>0</v>
      </c>
      <c r="Q327" s="82"/>
      <c r="R327" s="82"/>
      <c r="S327" s="7" t="s">
        <v>203</v>
      </c>
      <c r="T327" s="12" t="s">
        <v>1283</v>
      </c>
      <c r="U327" s="7" t="s">
        <v>29</v>
      </c>
      <c r="V327" s="26" t="e">
        <f t="shared" ca="1" si="12"/>
        <v>#NAME?</v>
      </c>
      <c r="W327" s="7"/>
      <c r="X327" s="7"/>
      <c r="Y327" s="31" t="s">
        <v>205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" t="s">
        <v>1284</v>
      </c>
      <c r="C328" s="4" t="s">
        <v>1285</v>
      </c>
      <c r="D328" s="7" t="s">
        <v>110</v>
      </c>
      <c r="E328" s="7" t="s">
        <v>29</v>
      </c>
      <c r="F328" s="7" t="s">
        <v>251</v>
      </c>
      <c r="G328" s="7" t="e">
        <f t="shared" ca="1" si="11"/>
        <v>#NAME?</v>
      </c>
      <c r="H328" s="26" t="s">
        <v>215</v>
      </c>
      <c r="I328" s="26" t="s">
        <v>252</v>
      </c>
      <c r="J328" s="7" t="str">
        <f t="shared" si="14"/>
        <v>Sim</v>
      </c>
      <c r="K328" s="27">
        <v>45279</v>
      </c>
      <c r="L328" s="7"/>
      <c r="M328" s="7" t="s">
        <v>48</v>
      </c>
      <c r="N328" s="28">
        <v>3.0000000000000001E-3</v>
      </c>
      <c r="O328" s="7" t="s">
        <v>33</v>
      </c>
      <c r="P328" s="29">
        <v>0</v>
      </c>
      <c r="Q328" s="35" t="s">
        <v>1208</v>
      </c>
      <c r="R328" s="82"/>
      <c r="S328" s="7" t="s">
        <v>203</v>
      </c>
      <c r="T328" s="7" t="s">
        <v>1286</v>
      </c>
      <c r="U328" s="7" t="s">
        <v>113</v>
      </c>
      <c r="V328" s="26" t="e">
        <f t="shared" ca="1" si="12"/>
        <v>#NAME?</v>
      </c>
      <c r="W328" s="7"/>
      <c r="X328" s="7"/>
      <c r="Y328" s="31" t="s">
        <v>205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5" t="s">
        <v>1287</v>
      </c>
      <c r="C329" s="15" t="s">
        <v>1288</v>
      </c>
      <c r="D329" s="7" t="s">
        <v>28</v>
      </c>
      <c r="E329" s="7" t="s">
        <v>38</v>
      </c>
      <c r="F329" s="7" t="s">
        <v>653</v>
      </c>
      <c r="G329" s="7" t="e">
        <f t="shared" ca="1" si="11"/>
        <v>#NAME?</v>
      </c>
      <c r="H329" s="26" t="s">
        <v>201</v>
      </c>
      <c r="I329" s="26" t="s">
        <v>33</v>
      </c>
      <c r="J329" s="7" t="str">
        <f t="shared" si="14"/>
        <v>Não</v>
      </c>
      <c r="K329" s="27">
        <v>45236</v>
      </c>
      <c r="L329" s="27">
        <v>45393</v>
      </c>
      <c r="M329" s="7" t="s">
        <v>94</v>
      </c>
      <c r="N329" s="28">
        <v>0</v>
      </c>
      <c r="O329" s="7" t="s">
        <v>33</v>
      </c>
      <c r="P329" s="29">
        <v>0</v>
      </c>
      <c r="Q329" s="30"/>
      <c r="R329" s="30" t="s">
        <v>1289</v>
      </c>
      <c r="S329" s="7" t="s">
        <v>203</v>
      </c>
      <c r="T329" s="7" t="s">
        <v>1290</v>
      </c>
      <c r="U329" s="7" t="s">
        <v>43</v>
      </c>
      <c r="V329" s="26" t="e">
        <f t="shared" ca="1" si="12"/>
        <v>#NAME?</v>
      </c>
      <c r="W329" s="7"/>
      <c r="X329" s="7"/>
      <c r="Y329" s="31" t="s">
        <v>205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5" t="s">
        <v>1291</v>
      </c>
      <c r="C330" s="119" t="s">
        <v>1292</v>
      </c>
      <c r="D330" s="7" t="s">
        <v>110</v>
      </c>
      <c r="E330" s="7" t="s">
        <v>29</v>
      </c>
      <c r="F330" s="7" t="s">
        <v>527</v>
      </c>
      <c r="G330" s="7" t="e">
        <f t="shared" ca="1" si="11"/>
        <v>#NAME?</v>
      </c>
      <c r="H330" s="26" t="s">
        <v>201</v>
      </c>
      <c r="I330" s="26" t="s">
        <v>33</v>
      </c>
      <c r="J330" s="7" t="s">
        <v>235</v>
      </c>
      <c r="K330" s="27">
        <v>45120</v>
      </c>
      <c r="L330" s="27">
        <v>45513</v>
      </c>
      <c r="M330" s="7" t="s">
        <v>327</v>
      </c>
      <c r="N330" s="98">
        <v>0.01</v>
      </c>
      <c r="O330" s="99" t="s">
        <v>41</v>
      </c>
      <c r="P330" s="100">
        <v>0.1</v>
      </c>
      <c r="Q330" s="30"/>
      <c r="R330" s="30" t="s">
        <v>736</v>
      </c>
      <c r="S330" s="7" t="s">
        <v>203</v>
      </c>
      <c r="T330" s="7" t="s">
        <v>1293</v>
      </c>
      <c r="U330" s="7" t="s">
        <v>29</v>
      </c>
      <c r="V330" s="26" t="e">
        <f t="shared" ca="1" si="12"/>
        <v>#NAME?</v>
      </c>
      <c r="W330" s="7"/>
      <c r="X330" s="7"/>
      <c r="Y330" s="31" t="s">
        <v>205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7" t="s">
        <v>1294</v>
      </c>
      <c r="C331" s="38" t="s">
        <v>1295</v>
      </c>
      <c r="D331" s="7" t="s">
        <v>28</v>
      </c>
      <c r="E331" s="7" t="s">
        <v>29</v>
      </c>
      <c r="F331" s="7" t="s">
        <v>78</v>
      </c>
      <c r="G331" s="7" t="e">
        <f t="shared" ca="1" si="11"/>
        <v>#NAME?</v>
      </c>
      <c r="H331" s="26" t="s">
        <v>210</v>
      </c>
      <c r="I331" s="26" t="s">
        <v>33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53</v>
      </c>
      <c r="N331" s="121">
        <v>1.2E-2</v>
      </c>
      <c r="O331" s="122" t="s">
        <v>33</v>
      </c>
      <c r="P331" s="123">
        <v>0</v>
      </c>
      <c r="Q331" s="30"/>
      <c r="R331" s="30"/>
      <c r="S331" s="7" t="s">
        <v>203</v>
      </c>
      <c r="T331" s="7" t="s">
        <v>1296</v>
      </c>
      <c r="U331" s="7" t="s">
        <v>29</v>
      </c>
      <c r="V331" s="26" t="e">
        <f t="shared" ca="1" si="12"/>
        <v>#NAME?</v>
      </c>
      <c r="W331" s="7"/>
      <c r="X331" s="7" t="s">
        <v>44</v>
      </c>
      <c r="Y331" s="31" t="s">
        <v>205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" t="s">
        <v>695</v>
      </c>
      <c r="C332" s="4" t="s">
        <v>1297</v>
      </c>
      <c r="D332" s="7" t="s">
        <v>28</v>
      </c>
      <c r="E332" s="7" t="s">
        <v>57</v>
      </c>
      <c r="F332" s="7" t="s">
        <v>695</v>
      </c>
      <c r="G332" s="7" t="e">
        <f t="shared" ca="1" si="11"/>
        <v>#NAME?</v>
      </c>
      <c r="H332" s="26" t="s">
        <v>215</v>
      </c>
      <c r="I332" s="26" t="s">
        <v>216</v>
      </c>
      <c r="J332" s="7" t="str">
        <f t="shared" si="15"/>
        <v>Não</v>
      </c>
      <c r="K332" s="27">
        <v>45056</v>
      </c>
      <c r="L332" s="27"/>
      <c r="M332" s="7" t="s">
        <v>74</v>
      </c>
      <c r="N332" s="28">
        <v>1.2E-2</v>
      </c>
      <c r="O332" s="7" t="s">
        <v>41</v>
      </c>
      <c r="P332" s="29">
        <v>0.1</v>
      </c>
      <c r="Q332" s="43"/>
      <c r="R332" s="30"/>
      <c r="S332" s="7" t="s">
        <v>203</v>
      </c>
      <c r="T332" s="7" t="s">
        <v>1298</v>
      </c>
      <c r="U332" s="7" t="s">
        <v>57</v>
      </c>
      <c r="V332" s="26" t="e">
        <f t="shared" ca="1" si="12"/>
        <v>#NAME?</v>
      </c>
      <c r="W332" s="7"/>
      <c r="X332" s="7"/>
      <c r="Y332" s="31" t="s">
        <v>205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" t="s">
        <v>1299</v>
      </c>
      <c r="C333" s="54" t="s">
        <v>1300</v>
      </c>
      <c r="D333" s="7" t="s">
        <v>28</v>
      </c>
      <c r="E333" s="7" t="s">
        <v>57</v>
      </c>
      <c r="F333" s="7" t="s">
        <v>695</v>
      </c>
      <c r="G333" s="7" t="e">
        <f t="shared" ca="1" si="11"/>
        <v>#NAME?</v>
      </c>
      <c r="H333" s="26" t="s">
        <v>215</v>
      </c>
      <c r="I333" s="26" t="s">
        <v>216</v>
      </c>
      <c r="J333" s="7" t="str">
        <f t="shared" si="15"/>
        <v>Não</v>
      </c>
      <c r="K333" s="27">
        <v>45162</v>
      </c>
      <c r="L333" s="27"/>
      <c r="M333" s="7" t="s">
        <v>74</v>
      </c>
      <c r="N333" s="28">
        <v>1.2E-2</v>
      </c>
      <c r="O333" s="7" t="s">
        <v>41</v>
      </c>
      <c r="P333" s="29">
        <v>0.1</v>
      </c>
      <c r="Q333" s="43"/>
      <c r="R333" s="30"/>
      <c r="S333" s="7" t="s">
        <v>203</v>
      </c>
      <c r="T333" s="7" t="s">
        <v>1298</v>
      </c>
      <c r="U333" s="7" t="s">
        <v>57</v>
      </c>
      <c r="V333" s="26" t="e">
        <f t="shared" ca="1" si="12"/>
        <v>#NAME?</v>
      </c>
      <c r="W333" s="7"/>
      <c r="X333" s="7"/>
      <c r="Y333" s="31" t="s">
        <v>205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6" t="s">
        <v>1301</v>
      </c>
      <c r="C334" s="4" t="s">
        <v>1302</v>
      </c>
      <c r="D334" s="7" t="s">
        <v>28</v>
      </c>
      <c r="E334" s="7" t="s">
        <v>38</v>
      </c>
      <c r="F334" s="7" t="s">
        <v>260</v>
      </c>
      <c r="G334" s="7" t="e">
        <f t="shared" ca="1" si="11"/>
        <v>#NAME?</v>
      </c>
      <c r="H334" s="26" t="s">
        <v>210</v>
      </c>
      <c r="I334" s="26" t="s">
        <v>33</v>
      </c>
      <c r="J334" s="7" t="str">
        <f t="shared" si="15"/>
        <v>Não</v>
      </c>
      <c r="K334" s="27">
        <v>45056</v>
      </c>
      <c r="L334" s="27"/>
      <c r="M334" s="7" t="s">
        <v>74</v>
      </c>
      <c r="N334" s="28">
        <v>1.4999999999999999E-2</v>
      </c>
      <c r="O334" s="7" t="s">
        <v>41</v>
      </c>
      <c r="P334" s="29">
        <v>0.1</v>
      </c>
      <c r="Q334" s="25"/>
      <c r="R334" s="30" t="s">
        <v>1303</v>
      </c>
      <c r="S334" s="7" t="s">
        <v>203</v>
      </c>
      <c r="T334" s="7" t="s">
        <v>1304</v>
      </c>
      <c r="U334" s="7" t="s">
        <v>43</v>
      </c>
      <c r="V334" s="26" t="e">
        <f t="shared" ca="1" si="12"/>
        <v>#NAME?</v>
      </c>
      <c r="W334" s="7"/>
      <c r="X334" s="7"/>
      <c r="Y334" s="31" t="s">
        <v>205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" t="s">
        <v>1305</v>
      </c>
      <c r="C335" s="4" t="s">
        <v>1306</v>
      </c>
      <c r="D335" s="7" t="s">
        <v>28</v>
      </c>
      <c r="E335" s="7" t="s">
        <v>38</v>
      </c>
      <c r="F335" s="7" t="s">
        <v>260</v>
      </c>
      <c r="G335" s="7" t="e">
        <f t="shared" ca="1" si="11"/>
        <v>#NAME?</v>
      </c>
      <c r="H335" s="26" t="s">
        <v>215</v>
      </c>
      <c r="I335" s="26" t="s">
        <v>216</v>
      </c>
      <c r="J335" s="7" t="str">
        <f t="shared" si="15"/>
        <v>Não</v>
      </c>
      <c r="K335" s="27">
        <v>45000</v>
      </c>
      <c r="L335" s="7"/>
      <c r="M335" s="7" t="s">
        <v>53</v>
      </c>
      <c r="N335" s="28">
        <v>1.2E-2</v>
      </c>
      <c r="O335" s="7" t="s">
        <v>33</v>
      </c>
      <c r="P335" s="29">
        <v>0</v>
      </c>
      <c r="Q335" s="30"/>
      <c r="R335" s="30"/>
      <c r="S335" s="7" t="s">
        <v>203</v>
      </c>
      <c r="T335" s="4" t="s">
        <v>1298</v>
      </c>
      <c r="U335" s="7" t="s">
        <v>43</v>
      </c>
      <c r="V335" s="26" t="e">
        <f t="shared" ca="1" si="12"/>
        <v>#NAME?</v>
      </c>
      <c r="W335" s="7"/>
      <c r="X335" s="7"/>
      <c r="Y335" s="31" t="s">
        <v>205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" t="s">
        <v>1307</v>
      </c>
      <c r="C336" s="4" t="s">
        <v>1308</v>
      </c>
      <c r="D336" s="7" t="s">
        <v>28</v>
      </c>
      <c r="E336" s="7" t="s">
        <v>38</v>
      </c>
      <c r="F336" s="7" t="s">
        <v>260</v>
      </c>
      <c r="G336" s="7" t="e">
        <f t="shared" ca="1" si="11"/>
        <v>#NAME?</v>
      </c>
      <c r="H336" s="26" t="s">
        <v>210</v>
      </c>
      <c r="I336" s="26" t="s">
        <v>33</v>
      </c>
      <c r="J336" s="7" t="str">
        <f t="shared" si="15"/>
        <v>Não</v>
      </c>
      <c r="K336" s="27">
        <v>45065</v>
      </c>
      <c r="L336" s="7"/>
      <c r="M336" s="7" t="s">
        <v>40</v>
      </c>
      <c r="N336" s="28">
        <v>1.2E-2</v>
      </c>
      <c r="O336" s="7" t="s">
        <v>33</v>
      </c>
      <c r="P336" s="29">
        <v>0</v>
      </c>
      <c r="Q336" s="30"/>
      <c r="R336" s="30"/>
      <c r="S336" s="7" t="s">
        <v>203</v>
      </c>
      <c r="T336" s="7" t="s">
        <v>1309</v>
      </c>
      <c r="U336" s="7" t="s">
        <v>43</v>
      </c>
      <c r="V336" s="26" t="e">
        <f t="shared" ca="1" si="12"/>
        <v>#NAME?</v>
      </c>
      <c r="W336" s="7"/>
      <c r="X336" s="7"/>
      <c r="Y336" s="31" t="s">
        <v>205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7" t="s">
        <v>1310</v>
      </c>
      <c r="C337" s="81" t="s">
        <v>1311</v>
      </c>
      <c r="D337" s="7" t="s">
        <v>28</v>
      </c>
      <c r="E337" s="7" t="s">
        <v>29</v>
      </c>
      <c r="F337" s="7" t="s">
        <v>30</v>
      </c>
      <c r="G337" s="7" t="e">
        <f t="shared" ca="1" si="11"/>
        <v>#NAME?</v>
      </c>
      <c r="H337" s="26" t="s">
        <v>210</v>
      </c>
      <c r="I337" s="26" t="s">
        <v>33</v>
      </c>
      <c r="J337" s="7" t="str">
        <f t="shared" si="15"/>
        <v>Não</v>
      </c>
      <c r="K337" s="27">
        <v>45385</v>
      </c>
      <c r="L337" s="27"/>
      <c r="M337" s="7" t="s">
        <v>53</v>
      </c>
      <c r="N337" s="28">
        <v>0</v>
      </c>
      <c r="O337" s="7" t="s">
        <v>33</v>
      </c>
      <c r="P337" s="29">
        <v>0</v>
      </c>
      <c r="Q337" s="43"/>
      <c r="R337" s="30" t="s">
        <v>1312</v>
      </c>
      <c r="S337" s="7" t="s">
        <v>203</v>
      </c>
      <c r="T337" s="6" t="s">
        <v>1313</v>
      </c>
      <c r="U337" s="7" t="s">
        <v>29</v>
      </c>
      <c r="V337" s="26" t="e">
        <f t="shared" ca="1" si="12"/>
        <v>#NAME?</v>
      </c>
      <c r="W337" s="7"/>
      <c r="X337" s="7"/>
      <c r="Y337" s="31" t="s">
        <v>205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7" t="s">
        <v>1314</v>
      </c>
      <c r="C338" s="81" t="s">
        <v>1315</v>
      </c>
      <c r="D338" s="7" t="s">
        <v>28</v>
      </c>
      <c r="E338" s="7" t="s">
        <v>29</v>
      </c>
      <c r="F338" s="7" t="s">
        <v>30</v>
      </c>
      <c r="G338" s="7" t="e">
        <f t="shared" ca="1" si="11"/>
        <v>#NAME?</v>
      </c>
      <c r="H338" s="26" t="s">
        <v>210</v>
      </c>
      <c r="I338" s="26" t="s">
        <v>33</v>
      </c>
      <c r="J338" s="7" t="s">
        <v>235</v>
      </c>
      <c r="K338" s="27">
        <v>45464</v>
      </c>
      <c r="L338" s="27"/>
      <c r="M338" s="7" t="s">
        <v>1168</v>
      </c>
      <c r="N338" s="28">
        <v>1.4999999999999999E-2</v>
      </c>
      <c r="O338" s="7" t="s">
        <v>41</v>
      </c>
      <c r="P338" s="29">
        <v>0.1</v>
      </c>
      <c r="Q338" s="43"/>
      <c r="R338" s="30"/>
      <c r="S338" s="7" t="s">
        <v>203</v>
      </c>
      <c r="T338" s="6" t="s">
        <v>1316</v>
      </c>
      <c r="U338" s="7" t="s">
        <v>29</v>
      </c>
      <c r="V338" s="26" t="e">
        <f t="shared" ca="1" si="12"/>
        <v>#NAME?</v>
      </c>
      <c r="W338" s="7"/>
      <c r="X338" s="7" t="s">
        <v>76</v>
      </c>
      <c r="Y338" s="31" t="s">
        <v>205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7" t="s">
        <v>1314</v>
      </c>
      <c r="C339" s="81" t="s">
        <v>1317</v>
      </c>
      <c r="D339" s="7" t="s">
        <v>28</v>
      </c>
      <c r="E339" s="7" t="s">
        <v>29</v>
      </c>
      <c r="F339" s="7" t="s">
        <v>30</v>
      </c>
      <c r="G339" s="7" t="e">
        <f t="shared" ca="1" si="11"/>
        <v>#NAME?</v>
      </c>
      <c r="H339" s="26" t="s">
        <v>210</v>
      </c>
      <c r="I339" s="26" t="s">
        <v>33</v>
      </c>
      <c r="J339" s="7" t="s">
        <v>235</v>
      </c>
      <c r="K339" s="27">
        <v>45421</v>
      </c>
      <c r="L339" s="27"/>
      <c r="M339" s="7" t="s">
        <v>634</v>
      </c>
      <c r="N339" s="28">
        <v>0</v>
      </c>
      <c r="O339" s="7" t="s">
        <v>33</v>
      </c>
      <c r="P339" s="29">
        <v>0</v>
      </c>
      <c r="Q339" s="43"/>
      <c r="R339" s="30"/>
      <c r="S339" s="7" t="s">
        <v>203</v>
      </c>
      <c r="T339" s="6" t="s">
        <v>1316</v>
      </c>
      <c r="U339" s="7" t="s">
        <v>29</v>
      </c>
      <c r="V339" s="26" t="e">
        <f t="shared" ca="1" si="12"/>
        <v>#NAME?</v>
      </c>
      <c r="W339" s="7"/>
      <c r="X339" s="7" t="s">
        <v>76</v>
      </c>
      <c r="Y339" s="31" t="s">
        <v>205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7" t="s">
        <v>1314</v>
      </c>
      <c r="C340" s="81" t="s">
        <v>1318</v>
      </c>
      <c r="D340" s="7" t="s">
        <v>28</v>
      </c>
      <c r="E340" s="7" t="s">
        <v>29</v>
      </c>
      <c r="F340" s="7" t="s">
        <v>30</v>
      </c>
      <c r="G340" s="7" t="e">
        <f t="shared" ca="1" si="11"/>
        <v>#NAME?</v>
      </c>
      <c r="H340" s="26" t="s">
        <v>201</v>
      </c>
      <c r="I340" s="26" t="s">
        <v>33</v>
      </c>
      <c r="J340" s="7" t="s">
        <v>235</v>
      </c>
      <c r="K340" s="27">
        <v>45419</v>
      </c>
      <c r="L340" s="27">
        <v>45464</v>
      </c>
      <c r="M340" s="7" t="s">
        <v>1168</v>
      </c>
      <c r="N340" s="28">
        <v>1.4999999999999999E-2</v>
      </c>
      <c r="O340" s="7" t="s">
        <v>41</v>
      </c>
      <c r="P340" s="29">
        <v>0.1</v>
      </c>
      <c r="Q340" s="43"/>
      <c r="R340" s="30"/>
      <c r="S340" s="7" t="s">
        <v>203</v>
      </c>
      <c r="T340" s="6" t="s">
        <v>1316</v>
      </c>
      <c r="U340" s="7" t="s">
        <v>29</v>
      </c>
      <c r="V340" s="26" t="e">
        <f t="shared" ca="1" si="12"/>
        <v>#NAME?</v>
      </c>
      <c r="W340" s="7"/>
      <c r="X340" s="7" t="s">
        <v>76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6" t="s">
        <v>1319</v>
      </c>
      <c r="C341" s="4" t="s">
        <v>1320</v>
      </c>
      <c r="D341" s="7" t="s">
        <v>28</v>
      </c>
      <c r="E341" s="7" t="s">
        <v>38</v>
      </c>
      <c r="F341" s="7" t="s">
        <v>260</v>
      </c>
      <c r="G341" s="7" t="e">
        <f t="shared" ca="1" si="11"/>
        <v>#NAME?</v>
      </c>
      <c r="H341" s="26" t="s">
        <v>210</v>
      </c>
      <c r="I341" s="26" t="s">
        <v>33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74</v>
      </c>
      <c r="N341" s="28">
        <v>1.6E-2</v>
      </c>
      <c r="O341" s="7" t="s">
        <v>41</v>
      </c>
      <c r="P341" s="29">
        <v>0.2</v>
      </c>
      <c r="Q341" s="43"/>
      <c r="R341" s="30"/>
      <c r="S341" s="7" t="s">
        <v>203</v>
      </c>
      <c r="T341" s="7" t="s">
        <v>1321</v>
      </c>
      <c r="U341" s="7" t="s">
        <v>43</v>
      </c>
      <c r="V341" s="26" t="e">
        <f t="shared" ca="1" si="12"/>
        <v>#NAME?</v>
      </c>
      <c r="W341" s="7"/>
      <c r="X341" s="7"/>
      <c r="Y341" s="31" t="s">
        <v>205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" t="s">
        <v>1319</v>
      </c>
      <c r="C342" s="44" t="s">
        <v>1322</v>
      </c>
      <c r="D342" s="7" t="s">
        <v>28</v>
      </c>
      <c r="E342" s="7" t="s">
        <v>38</v>
      </c>
      <c r="F342" s="7" t="s">
        <v>260</v>
      </c>
      <c r="G342" s="7" t="e">
        <f t="shared" ca="1" si="11"/>
        <v>#NAME?</v>
      </c>
      <c r="H342" s="26" t="s">
        <v>215</v>
      </c>
      <c r="I342" s="26" t="s">
        <v>216</v>
      </c>
      <c r="J342" s="7" t="str">
        <f t="shared" si="16"/>
        <v>Não</v>
      </c>
      <c r="K342" s="27">
        <v>45162</v>
      </c>
      <c r="L342" s="7"/>
      <c r="M342" s="7" t="s">
        <v>301</v>
      </c>
      <c r="N342" s="110">
        <v>8.0000000000000002E-3</v>
      </c>
      <c r="O342" s="7" t="s">
        <v>302</v>
      </c>
      <c r="P342" s="29">
        <v>0.1</v>
      </c>
      <c r="Q342" s="30"/>
      <c r="R342" s="30"/>
      <c r="S342" s="7" t="s">
        <v>203</v>
      </c>
      <c r="T342" s="7" t="s">
        <v>1321</v>
      </c>
      <c r="U342" s="7" t="s">
        <v>43</v>
      </c>
      <c r="V342" s="26" t="e">
        <f t="shared" ca="1" si="12"/>
        <v>#NAME?</v>
      </c>
      <c r="W342" s="7"/>
      <c r="X342" s="7"/>
      <c r="Y342" s="31" t="s">
        <v>490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" t="s">
        <v>1323</v>
      </c>
      <c r="C343" s="4" t="s">
        <v>1324</v>
      </c>
      <c r="D343" s="7" t="s">
        <v>28</v>
      </c>
      <c r="E343" s="7" t="s">
        <v>20</v>
      </c>
      <c r="F343" s="7" t="s">
        <v>63</v>
      </c>
      <c r="G343" s="7" t="e">
        <f t="shared" ca="1" si="11"/>
        <v>#NAME?</v>
      </c>
      <c r="H343" s="26" t="s">
        <v>215</v>
      </c>
      <c r="I343" s="26" t="s">
        <v>216</v>
      </c>
      <c r="J343" s="7" t="str">
        <f t="shared" si="16"/>
        <v>Não</v>
      </c>
      <c r="K343" s="27">
        <v>44928</v>
      </c>
      <c r="L343" s="7"/>
      <c r="M343" s="7" t="s">
        <v>53</v>
      </c>
      <c r="N343" s="28">
        <v>0.01</v>
      </c>
      <c r="O343" s="7" t="s">
        <v>33</v>
      </c>
      <c r="P343" s="29">
        <v>0</v>
      </c>
      <c r="Q343" s="30"/>
      <c r="R343" s="30"/>
      <c r="S343" s="7" t="s">
        <v>203</v>
      </c>
      <c r="T343" s="7" t="s">
        <v>1325</v>
      </c>
      <c r="U343" s="7" t="s">
        <v>20</v>
      </c>
      <c r="V343" s="26" t="e">
        <f t="shared" ca="1" si="12"/>
        <v>#NAME?</v>
      </c>
      <c r="W343" s="7"/>
      <c r="X343" s="7"/>
      <c r="Y343" s="31" t="s">
        <v>296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6" t="s">
        <v>1326</v>
      </c>
      <c r="C344" s="4" t="s">
        <v>1327</v>
      </c>
      <c r="D344" s="7" t="s">
        <v>28</v>
      </c>
      <c r="E344" s="7" t="s">
        <v>29</v>
      </c>
      <c r="F344" s="7" t="s">
        <v>256</v>
      </c>
      <c r="G344" s="7" t="e">
        <f t="shared" ca="1" si="11"/>
        <v>#NAME?</v>
      </c>
      <c r="H344" s="26" t="s">
        <v>210</v>
      </c>
      <c r="I344" s="26" t="s">
        <v>33</v>
      </c>
      <c r="J344" s="7" t="str">
        <f t="shared" si="16"/>
        <v>Não</v>
      </c>
      <c r="K344" s="27">
        <v>45014</v>
      </c>
      <c r="L344" s="7"/>
      <c r="M344" s="7" t="s">
        <v>53</v>
      </c>
      <c r="N344" s="28">
        <v>0.01</v>
      </c>
      <c r="O344" s="7" t="s">
        <v>33</v>
      </c>
      <c r="P344" s="29">
        <v>0</v>
      </c>
      <c r="Q344" s="30"/>
      <c r="R344" s="30" t="s">
        <v>1328</v>
      </c>
      <c r="S344" s="7" t="s">
        <v>203</v>
      </c>
      <c r="T344" s="7" t="s">
        <v>1329</v>
      </c>
      <c r="U344" s="7" t="s">
        <v>918</v>
      </c>
      <c r="V344" s="26" t="e">
        <f t="shared" ca="1" si="12"/>
        <v>#NAME?</v>
      </c>
      <c r="W344" s="7"/>
      <c r="X344" s="7"/>
      <c r="Y344" s="31" t="s">
        <v>205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6" t="s">
        <v>1326</v>
      </c>
      <c r="C345" s="4" t="s">
        <v>1330</v>
      </c>
      <c r="D345" s="7" t="s">
        <v>28</v>
      </c>
      <c r="E345" s="7" t="s">
        <v>29</v>
      </c>
      <c r="F345" s="7" t="s">
        <v>256</v>
      </c>
      <c r="G345" s="7" t="e">
        <f t="shared" ca="1" si="11"/>
        <v>#NAME?</v>
      </c>
      <c r="H345" s="26" t="s">
        <v>215</v>
      </c>
      <c r="I345" s="26" t="s">
        <v>216</v>
      </c>
      <c r="J345" s="7" t="str">
        <f t="shared" si="16"/>
        <v>Não</v>
      </c>
      <c r="K345" s="27">
        <v>45155</v>
      </c>
      <c r="L345" s="7"/>
      <c r="M345" s="7" t="s">
        <v>74</v>
      </c>
      <c r="N345" s="28">
        <v>1.4999999999999999E-2</v>
      </c>
      <c r="O345" s="7" t="s">
        <v>41</v>
      </c>
      <c r="P345" s="29">
        <v>0.1</v>
      </c>
      <c r="Q345" s="30"/>
      <c r="R345" s="30" t="s">
        <v>1328</v>
      </c>
      <c r="S345" s="7" t="s">
        <v>203</v>
      </c>
      <c r="T345" s="7" t="s">
        <v>1329</v>
      </c>
      <c r="U345" s="7" t="s">
        <v>918</v>
      </c>
      <c r="V345" s="26" t="e">
        <f t="shared" ca="1" si="12"/>
        <v>#NAME?</v>
      </c>
      <c r="W345" s="7"/>
      <c r="X345" s="7"/>
      <c r="Y345" s="31" t="s">
        <v>205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1331</v>
      </c>
      <c r="C346" s="4" t="s">
        <v>1332</v>
      </c>
      <c r="D346" s="7" t="s">
        <v>28</v>
      </c>
      <c r="E346" s="7" t="s">
        <v>20</v>
      </c>
      <c r="F346" s="7" t="s">
        <v>214</v>
      </c>
      <c r="G346" s="7" t="e">
        <f t="shared" ca="1" si="11"/>
        <v>#NAME?</v>
      </c>
      <c r="H346" s="26" t="s">
        <v>215</v>
      </c>
      <c r="I346" s="26" t="s">
        <v>33</v>
      </c>
      <c r="J346" s="7" t="str">
        <f t="shared" si="16"/>
        <v>Sim</v>
      </c>
      <c r="K346" s="27">
        <v>44945</v>
      </c>
      <c r="L346" s="7"/>
      <c r="M346" s="7" t="s">
        <v>53</v>
      </c>
      <c r="N346" s="28">
        <v>1.2E-2</v>
      </c>
      <c r="O346" s="7" t="s">
        <v>33</v>
      </c>
      <c r="P346" s="29">
        <v>0</v>
      </c>
      <c r="Q346" s="30" t="s">
        <v>1333</v>
      </c>
      <c r="R346" s="30"/>
      <c r="S346" s="7" t="s">
        <v>203</v>
      </c>
      <c r="T346" s="7" t="s">
        <v>1334</v>
      </c>
      <c r="U346" s="7" t="s">
        <v>20</v>
      </c>
      <c r="V346" s="26" t="e">
        <f t="shared" ca="1" si="12"/>
        <v>#NAME?</v>
      </c>
      <c r="W346" s="7"/>
      <c r="X346" s="7"/>
      <c r="Y346" s="31" t="s">
        <v>205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" t="s">
        <v>1335</v>
      </c>
      <c r="C347" s="4" t="s">
        <v>1336</v>
      </c>
      <c r="D347" s="7" t="s">
        <v>28</v>
      </c>
      <c r="E347" s="7" t="s">
        <v>38</v>
      </c>
      <c r="F347" s="7" t="s">
        <v>306</v>
      </c>
      <c r="G347" s="7" t="e">
        <f t="shared" ca="1" si="11"/>
        <v>#NAME?</v>
      </c>
      <c r="H347" s="26" t="s">
        <v>215</v>
      </c>
      <c r="I347" s="26" t="s">
        <v>480</v>
      </c>
      <c r="J347" s="7" t="str">
        <f t="shared" si="16"/>
        <v>Não</v>
      </c>
      <c r="K347" s="27">
        <v>45028</v>
      </c>
      <c r="L347" s="7"/>
      <c r="M347" s="7" t="s">
        <v>74</v>
      </c>
      <c r="N347" s="28">
        <v>1.4999999999999999E-2</v>
      </c>
      <c r="O347" s="7" t="s">
        <v>41</v>
      </c>
      <c r="P347" s="29">
        <v>0.1</v>
      </c>
      <c r="Q347" s="82"/>
      <c r="R347" s="82"/>
      <c r="S347" s="7" t="s">
        <v>203</v>
      </c>
      <c r="T347" s="7" t="s">
        <v>1337</v>
      </c>
      <c r="U347" s="7" t="s">
        <v>29</v>
      </c>
      <c r="V347" s="26" t="e">
        <f t="shared" ca="1" si="12"/>
        <v>#NAME?</v>
      </c>
      <c r="W347" s="7"/>
      <c r="X347" s="7"/>
      <c r="Y347" s="31" t="s">
        <v>205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" t="s">
        <v>1338</v>
      </c>
      <c r="C348" s="4" t="s">
        <v>1339</v>
      </c>
      <c r="D348" s="7" t="s">
        <v>28</v>
      </c>
      <c r="E348" s="7" t="s">
        <v>29</v>
      </c>
      <c r="F348" s="7" t="s">
        <v>487</v>
      </c>
      <c r="G348" s="7" t="e">
        <f t="shared" ca="1" si="11"/>
        <v>#NAME?</v>
      </c>
      <c r="H348" s="26" t="s">
        <v>210</v>
      </c>
      <c r="I348" s="26" t="s">
        <v>33</v>
      </c>
      <c r="J348" s="7" t="str">
        <f t="shared" si="16"/>
        <v>Não</v>
      </c>
      <c r="K348" s="27">
        <v>45470</v>
      </c>
      <c r="L348" s="7"/>
      <c r="M348" s="7" t="s">
        <v>53</v>
      </c>
      <c r="N348" s="28">
        <v>1.0999999999999999E-2</v>
      </c>
      <c r="O348" s="7" t="s">
        <v>33</v>
      </c>
      <c r="P348" s="29">
        <v>0</v>
      </c>
      <c r="Q348" s="82"/>
      <c r="R348" s="82"/>
      <c r="S348" s="7" t="s">
        <v>203</v>
      </c>
      <c r="T348" s="7" t="s">
        <v>1340</v>
      </c>
      <c r="U348" s="7" t="s">
        <v>29</v>
      </c>
      <c r="V348" s="26" t="e">
        <f t="shared" ca="1" si="12"/>
        <v>#NAME?</v>
      </c>
      <c r="W348" s="7"/>
      <c r="X348" s="7" t="s">
        <v>44</v>
      </c>
      <c r="Y348" s="31" t="s">
        <v>205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" t="s">
        <v>1338</v>
      </c>
      <c r="C349" s="4" t="s">
        <v>1341</v>
      </c>
      <c r="D349" s="7" t="s">
        <v>28</v>
      </c>
      <c r="E349" s="7" t="s">
        <v>29</v>
      </c>
      <c r="F349" s="7" t="s">
        <v>487</v>
      </c>
      <c r="G349" s="7" t="e">
        <f t="shared" ca="1" si="11"/>
        <v>#NAME?</v>
      </c>
      <c r="H349" s="26" t="s">
        <v>210</v>
      </c>
      <c r="I349" s="26" t="s">
        <v>216</v>
      </c>
      <c r="J349" s="7" t="str">
        <f t="shared" si="16"/>
        <v>Sim</v>
      </c>
      <c r="K349" s="27">
        <v>45470</v>
      </c>
      <c r="L349" s="7"/>
      <c r="M349" s="7" t="s">
        <v>298</v>
      </c>
      <c r="N349" s="28">
        <v>1.7999999999999999E-2</v>
      </c>
      <c r="O349" s="7" t="s">
        <v>237</v>
      </c>
      <c r="P349" s="29">
        <v>0.2</v>
      </c>
      <c r="Q349" s="30" t="s">
        <v>1342</v>
      </c>
      <c r="R349" s="82"/>
      <c r="S349" s="7" t="s">
        <v>203</v>
      </c>
      <c r="T349" s="7" t="s">
        <v>1340</v>
      </c>
      <c r="U349" s="7" t="s">
        <v>29</v>
      </c>
      <c r="V349" s="26" t="e">
        <f t="shared" ca="1" si="12"/>
        <v>#NAME?</v>
      </c>
      <c r="W349" s="7"/>
      <c r="X349" s="7" t="s">
        <v>44</v>
      </c>
      <c r="Y349" s="31" t="s">
        <v>205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6" t="s">
        <v>1343</v>
      </c>
      <c r="C350" s="4" t="s">
        <v>1344</v>
      </c>
      <c r="D350" s="7" t="s">
        <v>28</v>
      </c>
      <c r="E350" s="7" t="s">
        <v>38</v>
      </c>
      <c r="F350" s="7" t="s">
        <v>260</v>
      </c>
      <c r="G350" s="7" t="e">
        <f t="shared" ca="1" si="11"/>
        <v>#NAME?</v>
      </c>
      <c r="H350" s="26" t="s">
        <v>210</v>
      </c>
      <c r="I350" s="26" t="s">
        <v>33</v>
      </c>
      <c r="J350" s="7" t="str">
        <f t="shared" si="16"/>
        <v>Não</v>
      </c>
      <c r="K350" s="27">
        <v>45028</v>
      </c>
      <c r="L350" s="7"/>
      <c r="M350" s="7" t="s">
        <v>74</v>
      </c>
      <c r="N350" s="28">
        <v>1.4999999999999999E-2</v>
      </c>
      <c r="O350" s="7" t="s">
        <v>41</v>
      </c>
      <c r="P350" s="29">
        <v>0.1</v>
      </c>
      <c r="Q350" s="82"/>
      <c r="R350" s="82"/>
      <c r="S350" s="7" t="s">
        <v>203</v>
      </c>
      <c r="T350" s="7" t="s">
        <v>1345</v>
      </c>
      <c r="U350" s="7" t="s">
        <v>43</v>
      </c>
      <c r="V350" s="26" t="e">
        <f t="shared" ca="1" si="12"/>
        <v>#NAME?</v>
      </c>
      <c r="W350" s="7"/>
      <c r="X350" s="7"/>
      <c r="Y350" s="31" t="s">
        <v>205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6" t="s">
        <v>1346</v>
      </c>
      <c r="C351" s="4" t="s">
        <v>1347</v>
      </c>
      <c r="D351" s="7" t="s">
        <v>28</v>
      </c>
      <c r="E351" s="7" t="s">
        <v>29</v>
      </c>
      <c r="F351" s="7" t="s">
        <v>412</v>
      </c>
      <c r="G351" s="7" t="e">
        <f t="shared" ca="1" si="11"/>
        <v>#NAME?</v>
      </c>
      <c r="H351" s="26" t="s">
        <v>210</v>
      </c>
      <c r="I351" s="26" t="s">
        <v>33</v>
      </c>
      <c r="J351" s="7" t="str">
        <f t="shared" si="16"/>
        <v>Não</v>
      </c>
      <c r="K351" s="27">
        <v>45008</v>
      </c>
      <c r="L351" s="7"/>
      <c r="M351" s="7" t="s">
        <v>53</v>
      </c>
      <c r="N351" s="28">
        <v>1.2E-2</v>
      </c>
      <c r="O351" s="7" t="s">
        <v>33</v>
      </c>
      <c r="P351" s="29">
        <v>0</v>
      </c>
      <c r="Q351" s="30"/>
      <c r="R351" s="82"/>
      <c r="S351" s="7" t="s">
        <v>203</v>
      </c>
      <c r="T351" s="7" t="s">
        <v>1348</v>
      </c>
      <c r="U351" s="7" t="s">
        <v>918</v>
      </c>
      <c r="V351" s="26" t="e">
        <f t="shared" ca="1" si="12"/>
        <v>#NAME?</v>
      </c>
      <c r="W351" s="7"/>
      <c r="X351" s="7"/>
      <c r="Y351" s="31" t="s">
        <v>205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" t="s">
        <v>1349</v>
      </c>
      <c r="C352" s="4" t="s">
        <v>1350</v>
      </c>
      <c r="D352" s="7" t="s">
        <v>28</v>
      </c>
      <c r="E352" s="7" t="s">
        <v>20</v>
      </c>
      <c r="F352" s="7" t="s">
        <v>63</v>
      </c>
      <c r="G352" s="7" t="e">
        <f t="shared" ca="1" si="11"/>
        <v>#NAME?</v>
      </c>
      <c r="H352" s="26" t="s">
        <v>210</v>
      </c>
      <c r="I352" s="26" t="s">
        <v>33</v>
      </c>
      <c r="J352" s="7" t="str">
        <f t="shared" si="16"/>
        <v>Não</v>
      </c>
      <c r="K352" s="27">
        <v>44909</v>
      </c>
      <c r="L352" s="7"/>
      <c r="M352" s="7" t="s">
        <v>53</v>
      </c>
      <c r="N352" s="28">
        <v>0.01</v>
      </c>
      <c r="O352" s="7" t="s">
        <v>33</v>
      </c>
      <c r="P352" s="29">
        <v>0</v>
      </c>
      <c r="Q352" s="82"/>
      <c r="R352" s="82"/>
      <c r="S352" s="7" t="s">
        <v>329</v>
      </c>
      <c r="T352" s="7">
        <v>47341517000108</v>
      </c>
      <c r="U352" s="7" t="s">
        <v>20</v>
      </c>
      <c r="V352" s="26" t="e">
        <f t="shared" ca="1" si="12"/>
        <v>#NAME?</v>
      </c>
      <c r="W352" s="7"/>
      <c r="X352" s="7"/>
      <c r="Y352" s="31" t="s">
        <v>296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" t="s">
        <v>1351</v>
      </c>
      <c r="C353" s="4" t="s">
        <v>1352</v>
      </c>
      <c r="D353" s="7" t="s">
        <v>28</v>
      </c>
      <c r="E353" s="7" t="s">
        <v>38</v>
      </c>
      <c r="F353" s="7" t="s">
        <v>260</v>
      </c>
      <c r="G353" s="7" t="e">
        <f t="shared" ca="1" si="11"/>
        <v>#NAME?</v>
      </c>
      <c r="H353" s="26" t="s">
        <v>210</v>
      </c>
      <c r="I353" s="26" t="s">
        <v>33</v>
      </c>
      <c r="J353" s="7" t="str">
        <f t="shared" si="16"/>
        <v>Não</v>
      </c>
      <c r="K353" s="27">
        <v>45034</v>
      </c>
      <c r="L353" s="7"/>
      <c r="M353" s="7" t="s">
        <v>298</v>
      </c>
      <c r="N353" s="28">
        <v>1.4999999999999999E-2</v>
      </c>
      <c r="O353" s="7" t="s">
        <v>237</v>
      </c>
      <c r="P353" s="29">
        <v>0.2</v>
      </c>
      <c r="Q353" s="30"/>
      <c r="R353" s="30"/>
      <c r="S353" s="7" t="s">
        <v>203</v>
      </c>
      <c r="T353" s="7" t="s">
        <v>1353</v>
      </c>
      <c r="U353" s="7" t="s">
        <v>43</v>
      </c>
      <c r="V353" s="26" t="e">
        <f t="shared" ca="1" si="12"/>
        <v>#NAME?</v>
      </c>
      <c r="W353" s="7"/>
      <c r="X353" s="7"/>
      <c r="Y353" s="31" t="s">
        <v>205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6" t="s">
        <v>1351</v>
      </c>
      <c r="C354" s="4" t="s">
        <v>1354</v>
      </c>
      <c r="D354" s="7" t="s">
        <v>28</v>
      </c>
      <c r="E354" s="7" t="s">
        <v>38</v>
      </c>
      <c r="F354" s="7" t="s">
        <v>260</v>
      </c>
      <c r="G354" s="7" t="e">
        <f t="shared" ca="1" si="11"/>
        <v>#NAME?</v>
      </c>
      <c r="H354" s="26" t="s">
        <v>210</v>
      </c>
      <c r="I354" s="26" t="s">
        <v>33</v>
      </c>
      <c r="J354" s="7" t="str">
        <f t="shared" si="16"/>
        <v>Não</v>
      </c>
      <c r="K354" s="27">
        <v>45033</v>
      </c>
      <c r="L354" s="7"/>
      <c r="M354" s="7" t="s">
        <v>53</v>
      </c>
      <c r="N354" s="28">
        <v>1.2E-2</v>
      </c>
      <c r="O354" s="7" t="s">
        <v>33</v>
      </c>
      <c r="P354" s="29">
        <v>0</v>
      </c>
      <c r="Q354" s="82"/>
      <c r="R354" s="82"/>
      <c r="S354" s="7" t="s">
        <v>203</v>
      </c>
      <c r="T354" s="7" t="s">
        <v>1353</v>
      </c>
      <c r="U354" s="7" t="s">
        <v>43</v>
      </c>
      <c r="V354" s="26" t="e">
        <f t="shared" ca="1" si="12"/>
        <v>#NAME?</v>
      </c>
      <c r="W354" s="7"/>
      <c r="X354" s="7"/>
      <c r="Y354" s="31" t="s">
        <v>205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6" t="s">
        <v>1351</v>
      </c>
      <c r="C355" s="4" t="s">
        <v>1355</v>
      </c>
      <c r="D355" s="7" t="s">
        <v>28</v>
      </c>
      <c r="E355" s="7" t="s">
        <v>38</v>
      </c>
      <c r="F355" s="7" t="s">
        <v>260</v>
      </c>
      <c r="G355" s="7" t="e">
        <f t="shared" ca="1" si="11"/>
        <v>#NAME?</v>
      </c>
      <c r="H355" s="26" t="s">
        <v>201</v>
      </c>
      <c r="I355" s="26" t="s">
        <v>33</v>
      </c>
      <c r="J355" s="7" t="str">
        <f t="shared" si="16"/>
        <v>Não</v>
      </c>
      <c r="K355" s="27">
        <v>45077</v>
      </c>
      <c r="L355" s="27">
        <v>45036</v>
      </c>
      <c r="M355" s="7" t="s">
        <v>298</v>
      </c>
      <c r="N355" s="28">
        <v>1.4999999999999999E-2</v>
      </c>
      <c r="O355" s="7" t="s">
        <v>237</v>
      </c>
      <c r="P355" s="29">
        <v>0.2</v>
      </c>
      <c r="Q355" s="69"/>
      <c r="R355" s="69"/>
      <c r="S355" s="7" t="s">
        <v>203</v>
      </c>
      <c r="T355" s="7" t="s">
        <v>1353</v>
      </c>
      <c r="U355" s="7" t="s">
        <v>43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6" t="s">
        <v>1356</v>
      </c>
      <c r="C356" s="4" t="s">
        <v>1357</v>
      </c>
      <c r="D356" s="7" t="s">
        <v>208</v>
      </c>
      <c r="E356" s="7" t="s">
        <v>29</v>
      </c>
      <c r="F356" s="7" t="s">
        <v>378</v>
      </c>
      <c r="G356" s="7" t="e">
        <f t="shared" ca="1" si="11"/>
        <v>#NAME?</v>
      </c>
      <c r="H356" s="26" t="s">
        <v>210</v>
      </c>
      <c r="I356" s="26" t="s">
        <v>33</v>
      </c>
      <c r="J356" s="7" t="str">
        <f t="shared" si="16"/>
        <v>Não</v>
      </c>
      <c r="K356" s="27">
        <v>45063</v>
      </c>
      <c r="L356" s="27"/>
      <c r="M356" s="7" t="s">
        <v>53</v>
      </c>
      <c r="N356" s="28">
        <v>0.01</v>
      </c>
      <c r="O356" s="7" t="s">
        <v>33</v>
      </c>
      <c r="P356" s="29">
        <v>0</v>
      </c>
      <c r="Q356" s="69"/>
      <c r="R356" s="69"/>
      <c r="S356" s="7" t="s">
        <v>329</v>
      </c>
      <c r="T356" s="7">
        <v>37057387000122</v>
      </c>
      <c r="U356" s="7" t="s">
        <v>29</v>
      </c>
      <c r="V356" s="26" t="e">
        <f t="shared" ca="1" si="12"/>
        <v>#NAME?</v>
      </c>
      <c r="W356" s="7"/>
      <c r="X356" s="7"/>
      <c r="Y356" s="31" t="s">
        <v>205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1358</v>
      </c>
      <c r="C357" s="4" t="s">
        <v>1359</v>
      </c>
      <c r="D357" s="7" t="s">
        <v>28</v>
      </c>
      <c r="E357" s="7" t="s">
        <v>20</v>
      </c>
      <c r="F357" s="7" t="s">
        <v>369</v>
      </c>
      <c r="G357" s="7" t="e">
        <f t="shared" ca="1" si="11"/>
        <v>#NAME?</v>
      </c>
      <c r="H357" s="26" t="s">
        <v>215</v>
      </c>
      <c r="I357" s="26" t="s">
        <v>216</v>
      </c>
      <c r="J357" s="7" t="str">
        <f t="shared" si="16"/>
        <v>Não</v>
      </c>
      <c r="K357" s="27">
        <v>45163</v>
      </c>
      <c r="L357" s="25"/>
      <c r="M357" s="7" t="s">
        <v>53</v>
      </c>
      <c r="N357" s="28">
        <v>1.2E-2</v>
      </c>
      <c r="O357" s="7" t="s">
        <v>33</v>
      </c>
      <c r="P357" s="29">
        <v>0</v>
      </c>
      <c r="Q357" s="43"/>
      <c r="R357" s="43"/>
      <c r="S357" s="7" t="s">
        <v>329</v>
      </c>
      <c r="T357" s="7" t="s">
        <v>1360</v>
      </c>
      <c r="U357" s="7" t="s">
        <v>20</v>
      </c>
      <c r="V357" s="26" t="e">
        <f t="shared" ca="1" si="12"/>
        <v>#NAME?</v>
      </c>
      <c r="W357" s="7"/>
      <c r="X357" s="7"/>
      <c r="Y357" s="31" t="s">
        <v>205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" t="s">
        <v>1358</v>
      </c>
      <c r="C358" s="4" t="s">
        <v>1361</v>
      </c>
      <c r="D358" s="7" t="s">
        <v>28</v>
      </c>
      <c r="E358" s="7" t="s">
        <v>20</v>
      </c>
      <c r="F358" s="7" t="s">
        <v>369</v>
      </c>
      <c r="G358" s="7" t="e">
        <f t="shared" ca="1" si="11"/>
        <v>#NAME?</v>
      </c>
      <c r="H358" s="26" t="s">
        <v>210</v>
      </c>
      <c r="I358" s="26" t="s">
        <v>33</v>
      </c>
      <c r="J358" s="7" t="str">
        <f t="shared" si="16"/>
        <v>Sim</v>
      </c>
      <c r="K358" s="27">
        <v>44964</v>
      </c>
      <c r="L358" s="7"/>
      <c r="M358" s="7" t="s">
        <v>40</v>
      </c>
      <c r="N358" s="28">
        <v>1.2E-2</v>
      </c>
      <c r="O358" s="7" t="s">
        <v>33</v>
      </c>
      <c r="P358" s="29">
        <v>0</v>
      </c>
      <c r="Q358" s="30" t="s">
        <v>1362</v>
      </c>
      <c r="R358" s="30"/>
      <c r="S358" s="7" t="s">
        <v>329</v>
      </c>
      <c r="T358" s="7" t="s">
        <v>1363</v>
      </c>
      <c r="U358" s="7" t="s">
        <v>20</v>
      </c>
      <c r="V358" s="26" t="e">
        <f t="shared" ca="1" si="12"/>
        <v>#NAME?</v>
      </c>
      <c r="W358" s="7"/>
      <c r="X358" s="7"/>
      <c r="Y358" s="31" t="s">
        <v>205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1358</v>
      </c>
      <c r="C359" s="4" t="s">
        <v>1364</v>
      </c>
      <c r="D359" s="7" t="s">
        <v>28</v>
      </c>
      <c r="E359" s="7" t="s">
        <v>20</v>
      </c>
      <c r="F359" s="7" t="s">
        <v>369</v>
      </c>
      <c r="G359" s="7" t="e">
        <f t="shared" ca="1" si="11"/>
        <v>#NAME?</v>
      </c>
      <c r="H359" s="26" t="s">
        <v>210</v>
      </c>
      <c r="I359" s="26" t="s">
        <v>33</v>
      </c>
      <c r="J359" s="7" t="str">
        <f t="shared" si="16"/>
        <v>Não</v>
      </c>
      <c r="K359" s="27">
        <v>44965</v>
      </c>
      <c r="L359" s="25"/>
      <c r="M359" s="7" t="s">
        <v>40</v>
      </c>
      <c r="N359" s="28">
        <v>1.2E-2</v>
      </c>
      <c r="O359" s="7" t="s">
        <v>33</v>
      </c>
      <c r="P359" s="29">
        <v>0</v>
      </c>
      <c r="Q359" s="43"/>
      <c r="R359" s="43"/>
      <c r="S359" s="7" t="s">
        <v>329</v>
      </c>
      <c r="T359" s="7" t="s">
        <v>1365</v>
      </c>
      <c r="U359" s="7" t="s">
        <v>20</v>
      </c>
      <c r="V359" s="26" t="e">
        <f t="shared" ca="1" si="12"/>
        <v>#NAME?</v>
      </c>
      <c r="W359" s="7"/>
      <c r="X359" s="7"/>
      <c r="Y359" s="31" t="s">
        <v>205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9" t="s">
        <v>1366</v>
      </c>
      <c r="C360" s="15" t="s">
        <v>1367</v>
      </c>
      <c r="D360" s="7" t="s">
        <v>110</v>
      </c>
      <c r="E360" s="7" t="s">
        <v>29</v>
      </c>
      <c r="F360" s="7" t="s">
        <v>200</v>
      </c>
      <c r="G360" s="7" t="e">
        <f t="shared" ca="1" si="11"/>
        <v>#NAME?</v>
      </c>
      <c r="H360" s="26" t="s">
        <v>201</v>
      </c>
      <c r="I360" s="26" t="s">
        <v>33</v>
      </c>
      <c r="J360" s="7" t="str">
        <f t="shared" si="16"/>
        <v>Não</v>
      </c>
      <c r="K360" s="27">
        <v>45229</v>
      </c>
      <c r="L360" s="27">
        <v>45520</v>
      </c>
      <c r="M360" s="7" t="s">
        <v>40</v>
      </c>
      <c r="N360" s="28">
        <v>1.2E-2</v>
      </c>
      <c r="O360" s="7" t="s">
        <v>41</v>
      </c>
      <c r="P360" s="29">
        <v>0.1</v>
      </c>
      <c r="Q360" s="43"/>
      <c r="R360" s="43" t="s">
        <v>736</v>
      </c>
      <c r="S360" s="7" t="s">
        <v>203</v>
      </c>
      <c r="T360" s="7" t="s">
        <v>1368</v>
      </c>
      <c r="U360" s="7" t="s">
        <v>57</v>
      </c>
      <c r="V360" s="26" t="e">
        <f t="shared" ca="1" si="12"/>
        <v>#NAME?</v>
      </c>
      <c r="W360" s="7"/>
      <c r="X360" s="7"/>
      <c r="Y360" s="31" t="s">
        <v>296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1369</v>
      </c>
      <c r="C361" s="4" t="s">
        <v>1370</v>
      </c>
      <c r="D361" s="7" t="s">
        <v>28</v>
      </c>
      <c r="E361" s="7" t="s">
        <v>20</v>
      </c>
      <c r="F361" s="7" t="s">
        <v>214</v>
      </c>
      <c r="G361" s="7" t="e">
        <f t="shared" ca="1" si="11"/>
        <v>#NAME?</v>
      </c>
      <c r="H361" s="26" t="s">
        <v>210</v>
      </c>
      <c r="I361" s="26" t="s">
        <v>33</v>
      </c>
      <c r="J361" s="7" t="str">
        <f t="shared" si="16"/>
        <v>Não</v>
      </c>
      <c r="K361" s="27">
        <v>44607</v>
      </c>
      <c r="L361" s="7"/>
      <c r="M361" s="7" t="s">
        <v>240</v>
      </c>
      <c r="N361" s="28">
        <v>1.2E-2</v>
      </c>
      <c r="O361" s="7" t="s">
        <v>41</v>
      </c>
      <c r="P361" s="29">
        <v>0.1</v>
      </c>
      <c r="Q361" s="127"/>
      <c r="R361" s="30" t="s">
        <v>1371</v>
      </c>
      <c r="S361" s="7" t="s">
        <v>203</v>
      </c>
      <c r="T361" s="7" t="s">
        <v>1372</v>
      </c>
      <c r="U361" s="7" t="s">
        <v>20</v>
      </c>
      <c r="V361" s="26" t="e">
        <f t="shared" ca="1" si="12"/>
        <v>#NAME?</v>
      </c>
      <c r="W361" s="7"/>
      <c r="X361" s="7"/>
      <c r="Y361" s="31" t="s">
        <v>205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6" t="s">
        <v>1373</v>
      </c>
      <c r="C362" s="4" t="s">
        <v>1374</v>
      </c>
      <c r="D362" s="7" t="s">
        <v>28</v>
      </c>
      <c r="E362" s="7" t="s">
        <v>29</v>
      </c>
      <c r="F362" s="7" t="s">
        <v>30</v>
      </c>
      <c r="G362" s="7" t="e">
        <f t="shared" ca="1" si="11"/>
        <v>#NAME?</v>
      </c>
      <c r="H362" s="26" t="s">
        <v>210</v>
      </c>
      <c r="I362" s="26" t="s">
        <v>33</v>
      </c>
      <c r="J362" s="7" t="str">
        <f t="shared" si="16"/>
        <v>Não</v>
      </c>
      <c r="K362" s="27">
        <v>45036</v>
      </c>
      <c r="L362" s="7"/>
      <c r="M362" s="7" t="s">
        <v>504</v>
      </c>
      <c r="N362" s="28">
        <v>3.0000000000000001E-3</v>
      </c>
      <c r="O362" s="7" t="s">
        <v>33</v>
      </c>
      <c r="P362" s="29">
        <v>0</v>
      </c>
      <c r="Q362" s="30"/>
      <c r="R362" s="30"/>
      <c r="S362" s="7" t="s">
        <v>329</v>
      </c>
      <c r="T362" s="7" t="s">
        <v>1375</v>
      </c>
      <c r="U362" s="7" t="s">
        <v>29</v>
      </c>
      <c r="V362" s="26" t="e">
        <f t="shared" ca="1" si="12"/>
        <v>#NAME?</v>
      </c>
      <c r="W362" s="7"/>
      <c r="X362" s="7"/>
      <c r="Y362" s="31" t="s">
        <v>205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1376</v>
      </c>
      <c r="C363" s="4" t="s">
        <v>1377</v>
      </c>
      <c r="D363" s="7" t="s">
        <v>28</v>
      </c>
      <c r="E363" s="7" t="s">
        <v>29</v>
      </c>
      <c r="F363" s="7" t="s">
        <v>30</v>
      </c>
      <c r="G363" s="7" t="e">
        <f t="shared" ca="1" si="11"/>
        <v>#NAME?</v>
      </c>
      <c r="H363" s="26" t="s">
        <v>210</v>
      </c>
      <c r="I363" s="26" t="s">
        <v>33</v>
      </c>
      <c r="J363" s="7" t="str">
        <f t="shared" si="16"/>
        <v>Não</v>
      </c>
      <c r="K363" s="27">
        <v>44981</v>
      </c>
      <c r="L363" s="7"/>
      <c r="M363" s="7" t="s">
        <v>53</v>
      </c>
      <c r="N363" s="28">
        <v>7.0000000000000001E-3</v>
      </c>
      <c r="O363" s="7" t="s">
        <v>33</v>
      </c>
      <c r="P363" s="29">
        <v>0</v>
      </c>
      <c r="Q363" s="82"/>
      <c r="R363" s="82"/>
      <c r="S363" s="7" t="s">
        <v>203</v>
      </c>
      <c r="T363" s="7" t="s">
        <v>1378</v>
      </c>
      <c r="U363" s="7" t="s">
        <v>29</v>
      </c>
      <c r="V363" s="26" t="e">
        <f t="shared" ca="1" si="12"/>
        <v>#NAME?</v>
      </c>
      <c r="W363" s="7"/>
      <c r="X363" s="7"/>
      <c r="Y363" s="31" t="s">
        <v>205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1379</v>
      </c>
      <c r="C364" s="4" t="s">
        <v>1380</v>
      </c>
      <c r="D364" s="7" t="s">
        <v>28</v>
      </c>
      <c r="E364" s="7" t="s">
        <v>20</v>
      </c>
      <c r="F364" s="7" t="s">
        <v>220</v>
      </c>
      <c r="G364" s="7" t="e">
        <f t="shared" ca="1" si="11"/>
        <v>#NAME?</v>
      </c>
      <c r="H364" s="26" t="s">
        <v>210</v>
      </c>
      <c r="I364" s="26" t="s">
        <v>33</v>
      </c>
      <c r="J364" s="7" t="str">
        <f t="shared" si="16"/>
        <v>Não</v>
      </c>
      <c r="K364" s="27">
        <v>44974</v>
      </c>
      <c r="L364" s="7"/>
      <c r="M364" s="7" t="s">
        <v>40</v>
      </c>
      <c r="N364" s="28">
        <v>1.2E-2</v>
      </c>
      <c r="O364" s="7" t="s">
        <v>33</v>
      </c>
      <c r="P364" s="29">
        <v>0</v>
      </c>
      <c r="Q364" s="82"/>
      <c r="R364" s="82"/>
      <c r="S364" s="7" t="s">
        <v>203</v>
      </c>
      <c r="T364" s="7" t="s">
        <v>1381</v>
      </c>
      <c r="U364" s="7" t="s">
        <v>20</v>
      </c>
      <c r="V364" s="26" t="e">
        <f t="shared" ca="1" si="12"/>
        <v>#NAME?</v>
      </c>
      <c r="W364" s="7"/>
      <c r="X364" s="7"/>
      <c r="Y364" s="31" t="s">
        <v>205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1382</v>
      </c>
      <c r="C365" s="4" t="s">
        <v>1383</v>
      </c>
      <c r="D365" s="7" t="s">
        <v>28</v>
      </c>
      <c r="E365" s="7" t="s">
        <v>20</v>
      </c>
      <c r="F365" s="7" t="s">
        <v>214</v>
      </c>
      <c r="G365" s="7" t="e">
        <f t="shared" ca="1" si="11"/>
        <v>#NAME?</v>
      </c>
      <c r="H365" s="26" t="s">
        <v>210</v>
      </c>
      <c r="I365" s="26" t="s">
        <v>33</v>
      </c>
      <c r="J365" s="7" t="str">
        <f t="shared" si="16"/>
        <v>Não</v>
      </c>
      <c r="K365" s="27">
        <v>45448</v>
      </c>
      <c r="L365" s="7"/>
      <c r="M365" s="7" t="s">
        <v>53</v>
      </c>
      <c r="N365" s="28">
        <v>1.2E-2</v>
      </c>
      <c r="O365" s="7" t="s">
        <v>33</v>
      </c>
      <c r="P365" s="29">
        <v>0</v>
      </c>
      <c r="Q365" s="82"/>
      <c r="R365" s="82"/>
      <c r="S365" s="7" t="s">
        <v>203</v>
      </c>
      <c r="T365" s="7" t="s">
        <v>1384</v>
      </c>
      <c r="U365" s="7" t="s">
        <v>20</v>
      </c>
      <c r="V365" s="26" t="e">
        <f t="shared" ca="1" si="12"/>
        <v>#NAME?</v>
      </c>
      <c r="W365" s="7"/>
      <c r="X365" s="7" t="s">
        <v>276</v>
      </c>
      <c r="Y365" s="31" t="s">
        <v>205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1385</v>
      </c>
      <c r="C366" s="4" t="s">
        <v>1386</v>
      </c>
      <c r="D366" s="7" t="s">
        <v>28</v>
      </c>
      <c r="E366" s="7" t="s">
        <v>29</v>
      </c>
      <c r="F366" s="7" t="s">
        <v>78</v>
      </c>
      <c r="G366" s="7" t="e">
        <f t="shared" ca="1" si="11"/>
        <v>#NAME?</v>
      </c>
      <c r="H366" s="26" t="s">
        <v>210</v>
      </c>
      <c r="I366" s="26" t="s">
        <v>33</v>
      </c>
      <c r="J366" s="7" t="str">
        <f t="shared" si="16"/>
        <v>Não</v>
      </c>
      <c r="K366" s="27">
        <v>45049</v>
      </c>
      <c r="L366" s="7"/>
      <c r="M366" s="7" t="s">
        <v>53</v>
      </c>
      <c r="N366" s="28">
        <v>1.2E-2</v>
      </c>
      <c r="O366" s="7" t="s">
        <v>33</v>
      </c>
      <c r="P366" s="29">
        <v>0</v>
      </c>
      <c r="Q366" s="82"/>
      <c r="R366" s="82"/>
      <c r="S366" s="7" t="s">
        <v>203</v>
      </c>
      <c r="T366" s="7" t="s">
        <v>1387</v>
      </c>
      <c r="U366" s="7" t="s">
        <v>29</v>
      </c>
      <c r="V366" s="26" t="e">
        <f t="shared" ca="1" si="12"/>
        <v>#NAME?</v>
      </c>
      <c r="W366" s="7"/>
      <c r="X366" s="7"/>
      <c r="Y366" s="31" t="s">
        <v>205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" t="s">
        <v>1388</v>
      </c>
      <c r="C367" s="4" t="s">
        <v>1389</v>
      </c>
      <c r="D367" s="7" t="s">
        <v>28</v>
      </c>
      <c r="E367" s="7" t="s">
        <v>38</v>
      </c>
      <c r="F367" s="7" t="s">
        <v>260</v>
      </c>
      <c r="G367" s="7" t="e">
        <f t="shared" ca="1" si="11"/>
        <v>#NAME?</v>
      </c>
      <c r="H367" s="26" t="s">
        <v>210</v>
      </c>
      <c r="I367" s="26" t="s">
        <v>33</v>
      </c>
      <c r="J367" s="7" t="str">
        <f t="shared" si="16"/>
        <v>Não</v>
      </c>
      <c r="K367" s="27">
        <v>44907</v>
      </c>
      <c r="L367" s="7"/>
      <c r="M367" s="7" t="s">
        <v>53</v>
      </c>
      <c r="N367" s="28">
        <v>0.01</v>
      </c>
      <c r="O367" s="7" t="s">
        <v>33</v>
      </c>
      <c r="P367" s="29">
        <v>0</v>
      </c>
      <c r="Q367" s="82"/>
      <c r="R367" s="82"/>
      <c r="S367" s="7" t="s">
        <v>203</v>
      </c>
      <c r="T367" s="7" t="s">
        <v>1390</v>
      </c>
      <c r="U367" s="7" t="s">
        <v>43</v>
      </c>
      <c r="V367" s="26" t="e">
        <f t="shared" ca="1" si="12"/>
        <v>#NAME?</v>
      </c>
      <c r="W367" s="7"/>
      <c r="X367" s="7"/>
      <c r="Y367" s="31" t="s">
        <v>205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1391</v>
      </c>
      <c r="C368" s="4" t="s">
        <v>1392</v>
      </c>
      <c r="D368" s="7" t="s">
        <v>28</v>
      </c>
      <c r="E368" s="7" t="s">
        <v>38</v>
      </c>
      <c r="F368" s="7" t="s">
        <v>260</v>
      </c>
      <c r="G368" s="7" t="e">
        <f t="shared" ca="1" si="11"/>
        <v>#NAME?</v>
      </c>
      <c r="H368" s="26" t="s">
        <v>210</v>
      </c>
      <c r="I368" s="26" t="s">
        <v>33</v>
      </c>
      <c r="J368" s="7" t="str">
        <f t="shared" si="16"/>
        <v>Não</v>
      </c>
      <c r="K368" s="27">
        <v>45096</v>
      </c>
      <c r="L368" s="27"/>
      <c r="M368" s="7" t="s">
        <v>298</v>
      </c>
      <c r="N368" s="28">
        <v>1.4999999999999999E-2</v>
      </c>
      <c r="O368" s="7" t="s">
        <v>237</v>
      </c>
      <c r="P368" s="29">
        <v>0.2</v>
      </c>
      <c r="Q368" s="82"/>
      <c r="R368" s="82"/>
      <c r="S368" s="7" t="s">
        <v>203</v>
      </c>
      <c r="T368" s="7" t="s">
        <v>1390</v>
      </c>
      <c r="U368" s="7" t="s">
        <v>43</v>
      </c>
      <c r="V368" s="26" t="e">
        <f t="shared" ca="1" si="12"/>
        <v>#NAME?</v>
      </c>
      <c r="W368" s="7"/>
      <c r="X368" s="7"/>
      <c r="Y368" s="31" t="s">
        <v>205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6" t="s">
        <v>1393</v>
      </c>
      <c r="C369" s="4" t="s">
        <v>1394</v>
      </c>
      <c r="D369" s="7" t="s">
        <v>28</v>
      </c>
      <c r="E369" s="7" t="s">
        <v>29</v>
      </c>
      <c r="F369" s="7" t="s">
        <v>412</v>
      </c>
      <c r="G369" s="7" t="e">
        <f t="shared" ca="1" si="11"/>
        <v>#NAME?</v>
      </c>
      <c r="H369" s="26" t="s">
        <v>215</v>
      </c>
      <c r="I369" s="26" t="s">
        <v>216</v>
      </c>
      <c r="J369" s="7" t="str">
        <f t="shared" si="16"/>
        <v>Não</v>
      </c>
      <c r="K369" s="27">
        <v>45020</v>
      </c>
      <c r="L369" s="7"/>
      <c r="M369" s="7" t="s">
        <v>74</v>
      </c>
      <c r="N369" s="28">
        <v>1.4999999999999999E-2</v>
      </c>
      <c r="O369" s="7" t="s">
        <v>41</v>
      </c>
      <c r="P369" s="29">
        <v>0.1</v>
      </c>
      <c r="Q369" s="128"/>
      <c r="R369" s="82"/>
      <c r="S369" s="7" t="s">
        <v>203</v>
      </c>
      <c r="T369" s="7" t="s">
        <v>1395</v>
      </c>
      <c r="U369" s="7" t="s">
        <v>29</v>
      </c>
      <c r="V369" s="26" t="e">
        <f t="shared" ca="1" si="12"/>
        <v>#NAME?</v>
      </c>
      <c r="W369" s="7"/>
      <c r="X369" s="7"/>
      <c r="Y369" s="31" t="s">
        <v>205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1396</v>
      </c>
      <c r="C370" s="4" t="s">
        <v>1397</v>
      </c>
      <c r="D370" s="7" t="s">
        <v>110</v>
      </c>
      <c r="E370" s="7" t="s">
        <v>29</v>
      </c>
      <c r="F370" s="7" t="s">
        <v>200</v>
      </c>
      <c r="G370" s="7" t="e">
        <f t="shared" ca="1" si="11"/>
        <v>#NAME?</v>
      </c>
      <c r="H370" s="26" t="s">
        <v>215</v>
      </c>
      <c r="I370" s="26" t="s">
        <v>480</v>
      </c>
      <c r="J370" s="7" t="str">
        <f t="shared" si="16"/>
        <v>Não</v>
      </c>
      <c r="K370" s="27">
        <v>45271</v>
      </c>
      <c r="L370" s="7"/>
      <c r="M370" s="9" t="s">
        <v>40</v>
      </c>
      <c r="N370" s="10">
        <v>1.2E-2</v>
      </c>
      <c r="O370" s="6" t="s">
        <v>41</v>
      </c>
      <c r="P370" s="11">
        <v>0.1</v>
      </c>
      <c r="Q370" s="64"/>
      <c r="R370" s="82"/>
      <c r="S370" s="7" t="s">
        <v>203</v>
      </c>
      <c r="T370" s="7" t="s">
        <v>1398</v>
      </c>
      <c r="U370" s="7" t="s">
        <v>29</v>
      </c>
      <c r="V370" s="26" t="e">
        <f t="shared" ca="1" si="12"/>
        <v>#NAME?</v>
      </c>
      <c r="W370" s="7"/>
      <c r="X370" s="7"/>
      <c r="Y370" s="31" t="s">
        <v>296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1399</v>
      </c>
      <c r="C371" s="44" t="s">
        <v>1400</v>
      </c>
      <c r="D371" s="7" t="s">
        <v>28</v>
      </c>
      <c r="E371" s="7" t="s">
        <v>20</v>
      </c>
      <c r="F371" s="7" t="s">
        <v>214</v>
      </c>
      <c r="G371" s="7" t="e">
        <f t="shared" ca="1" si="11"/>
        <v>#NAME?</v>
      </c>
      <c r="H371" s="26" t="s">
        <v>210</v>
      </c>
      <c r="I371" s="26" t="s">
        <v>33</v>
      </c>
      <c r="J371" s="7" t="str">
        <f t="shared" si="16"/>
        <v>Não</v>
      </c>
      <c r="K371" s="27">
        <v>45166</v>
      </c>
      <c r="L371" s="27"/>
      <c r="M371" s="7" t="s">
        <v>240</v>
      </c>
      <c r="N371" s="28">
        <v>1.2E-2</v>
      </c>
      <c r="O371" s="7" t="s">
        <v>41</v>
      </c>
      <c r="P371" s="29">
        <v>0.1</v>
      </c>
      <c r="Q371" s="82"/>
      <c r="R371" s="30" t="s">
        <v>1401</v>
      </c>
      <c r="S371" s="7" t="s">
        <v>203</v>
      </c>
      <c r="T371" s="7" t="s">
        <v>1402</v>
      </c>
      <c r="U371" s="7" t="s">
        <v>20</v>
      </c>
      <c r="V371" s="26" t="e">
        <f t="shared" ca="1" si="12"/>
        <v>#NAME?</v>
      </c>
      <c r="W371" s="7"/>
      <c r="X371" s="7"/>
      <c r="Y371" s="31" t="s">
        <v>205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1403</v>
      </c>
      <c r="C372" s="4" t="s">
        <v>1404</v>
      </c>
      <c r="D372" s="7" t="s">
        <v>28</v>
      </c>
      <c r="E372" s="7" t="s">
        <v>38</v>
      </c>
      <c r="F372" s="7" t="s">
        <v>260</v>
      </c>
      <c r="G372" s="7" t="e">
        <f t="shared" ca="1" si="11"/>
        <v>#NAME?</v>
      </c>
      <c r="H372" s="26" t="s">
        <v>210</v>
      </c>
      <c r="I372" s="26" t="s">
        <v>33</v>
      </c>
      <c r="J372" s="7" t="str">
        <f t="shared" si="16"/>
        <v>Não</v>
      </c>
      <c r="K372" s="27">
        <v>45029</v>
      </c>
      <c r="L372" s="7"/>
      <c r="M372" s="7" t="s">
        <v>53</v>
      </c>
      <c r="N372" s="28">
        <v>7.0000000000000001E-3</v>
      </c>
      <c r="O372" s="7" t="s">
        <v>33</v>
      </c>
      <c r="P372" s="29">
        <v>0</v>
      </c>
      <c r="Q372" s="30"/>
      <c r="R372" s="82"/>
      <c r="S372" s="7" t="s">
        <v>203</v>
      </c>
      <c r="T372" s="7" t="s">
        <v>1405</v>
      </c>
      <c r="U372" s="7" t="s">
        <v>43</v>
      </c>
      <c r="V372" s="26" t="e">
        <f t="shared" ca="1" si="12"/>
        <v>#NAME?</v>
      </c>
      <c r="W372" s="7"/>
      <c r="X372" s="7"/>
      <c r="Y372" s="31" t="s">
        <v>205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1406</v>
      </c>
      <c r="C373" s="4" t="s">
        <v>1407</v>
      </c>
      <c r="D373" s="7" t="s">
        <v>28</v>
      </c>
      <c r="E373" s="7" t="s">
        <v>29</v>
      </c>
      <c r="F373" s="7" t="s">
        <v>487</v>
      </c>
      <c r="G373" s="7" t="e">
        <f t="shared" ca="1" si="11"/>
        <v>#NAME?</v>
      </c>
      <c r="H373" s="26" t="s">
        <v>215</v>
      </c>
      <c r="I373" s="26" t="s">
        <v>216</v>
      </c>
      <c r="J373" s="7" t="str">
        <f t="shared" si="16"/>
        <v>Não</v>
      </c>
      <c r="K373" s="27">
        <v>45163</v>
      </c>
      <c r="L373" s="27"/>
      <c r="M373" s="7" t="s">
        <v>53</v>
      </c>
      <c r="N373" s="28">
        <v>1.2E-2</v>
      </c>
      <c r="O373" s="7" t="s">
        <v>33</v>
      </c>
      <c r="P373" s="29">
        <v>0</v>
      </c>
      <c r="Q373" s="82"/>
      <c r="R373" s="30" t="s">
        <v>1408</v>
      </c>
      <c r="S373" s="7" t="s">
        <v>329</v>
      </c>
      <c r="T373" s="7" t="s">
        <v>1409</v>
      </c>
      <c r="U373" s="7" t="s">
        <v>113</v>
      </c>
      <c r="V373" s="26" t="e">
        <f t="shared" ca="1" si="12"/>
        <v>#NAME?</v>
      </c>
      <c r="W373" s="7"/>
      <c r="X373" s="7"/>
      <c r="Y373" s="31" t="s">
        <v>205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1410</v>
      </c>
      <c r="C374" s="4" t="s">
        <v>1411</v>
      </c>
      <c r="D374" s="7" t="s">
        <v>110</v>
      </c>
      <c r="E374" s="7" t="s">
        <v>29</v>
      </c>
      <c r="F374" s="7" t="s">
        <v>527</v>
      </c>
      <c r="G374" s="7" t="e">
        <f t="shared" ca="1" si="11"/>
        <v>#NAME?</v>
      </c>
      <c r="H374" s="26" t="s">
        <v>201</v>
      </c>
      <c r="I374" s="26" t="s">
        <v>33</v>
      </c>
      <c r="J374" s="7" t="str">
        <f t="shared" si="16"/>
        <v>Não</v>
      </c>
      <c r="K374" s="27">
        <v>45125</v>
      </c>
      <c r="L374" s="27">
        <v>45513</v>
      </c>
      <c r="M374" s="7" t="s">
        <v>1033</v>
      </c>
      <c r="N374" s="28">
        <v>0.01</v>
      </c>
      <c r="O374" s="7" t="s">
        <v>41</v>
      </c>
      <c r="P374" s="29">
        <v>0.1</v>
      </c>
      <c r="Q374" s="30"/>
      <c r="R374" s="43" t="s">
        <v>736</v>
      </c>
      <c r="S374" s="7" t="s">
        <v>203</v>
      </c>
      <c r="T374" s="7" t="s">
        <v>1412</v>
      </c>
      <c r="U374" s="7" t="s">
        <v>29</v>
      </c>
      <c r="V374" s="26" t="e">
        <f t="shared" ca="1" si="12"/>
        <v>#NAME?</v>
      </c>
      <c r="W374" s="7"/>
      <c r="X374" s="7"/>
      <c r="Y374" s="31" t="s">
        <v>205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1413</v>
      </c>
      <c r="C375" s="4" t="s">
        <v>1414</v>
      </c>
      <c r="D375" s="7" t="s">
        <v>28</v>
      </c>
      <c r="E375" s="7" t="s">
        <v>20</v>
      </c>
      <c r="F375" s="7" t="s">
        <v>220</v>
      </c>
      <c r="G375" s="7" t="e">
        <f t="shared" ca="1" si="11"/>
        <v>#NAME?</v>
      </c>
      <c r="H375" s="26" t="s">
        <v>210</v>
      </c>
      <c r="I375" s="26" t="s">
        <v>33</v>
      </c>
      <c r="J375" s="7" t="str">
        <f t="shared" si="16"/>
        <v>Sim</v>
      </c>
      <c r="K375" s="27">
        <v>44949</v>
      </c>
      <c r="L375" s="7"/>
      <c r="M375" s="7" t="s">
        <v>40</v>
      </c>
      <c r="N375" s="28">
        <v>1.2E-2</v>
      </c>
      <c r="O375" s="7" t="s">
        <v>33</v>
      </c>
      <c r="P375" s="29">
        <v>0</v>
      </c>
      <c r="Q375" s="30" t="s">
        <v>1415</v>
      </c>
      <c r="R375" s="82"/>
      <c r="S375" s="7" t="s">
        <v>203</v>
      </c>
      <c r="T375" s="7" t="s">
        <v>1416</v>
      </c>
      <c r="U375" s="7" t="s">
        <v>20</v>
      </c>
      <c r="V375" s="26" t="e">
        <f t="shared" ca="1" si="12"/>
        <v>#NAME?</v>
      </c>
      <c r="W375" s="7"/>
      <c r="X375" s="7"/>
      <c r="Y375" s="31" t="s">
        <v>296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1417</v>
      </c>
      <c r="C376" s="4" t="s">
        <v>1418</v>
      </c>
      <c r="D376" s="7" t="s">
        <v>28</v>
      </c>
      <c r="E376" s="7" t="s">
        <v>38</v>
      </c>
      <c r="F376" s="7" t="s">
        <v>260</v>
      </c>
      <c r="G376" s="7" t="e">
        <f t="shared" ca="1" si="11"/>
        <v>#NAME?</v>
      </c>
      <c r="H376" s="26" t="s">
        <v>215</v>
      </c>
      <c r="I376" s="26" t="s">
        <v>216</v>
      </c>
      <c r="J376" s="7" t="str">
        <f t="shared" si="16"/>
        <v>Não</v>
      </c>
      <c r="K376" s="27">
        <v>45313</v>
      </c>
      <c r="L376" s="7"/>
      <c r="M376" s="9" t="s">
        <v>40</v>
      </c>
      <c r="N376" s="10">
        <v>1.2E-2</v>
      </c>
      <c r="O376" s="6" t="s">
        <v>41</v>
      </c>
      <c r="P376" s="11">
        <v>0.1</v>
      </c>
      <c r="Q376" s="82"/>
      <c r="R376" s="82" t="s">
        <v>328</v>
      </c>
      <c r="S376" s="7" t="s">
        <v>203</v>
      </c>
      <c r="T376" s="7" t="s">
        <v>1419</v>
      </c>
      <c r="U376" s="7" t="s">
        <v>43</v>
      </c>
      <c r="V376" s="26" t="e">
        <f t="shared" ca="1" si="12"/>
        <v>#NAME?</v>
      </c>
      <c r="W376" s="7"/>
      <c r="X376" s="7"/>
      <c r="Y376" s="31" t="s">
        <v>490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3" t="s">
        <v>1420</v>
      </c>
      <c r="C377" s="4" t="s">
        <v>1421</v>
      </c>
      <c r="D377" s="7" t="s">
        <v>28</v>
      </c>
      <c r="E377" s="7" t="s">
        <v>20</v>
      </c>
      <c r="F377" s="7" t="s">
        <v>214</v>
      </c>
      <c r="G377" s="7" t="e">
        <f t="shared" ca="1" si="11"/>
        <v>#NAME?</v>
      </c>
      <c r="H377" s="26" t="s">
        <v>215</v>
      </c>
      <c r="I377" s="26" t="s">
        <v>216</v>
      </c>
      <c r="J377" s="7" t="str">
        <f t="shared" si="16"/>
        <v>Não</v>
      </c>
      <c r="K377" s="27">
        <v>45082</v>
      </c>
      <c r="L377" s="7"/>
      <c r="M377" s="7" t="s">
        <v>386</v>
      </c>
      <c r="N377" s="28">
        <v>0.02</v>
      </c>
      <c r="O377" s="7" t="s">
        <v>41</v>
      </c>
      <c r="P377" s="29">
        <v>0.2</v>
      </c>
      <c r="Q377" s="43"/>
      <c r="R377" s="43" t="s">
        <v>1422</v>
      </c>
      <c r="S377" s="7" t="s">
        <v>203</v>
      </c>
      <c r="T377" s="7" t="s">
        <v>1423</v>
      </c>
      <c r="U377" s="7" t="s">
        <v>1267</v>
      </c>
      <c r="V377" s="26" t="e">
        <f t="shared" ca="1" si="12"/>
        <v>#NAME?</v>
      </c>
      <c r="W377" s="7"/>
      <c r="X377" s="7"/>
      <c r="Y377" s="31" t="s">
        <v>205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1424</v>
      </c>
      <c r="C378" s="4" t="s">
        <v>1425</v>
      </c>
      <c r="D378" s="7" t="s">
        <v>28</v>
      </c>
      <c r="E378" s="7" t="s">
        <v>38</v>
      </c>
      <c r="F378" s="7" t="s">
        <v>260</v>
      </c>
      <c r="G378" s="7" t="e">
        <f t="shared" ca="1" si="11"/>
        <v>#NAME?</v>
      </c>
      <c r="H378" s="26" t="s">
        <v>210</v>
      </c>
      <c r="I378" s="26" t="s">
        <v>33</v>
      </c>
      <c r="J378" s="7" t="str">
        <f t="shared" si="16"/>
        <v>Não</v>
      </c>
      <c r="K378" s="27">
        <v>45128</v>
      </c>
      <c r="L378" s="27"/>
      <c r="M378" s="7" t="s">
        <v>74</v>
      </c>
      <c r="N378" s="28">
        <v>1.4999999999999999E-2</v>
      </c>
      <c r="O378" s="7" t="s">
        <v>41</v>
      </c>
      <c r="P378" s="29">
        <v>0.1</v>
      </c>
      <c r="Q378" s="43"/>
      <c r="R378" s="30"/>
      <c r="S378" s="7" t="s">
        <v>203</v>
      </c>
      <c r="T378" s="7" t="s">
        <v>1426</v>
      </c>
      <c r="U378" s="7" t="s">
        <v>43</v>
      </c>
      <c r="V378" s="26" t="e">
        <f t="shared" ca="1" si="12"/>
        <v>#NAME?</v>
      </c>
      <c r="W378" s="7"/>
      <c r="X378" s="7"/>
      <c r="Y378" s="31" t="s">
        <v>205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14" t="s">
        <v>1427</v>
      </c>
      <c r="C379" s="15" t="s">
        <v>1428</v>
      </c>
      <c r="D379" s="7" t="s">
        <v>28</v>
      </c>
      <c r="E379" s="7" t="s">
        <v>29</v>
      </c>
      <c r="F379" s="7" t="s">
        <v>78</v>
      </c>
      <c r="G379" s="7" t="e">
        <f t="shared" ca="1" si="11"/>
        <v>#NAME?</v>
      </c>
      <c r="H379" s="26" t="s">
        <v>210</v>
      </c>
      <c r="I379" s="26" t="s">
        <v>33</v>
      </c>
      <c r="J379" s="7" t="str">
        <f t="shared" si="16"/>
        <v>Não</v>
      </c>
      <c r="K379" s="27">
        <v>45362</v>
      </c>
      <c r="L379" s="7"/>
      <c r="M379" s="7" t="s">
        <v>386</v>
      </c>
      <c r="N379" s="28">
        <v>0.02</v>
      </c>
      <c r="O379" s="7" t="s">
        <v>41</v>
      </c>
      <c r="P379" s="29">
        <v>0.2</v>
      </c>
      <c r="Q379" s="82"/>
      <c r="R379" s="82"/>
      <c r="S379" s="7" t="s">
        <v>203</v>
      </c>
      <c r="T379" s="12" t="s">
        <v>1429</v>
      </c>
      <c r="U379" s="7" t="s">
        <v>57</v>
      </c>
      <c r="V379" s="26" t="e">
        <f t="shared" ca="1" si="12"/>
        <v>#NAME?</v>
      </c>
      <c r="W379" s="7"/>
      <c r="X379" s="7"/>
      <c r="Y379" s="31" t="s">
        <v>470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1430</v>
      </c>
      <c r="C380" s="4" t="s">
        <v>1431</v>
      </c>
      <c r="D380" s="7" t="s">
        <v>28</v>
      </c>
      <c r="E380" s="7" t="s">
        <v>20</v>
      </c>
      <c r="F380" s="7" t="s">
        <v>369</v>
      </c>
      <c r="G380" s="7" t="e">
        <f t="shared" ca="1" si="11"/>
        <v>#NAME?</v>
      </c>
      <c r="H380" s="26" t="s">
        <v>215</v>
      </c>
      <c r="I380" s="26" t="s">
        <v>216</v>
      </c>
      <c r="J380" s="7" t="str">
        <f t="shared" si="16"/>
        <v>Não</v>
      </c>
      <c r="K380" s="27">
        <v>44950</v>
      </c>
      <c r="L380" s="7"/>
      <c r="M380" s="7" t="s">
        <v>53</v>
      </c>
      <c r="N380" s="28">
        <v>0.01</v>
      </c>
      <c r="O380" s="7" t="s">
        <v>33</v>
      </c>
      <c r="P380" s="29">
        <v>0</v>
      </c>
      <c r="Q380" s="30"/>
      <c r="R380" s="30" t="s">
        <v>1432</v>
      </c>
      <c r="S380" s="7" t="s">
        <v>203</v>
      </c>
      <c r="T380" s="7" t="s">
        <v>1433</v>
      </c>
      <c r="U380" s="7" t="s">
        <v>20</v>
      </c>
      <c r="V380" s="26" t="e">
        <f t="shared" ca="1" si="12"/>
        <v>#NAME?</v>
      </c>
      <c r="W380" s="7"/>
      <c r="X380" s="7"/>
      <c r="Y380" s="31" t="s">
        <v>205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1434</v>
      </c>
      <c r="C381" s="4" t="s">
        <v>1435</v>
      </c>
      <c r="D381" s="7" t="s">
        <v>28</v>
      </c>
      <c r="E381" s="7" t="s">
        <v>38</v>
      </c>
      <c r="F381" s="7" t="s">
        <v>306</v>
      </c>
      <c r="G381" s="7" t="e">
        <f t="shared" ca="1" si="11"/>
        <v>#NAME?</v>
      </c>
      <c r="H381" s="26" t="s">
        <v>210</v>
      </c>
      <c r="I381" s="26" t="s">
        <v>33</v>
      </c>
      <c r="J381" s="7" t="str">
        <f t="shared" si="16"/>
        <v>Não</v>
      </c>
      <c r="K381" s="27">
        <v>45043</v>
      </c>
      <c r="L381" s="7"/>
      <c r="M381" s="7" t="s">
        <v>907</v>
      </c>
      <c r="N381" s="28">
        <v>0.02</v>
      </c>
      <c r="O381" s="7" t="s">
        <v>237</v>
      </c>
      <c r="P381" s="29">
        <v>0.2</v>
      </c>
      <c r="Q381" s="30"/>
      <c r="R381" s="82"/>
      <c r="S381" s="7" t="s">
        <v>203</v>
      </c>
      <c r="T381" s="7" t="s">
        <v>1436</v>
      </c>
      <c r="U381" s="7" t="s">
        <v>43</v>
      </c>
      <c r="V381" s="26" t="e">
        <f t="shared" ca="1" si="12"/>
        <v>#NAME?</v>
      </c>
      <c r="W381" s="7"/>
      <c r="X381" s="7"/>
      <c r="Y381" s="31" t="s">
        <v>205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1437</v>
      </c>
      <c r="C382" s="4" t="s">
        <v>1438</v>
      </c>
      <c r="D382" s="7" t="s">
        <v>37</v>
      </c>
      <c r="E382" s="7" t="s">
        <v>38</v>
      </c>
      <c r="F382" s="7" t="s">
        <v>1439</v>
      </c>
      <c r="G382" s="7" t="e">
        <f t="shared" ca="1" si="11"/>
        <v>#NAME?</v>
      </c>
      <c r="H382" s="26" t="s">
        <v>215</v>
      </c>
      <c r="I382" s="26" t="s">
        <v>480</v>
      </c>
      <c r="J382" s="7" t="str">
        <f t="shared" si="16"/>
        <v>Não</v>
      </c>
      <c r="K382" s="27">
        <v>45456</v>
      </c>
      <c r="L382" s="7"/>
      <c r="M382" s="7" t="s">
        <v>40</v>
      </c>
      <c r="N382" s="28">
        <v>1.2E-2</v>
      </c>
      <c r="O382" s="7" t="s">
        <v>41</v>
      </c>
      <c r="P382" s="29">
        <v>0.1</v>
      </c>
      <c r="Q382" s="30"/>
      <c r="R382" s="82"/>
      <c r="S382" s="7" t="s">
        <v>203</v>
      </c>
      <c r="T382" s="7" t="s">
        <v>1440</v>
      </c>
      <c r="U382" s="7" t="s">
        <v>57</v>
      </c>
      <c r="V382" s="26" t="e">
        <f t="shared" ca="1" si="12"/>
        <v>#NAME?</v>
      </c>
      <c r="W382" s="7"/>
      <c r="X382" s="7" t="s">
        <v>44</v>
      </c>
      <c r="Y382" s="31" t="s">
        <v>205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" t="s">
        <v>71</v>
      </c>
      <c r="C383" s="4" t="s">
        <v>1441</v>
      </c>
      <c r="D383" s="7" t="s">
        <v>28</v>
      </c>
      <c r="E383" s="7" t="s">
        <v>38</v>
      </c>
      <c r="F383" s="7" t="s">
        <v>306</v>
      </c>
      <c r="G383" s="7" t="e">
        <f t="shared" ca="1" si="11"/>
        <v>#NAME?</v>
      </c>
      <c r="H383" s="26" t="s">
        <v>215</v>
      </c>
      <c r="I383" s="26" t="s">
        <v>216</v>
      </c>
      <c r="J383" s="7" t="str">
        <f t="shared" si="16"/>
        <v>Não</v>
      </c>
      <c r="K383" s="27">
        <v>45042</v>
      </c>
      <c r="L383" s="7"/>
      <c r="M383" s="7" t="s">
        <v>74</v>
      </c>
      <c r="N383" s="28">
        <v>1.4999999999999999E-2</v>
      </c>
      <c r="O383" s="7" t="s">
        <v>41</v>
      </c>
      <c r="P383" s="29">
        <v>0.1</v>
      </c>
      <c r="Q383" s="82"/>
      <c r="R383" s="82"/>
      <c r="S383" s="7" t="s">
        <v>203</v>
      </c>
      <c r="T383" s="7" t="s">
        <v>75</v>
      </c>
      <c r="U383" s="7" t="s">
        <v>43</v>
      </c>
      <c r="V383" s="26" t="e">
        <f t="shared" ca="1" si="12"/>
        <v>#NAME?</v>
      </c>
      <c r="W383" s="7"/>
      <c r="X383" s="7"/>
      <c r="Y383" s="31" t="s">
        <v>205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" t="s">
        <v>1442</v>
      </c>
      <c r="C384" s="4" t="s">
        <v>1443</v>
      </c>
      <c r="D384" s="7" t="s">
        <v>28</v>
      </c>
      <c r="E384" s="7" t="s">
        <v>29</v>
      </c>
      <c r="F384" s="7" t="s">
        <v>412</v>
      </c>
      <c r="G384" s="7" t="e">
        <f t="shared" ca="1" si="11"/>
        <v>#NAME?</v>
      </c>
      <c r="H384" s="26" t="s">
        <v>215</v>
      </c>
      <c r="I384" s="26" t="s">
        <v>216</v>
      </c>
      <c r="J384" s="7" t="str">
        <f t="shared" si="16"/>
        <v>Não</v>
      </c>
      <c r="K384" s="27">
        <v>44959</v>
      </c>
      <c r="L384" s="7"/>
      <c r="M384" s="7" t="s">
        <v>94</v>
      </c>
      <c r="N384" s="28">
        <v>0</v>
      </c>
      <c r="O384" s="7" t="s">
        <v>33</v>
      </c>
      <c r="P384" s="29">
        <v>0</v>
      </c>
      <c r="Q384" s="35"/>
      <c r="R384" s="30" t="s">
        <v>1444</v>
      </c>
      <c r="S384" s="7" t="s">
        <v>203</v>
      </c>
      <c r="T384" s="7" t="s">
        <v>1445</v>
      </c>
      <c r="U384" s="7" t="s">
        <v>29</v>
      </c>
      <c r="V384" s="26" t="e">
        <f t="shared" ca="1" si="12"/>
        <v>#NAME?</v>
      </c>
      <c r="W384" s="7"/>
      <c r="X384" s="7"/>
      <c r="Y384" s="31" t="s">
        <v>205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" t="s">
        <v>1446</v>
      </c>
      <c r="C385" s="4" t="s">
        <v>1447</v>
      </c>
      <c r="D385" s="7" t="s">
        <v>28</v>
      </c>
      <c r="E385" s="7" t="s">
        <v>20</v>
      </c>
      <c r="F385" s="7" t="s">
        <v>220</v>
      </c>
      <c r="G385" s="7" t="e">
        <f t="shared" ca="1" si="11"/>
        <v>#NAME?</v>
      </c>
      <c r="H385" s="26" t="s">
        <v>210</v>
      </c>
      <c r="I385" s="26" t="s">
        <v>33</v>
      </c>
      <c r="J385" s="7" t="str">
        <f t="shared" si="16"/>
        <v>Não</v>
      </c>
      <c r="K385" s="27">
        <v>44946</v>
      </c>
      <c r="L385" s="7"/>
      <c r="M385" s="7" t="s">
        <v>74</v>
      </c>
      <c r="N385" s="28">
        <v>1.4999999999999999E-2</v>
      </c>
      <c r="O385" s="7" t="s">
        <v>41</v>
      </c>
      <c r="P385" s="29">
        <v>0.1</v>
      </c>
      <c r="Q385" s="82"/>
      <c r="R385" s="129"/>
      <c r="S385" s="7" t="s">
        <v>203</v>
      </c>
      <c r="T385" s="7" t="s">
        <v>1448</v>
      </c>
      <c r="U385" s="7" t="s">
        <v>20</v>
      </c>
      <c r="V385" s="26" t="e">
        <f t="shared" ca="1" si="12"/>
        <v>#NAME?</v>
      </c>
      <c r="W385" s="7"/>
      <c r="X385" s="7"/>
      <c r="Y385" s="31" t="s">
        <v>296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6" t="s">
        <v>1449</v>
      </c>
      <c r="C386" s="4" t="s">
        <v>1450</v>
      </c>
      <c r="D386" s="7" t="s">
        <v>28</v>
      </c>
      <c r="E386" s="7" t="s">
        <v>29</v>
      </c>
      <c r="F386" s="7" t="s">
        <v>412</v>
      </c>
      <c r="G386" s="7" t="e">
        <f t="shared" ca="1" si="11"/>
        <v>#NAME?</v>
      </c>
      <c r="H386" s="26" t="s">
        <v>215</v>
      </c>
      <c r="I386" s="26" t="s">
        <v>216</v>
      </c>
      <c r="J386" s="7" t="str">
        <f t="shared" si="16"/>
        <v>Não</v>
      </c>
      <c r="K386" s="27">
        <v>45020</v>
      </c>
      <c r="L386" s="7"/>
      <c r="M386" s="7" t="s">
        <v>53</v>
      </c>
      <c r="N386" s="28">
        <v>1.2E-2</v>
      </c>
      <c r="O386" s="7" t="s">
        <v>33</v>
      </c>
      <c r="P386" s="29">
        <v>0</v>
      </c>
      <c r="Q386" s="82"/>
      <c r="R386" s="130" t="s">
        <v>1451</v>
      </c>
      <c r="S386" s="7" t="s">
        <v>203</v>
      </c>
      <c r="T386" s="7" t="s">
        <v>1452</v>
      </c>
      <c r="U386" s="7" t="s">
        <v>29</v>
      </c>
      <c r="V386" s="26" t="e">
        <f t="shared" ca="1" si="12"/>
        <v>#NAME?</v>
      </c>
      <c r="W386" s="7"/>
      <c r="X386" s="7"/>
      <c r="Y386" s="31" t="s">
        <v>205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7" t="s">
        <v>1453</v>
      </c>
      <c r="C387" s="38" t="s">
        <v>1454</v>
      </c>
      <c r="D387" s="7" t="s">
        <v>28</v>
      </c>
      <c r="E387" s="7" t="s">
        <v>20</v>
      </c>
      <c r="F387" s="7" t="s">
        <v>220</v>
      </c>
      <c r="G387" s="7" t="e">
        <f t="shared" ca="1" si="11"/>
        <v>#NAME?</v>
      </c>
      <c r="H387" s="26" t="s">
        <v>210</v>
      </c>
      <c r="I387" s="26" t="s">
        <v>216</v>
      </c>
      <c r="J387" s="7" t="str">
        <f t="shared" si="16"/>
        <v>Não</v>
      </c>
      <c r="K387" s="27">
        <v>45426</v>
      </c>
      <c r="L387" s="7"/>
      <c r="M387" s="7" t="s">
        <v>53</v>
      </c>
      <c r="N387" s="28">
        <v>1.2E-2</v>
      </c>
      <c r="O387" s="7" t="s">
        <v>33</v>
      </c>
      <c r="P387" s="29">
        <v>0</v>
      </c>
      <c r="Q387" s="82"/>
      <c r="R387" s="130"/>
      <c r="S387" s="7" t="s">
        <v>203</v>
      </c>
      <c r="T387" s="6" t="s">
        <v>1455</v>
      </c>
      <c r="U387" s="7" t="s">
        <v>20</v>
      </c>
      <c r="V387" s="26" t="e">
        <f t="shared" ca="1" si="12"/>
        <v>#NAME?</v>
      </c>
      <c r="W387" s="7"/>
      <c r="X387" s="7" t="s">
        <v>44</v>
      </c>
      <c r="Y387" s="31" t="s">
        <v>205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3" t="s">
        <v>1456</v>
      </c>
      <c r="C388" s="4" t="s">
        <v>1457</v>
      </c>
      <c r="D388" s="7" t="s">
        <v>110</v>
      </c>
      <c r="E388" s="7" t="s">
        <v>29</v>
      </c>
      <c r="F388" s="7" t="s">
        <v>200</v>
      </c>
      <c r="G388" s="7" t="e">
        <f t="shared" ca="1" si="11"/>
        <v>#NAME?</v>
      </c>
      <c r="H388" s="26" t="s">
        <v>201</v>
      </c>
      <c r="I388" s="26" t="s">
        <v>33</v>
      </c>
      <c r="J388" s="7" t="str">
        <f t="shared" si="16"/>
        <v>Não</v>
      </c>
      <c r="K388" s="27">
        <v>44998</v>
      </c>
      <c r="L388" s="27">
        <v>45559</v>
      </c>
      <c r="M388" s="7" t="s">
        <v>386</v>
      </c>
      <c r="N388" s="28">
        <v>0.02</v>
      </c>
      <c r="O388" s="7" t="s">
        <v>41</v>
      </c>
      <c r="P388" s="29">
        <v>0.2</v>
      </c>
      <c r="Q388" s="82"/>
      <c r="R388" s="82"/>
      <c r="S388" s="7" t="s">
        <v>203</v>
      </c>
      <c r="T388" s="7" t="s">
        <v>1458</v>
      </c>
      <c r="U388" s="7" t="s">
        <v>29</v>
      </c>
      <c r="V388" s="26" t="e">
        <f t="shared" ca="1" si="12"/>
        <v>#NAME?</v>
      </c>
      <c r="W388" s="7"/>
      <c r="X388" s="7"/>
      <c r="Y388" s="31" t="s">
        <v>470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5" t="s">
        <v>1459</v>
      </c>
      <c r="C389" s="56" t="s">
        <v>1460</v>
      </c>
      <c r="D389" s="7" t="s">
        <v>28</v>
      </c>
      <c r="E389" s="7" t="s">
        <v>38</v>
      </c>
      <c r="F389" s="7" t="s">
        <v>306</v>
      </c>
      <c r="G389" s="7" t="e">
        <f t="shared" ca="1" si="11"/>
        <v>#NAME?</v>
      </c>
      <c r="H389" s="26" t="s">
        <v>210</v>
      </c>
      <c r="I389" s="26" t="s">
        <v>33</v>
      </c>
      <c r="J389" s="7" t="str">
        <f t="shared" si="16"/>
        <v>Não</v>
      </c>
      <c r="K389" s="27">
        <v>45230</v>
      </c>
      <c r="L389" s="7"/>
      <c r="M389" s="7" t="s">
        <v>40</v>
      </c>
      <c r="N389" s="28">
        <v>1.2E-2</v>
      </c>
      <c r="O389" s="7" t="s">
        <v>41</v>
      </c>
      <c r="P389" s="29">
        <v>0.1</v>
      </c>
      <c r="Q389" s="82"/>
      <c r="R389" s="82"/>
      <c r="S389" s="7" t="s">
        <v>203</v>
      </c>
      <c r="T389" s="7" t="s">
        <v>1461</v>
      </c>
      <c r="U389" s="7" t="s">
        <v>43</v>
      </c>
      <c r="V389" s="26" t="e">
        <f t="shared" ca="1" si="12"/>
        <v>#NAME?</v>
      </c>
      <c r="W389" s="7"/>
      <c r="X389" s="7"/>
      <c r="Y389" s="31" t="s">
        <v>205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131" t="s">
        <v>1462</v>
      </c>
      <c r="C390" s="132" t="s">
        <v>1463</v>
      </c>
      <c r="D390" s="7" t="s">
        <v>28</v>
      </c>
      <c r="E390" s="7" t="s">
        <v>20</v>
      </c>
      <c r="F390" s="7" t="s">
        <v>214</v>
      </c>
      <c r="G390" s="7" t="e">
        <f t="shared" ca="1" si="11"/>
        <v>#NAME?</v>
      </c>
      <c r="H390" s="26" t="s">
        <v>215</v>
      </c>
      <c r="I390" s="26" t="s">
        <v>268</v>
      </c>
      <c r="J390" s="7" t="str">
        <f t="shared" si="16"/>
        <v>Não</v>
      </c>
      <c r="K390" s="27">
        <v>45166</v>
      </c>
      <c r="L390" s="27"/>
      <c r="M390" s="7" t="s">
        <v>53</v>
      </c>
      <c r="N390" s="28">
        <v>1.2E-2</v>
      </c>
      <c r="O390" s="7" t="s">
        <v>33</v>
      </c>
      <c r="P390" s="29">
        <v>0</v>
      </c>
      <c r="Q390" s="82"/>
      <c r="R390" s="82"/>
      <c r="S390" s="7" t="s">
        <v>203</v>
      </c>
      <c r="T390" s="7" t="s">
        <v>1464</v>
      </c>
      <c r="U390" s="7" t="s">
        <v>20</v>
      </c>
      <c r="V390" s="26" t="e">
        <f t="shared" ca="1" si="12"/>
        <v>#NAME?</v>
      </c>
      <c r="W390" s="7"/>
      <c r="X390" s="7"/>
      <c r="Y390" s="31" t="s">
        <v>205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" t="s">
        <v>1465</v>
      </c>
      <c r="C391" s="58" t="s">
        <v>1466</v>
      </c>
      <c r="D391" s="7" t="s">
        <v>51</v>
      </c>
      <c r="E391" s="7" t="s">
        <v>20</v>
      </c>
      <c r="F391" s="7" t="s">
        <v>232</v>
      </c>
      <c r="G391" s="7" t="e">
        <f t="shared" ca="1" si="11"/>
        <v>#NAME?</v>
      </c>
      <c r="H391" s="26" t="s">
        <v>210</v>
      </c>
      <c r="I391" s="26" t="s">
        <v>33</v>
      </c>
      <c r="J391" s="7" t="str">
        <f t="shared" si="16"/>
        <v>Não</v>
      </c>
      <c r="K391" s="27">
        <v>45475</v>
      </c>
      <c r="L391" s="27"/>
      <c r="M391" s="7" t="s">
        <v>53</v>
      </c>
      <c r="N391" s="28">
        <v>1.2E-2</v>
      </c>
      <c r="O391" s="7" t="s">
        <v>33</v>
      </c>
      <c r="P391" s="29">
        <v>0</v>
      </c>
      <c r="Q391" s="82"/>
      <c r="R391" s="82"/>
      <c r="S391" s="7" t="s">
        <v>203</v>
      </c>
      <c r="T391" s="7" t="s">
        <v>1467</v>
      </c>
      <c r="U391" s="7" t="s">
        <v>20</v>
      </c>
      <c r="V391" s="26" t="e">
        <f t="shared" ca="1" si="12"/>
        <v>#NAME?</v>
      </c>
      <c r="W391" s="7"/>
      <c r="X391" s="7" t="s">
        <v>44</v>
      </c>
      <c r="Y391" s="31" t="s">
        <v>205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" t="s">
        <v>1468</v>
      </c>
      <c r="C392" s="4" t="s">
        <v>1469</v>
      </c>
      <c r="D392" s="7" t="s">
        <v>28</v>
      </c>
      <c r="E392" s="7" t="s">
        <v>29</v>
      </c>
      <c r="F392" s="7" t="s">
        <v>78</v>
      </c>
      <c r="G392" s="7" t="e">
        <f t="shared" ca="1" si="11"/>
        <v>#NAME?</v>
      </c>
      <c r="H392" s="26" t="s">
        <v>210</v>
      </c>
      <c r="I392" s="26" t="s">
        <v>33</v>
      </c>
      <c r="J392" s="7" t="str">
        <f t="shared" si="16"/>
        <v>Não</v>
      </c>
      <c r="K392" s="27">
        <v>45254</v>
      </c>
      <c r="L392" s="27"/>
      <c r="M392" s="7" t="s">
        <v>40</v>
      </c>
      <c r="N392" s="28">
        <v>1.2E-2</v>
      </c>
      <c r="O392" s="7" t="s">
        <v>33</v>
      </c>
      <c r="P392" s="29">
        <v>0.1</v>
      </c>
      <c r="Q392" s="82"/>
      <c r="R392" s="30" t="s">
        <v>1470</v>
      </c>
      <c r="S392" s="7" t="s">
        <v>203</v>
      </c>
      <c r="T392" s="7" t="s">
        <v>1471</v>
      </c>
      <c r="U392" s="7" t="s">
        <v>29</v>
      </c>
      <c r="V392" s="26" t="e">
        <f t="shared" ca="1" si="12"/>
        <v>#NAME?</v>
      </c>
      <c r="W392" s="7"/>
      <c r="X392" s="7"/>
      <c r="Y392" s="31" t="s">
        <v>205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" t="s">
        <v>1468</v>
      </c>
      <c r="C393" s="133" t="s">
        <v>1472</v>
      </c>
      <c r="D393" s="7" t="s">
        <v>28</v>
      </c>
      <c r="E393" s="7" t="s">
        <v>29</v>
      </c>
      <c r="F393" s="7" t="s">
        <v>78</v>
      </c>
      <c r="G393" s="7" t="e">
        <f t="shared" ca="1" si="11"/>
        <v>#NAME?</v>
      </c>
      <c r="H393" s="26" t="s">
        <v>210</v>
      </c>
      <c r="I393" s="26" t="s">
        <v>33</v>
      </c>
      <c r="J393" s="7" t="str">
        <f t="shared" si="16"/>
        <v>Não</v>
      </c>
      <c r="K393" s="27">
        <v>45255</v>
      </c>
      <c r="L393" s="27"/>
      <c r="M393" s="7" t="s">
        <v>40</v>
      </c>
      <c r="N393" s="28">
        <v>1.2E-2</v>
      </c>
      <c r="O393" s="7" t="s">
        <v>33</v>
      </c>
      <c r="P393" s="29">
        <v>0.1</v>
      </c>
      <c r="Q393" s="82"/>
      <c r="R393" s="30" t="s">
        <v>1473</v>
      </c>
      <c r="S393" s="7" t="s">
        <v>203</v>
      </c>
      <c r="T393" s="7" t="s">
        <v>1471</v>
      </c>
      <c r="U393" s="7" t="s">
        <v>29</v>
      </c>
      <c r="V393" s="26" t="e">
        <f t="shared" ca="1" si="12"/>
        <v>#NAME?</v>
      </c>
      <c r="W393" s="7"/>
      <c r="X393" s="7"/>
      <c r="Y393" s="31" t="s">
        <v>205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7" t="s">
        <v>1474</v>
      </c>
      <c r="C394" s="38" t="s">
        <v>1475</v>
      </c>
      <c r="D394" s="7" t="s">
        <v>28</v>
      </c>
      <c r="E394" s="7" t="s">
        <v>29</v>
      </c>
      <c r="F394" s="7" t="s">
        <v>78</v>
      </c>
      <c r="G394" s="7" t="e">
        <f t="shared" ca="1" si="11"/>
        <v>#NAME?</v>
      </c>
      <c r="H394" s="26" t="s">
        <v>210</v>
      </c>
      <c r="I394" s="26" t="s">
        <v>33</v>
      </c>
      <c r="J394" s="7" t="str">
        <f t="shared" si="16"/>
        <v>Não</v>
      </c>
      <c r="K394" s="27">
        <v>45422</v>
      </c>
      <c r="L394" s="27"/>
      <c r="M394" s="7" t="s">
        <v>40</v>
      </c>
      <c r="N394" s="28">
        <v>1.2E-2</v>
      </c>
      <c r="O394" s="7" t="s">
        <v>41</v>
      </c>
      <c r="P394" s="29">
        <v>0.1</v>
      </c>
      <c r="Q394" s="82"/>
      <c r="R394" s="82"/>
      <c r="S394" s="7" t="s">
        <v>203</v>
      </c>
      <c r="T394" s="7" t="s">
        <v>1471</v>
      </c>
      <c r="U394" s="7" t="s">
        <v>29</v>
      </c>
      <c r="V394" s="26" t="e">
        <f t="shared" ca="1" si="12"/>
        <v>#NAME?</v>
      </c>
      <c r="W394" s="7"/>
      <c r="X394" s="7" t="s">
        <v>76</v>
      </c>
      <c r="Y394" s="31" t="s">
        <v>205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6" t="s">
        <v>1476</v>
      </c>
      <c r="C395" s="4" t="s">
        <v>1477</v>
      </c>
      <c r="D395" s="7" t="s">
        <v>28</v>
      </c>
      <c r="E395" s="7" t="s">
        <v>29</v>
      </c>
      <c r="F395" s="7" t="s">
        <v>30</v>
      </c>
      <c r="G395" s="7" t="e">
        <f t="shared" ca="1" si="11"/>
        <v>#NAME?</v>
      </c>
      <c r="H395" s="26" t="s">
        <v>210</v>
      </c>
      <c r="I395" s="26" t="s">
        <v>33</v>
      </c>
      <c r="J395" s="7" t="str">
        <f t="shared" si="16"/>
        <v>Sim</v>
      </c>
      <c r="K395" s="27">
        <v>44994</v>
      </c>
      <c r="L395" s="7"/>
      <c r="M395" s="7" t="s">
        <v>53</v>
      </c>
      <c r="N395" s="28">
        <v>1.2E-2</v>
      </c>
      <c r="O395" s="7" t="s">
        <v>33</v>
      </c>
      <c r="P395" s="29">
        <v>0</v>
      </c>
      <c r="Q395" s="30" t="s">
        <v>1478</v>
      </c>
      <c r="R395" s="69"/>
      <c r="S395" s="7" t="s">
        <v>203</v>
      </c>
      <c r="T395" s="7" t="s">
        <v>1479</v>
      </c>
      <c r="U395" s="7" t="s">
        <v>338</v>
      </c>
      <c r="V395" s="26" t="e">
        <f t="shared" ca="1" si="12"/>
        <v>#NAME?</v>
      </c>
      <c r="W395" s="7"/>
      <c r="X395" s="7"/>
      <c r="Y395" s="7" t="s">
        <v>205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" t="s">
        <v>1480</v>
      </c>
      <c r="C396" s="47" t="s">
        <v>1481</v>
      </c>
      <c r="D396" s="7" t="s">
        <v>110</v>
      </c>
      <c r="E396" s="7" t="s">
        <v>29</v>
      </c>
      <c r="F396" s="7" t="s">
        <v>811</v>
      </c>
      <c r="G396" s="7" t="e">
        <f t="shared" ca="1" si="11"/>
        <v>#NAME?</v>
      </c>
      <c r="H396" s="26" t="s">
        <v>201</v>
      </c>
      <c r="I396" s="26" t="s">
        <v>33</v>
      </c>
      <c r="J396" s="7" t="str">
        <f t="shared" si="16"/>
        <v>Não</v>
      </c>
      <c r="K396" s="27">
        <v>44928</v>
      </c>
      <c r="L396" s="27">
        <v>45449</v>
      </c>
      <c r="M396" s="7" t="s">
        <v>40</v>
      </c>
      <c r="N396" s="28">
        <v>1.2E-2</v>
      </c>
      <c r="O396" s="7" t="s">
        <v>33</v>
      </c>
      <c r="P396" s="29">
        <v>0</v>
      </c>
      <c r="Q396" s="30"/>
      <c r="R396" s="43" t="s">
        <v>353</v>
      </c>
      <c r="S396" s="7" t="s">
        <v>203</v>
      </c>
      <c r="T396" s="7" t="s">
        <v>1482</v>
      </c>
      <c r="U396" s="7" t="s">
        <v>29</v>
      </c>
      <c r="V396" s="26" t="e">
        <f t="shared" ca="1" si="12"/>
        <v>#NAME?</v>
      </c>
      <c r="W396" s="7"/>
      <c r="X396" s="7"/>
      <c r="Y396" s="31" t="s">
        <v>296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1483</v>
      </c>
      <c r="C397" s="4" t="s">
        <v>1484</v>
      </c>
      <c r="D397" s="7" t="s">
        <v>28</v>
      </c>
      <c r="E397" s="7" t="s">
        <v>29</v>
      </c>
      <c r="F397" s="7" t="s">
        <v>256</v>
      </c>
      <c r="G397" s="7" t="e">
        <f t="shared" ca="1" si="11"/>
        <v>#NAME?</v>
      </c>
      <c r="H397" s="26" t="s">
        <v>210</v>
      </c>
      <c r="I397" s="26" t="s">
        <v>33</v>
      </c>
      <c r="J397" s="7" t="str">
        <f t="shared" si="16"/>
        <v>Não</v>
      </c>
      <c r="K397" s="27">
        <v>45040</v>
      </c>
      <c r="L397" s="7"/>
      <c r="M397" s="7" t="s">
        <v>53</v>
      </c>
      <c r="N397" s="28">
        <v>0.01</v>
      </c>
      <c r="O397" s="7" t="s">
        <v>33</v>
      </c>
      <c r="P397" s="29">
        <v>0</v>
      </c>
      <c r="Q397" s="82"/>
      <c r="R397" s="82"/>
      <c r="S397" s="7" t="s">
        <v>203</v>
      </c>
      <c r="T397" s="7" t="s">
        <v>1485</v>
      </c>
      <c r="U397" s="7" t="s">
        <v>29</v>
      </c>
      <c r="V397" s="26" t="e">
        <f t="shared" ca="1" si="12"/>
        <v>#NAME?</v>
      </c>
      <c r="W397" s="7"/>
      <c r="X397" s="7"/>
      <c r="Y397" s="31" t="s">
        <v>205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7" t="s">
        <v>1486</v>
      </c>
      <c r="C398" s="38" t="s">
        <v>1487</v>
      </c>
      <c r="D398" s="7" t="s">
        <v>51</v>
      </c>
      <c r="E398" s="7" t="s">
        <v>20</v>
      </c>
      <c r="F398" s="7" t="s">
        <v>232</v>
      </c>
      <c r="G398" s="7" t="e">
        <f t="shared" ca="1" si="11"/>
        <v>#NAME?</v>
      </c>
      <c r="H398" s="26" t="s">
        <v>210</v>
      </c>
      <c r="I398" s="26" t="s">
        <v>33</v>
      </c>
      <c r="J398" s="7" t="str">
        <f t="shared" si="16"/>
        <v>Não</v>
      </c>
      <c r="K398" s="27">
        <v>45391</v>
      </c>
      <c r="L398" s="7"/>
      <c r="M398" s="7" t="s">
        <v>40</v>
      </c>
      <c r="N398" s="28">
        <v>1.2E-2</v>
      </c>
      <c r="O398" s="7" t="s">
        <v>41</v>
      </c>
      <c r="P398" s="29">
        <v>0.1</v>
      </c>
      <c r="Q398" s="82"/>
      <c r="R398" s="82"/>
      <c r="S398" s="7" t="s">
        <v>203</v>
      </c>
      <c r="T398" s="6" t="s">
        <v>1488</v>
      </c>
      <c r="U398" s="7" t="s">
        <v>20</v>
      </c>
      <c r="V398" s="26" t="e">
        <f t="shared" ca="1" si="12"/>
        <v>#NAME?</v>
      </c>
      <c r="W398" s="7"/>
      <c r="X398" s="7" t="s">
        <v>44</v>
      </c>
      <c r="Y398" s="31" t="s">
        <v>205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1489</v>
      </c>
      <c r="C399" s="4" t="s">
        <v>1490</v>
      </c>
      <c r="D399" s="7" t="s">
        <v>110</v>
      </c>
      <c r="E399" s="7" t="s">
        <v>29</v>
      </c>
      <c r="F399" s="7" t="s">
        <v>200</v>
      </c>
      <c r="G399" s="7" t="e">
        <f t="shared" ca="1" si="11"/>
        <v>#NAME?</v>
      </c>
      <c r="H399" s="26" t="s">
        <v>201</v>
      </c>
      <c r="I399" s="26" t="s">
        <v>33</v>
      </c>
      <c r="J399" s="7" t="str">
        <f t="shared" si="16"/>
        <v>Não</v>
      </c>
      <c r="K399" s="27">
        <v>45166</v>
      </c>
      <c r="L399" s="27">
        <v>45525</v>
      </c>
      <c r="M399" s="7" t="s">
        <v>74</v>
      </c>
      <c r="N399" s="28">
        <v>1.6E-2</v>
      </c>
      <c r="O399" s="7" t="s">
        <v>41</v>
      </c>
      <c r="P399" s="29">
        <v>0.2</v>
      </c>
      <c r="Q399" s="82"/>
      <c r="R399" s="82"/>
      <c r="S399" s="7" t="s">
        <v>203</v>
      </c>
      <c r="T399" s="7" t="s">
        <v>1491</v>
      </c>
      <c r="U399" s="7" t="s">
        <v>29</v>
      </c>
      <c r="V399" s="26" t="e">
        <f t="shared" ca="1" si="12"/>
        <v>#NAME?</v>
      </c>
      <c r="W399" s="7"/>
      <c r="X399" s="7"/>
      <c r="Y399" s="31" t="s">
        <v>205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1492</v>
      </c>
      <c r="C400" s="4" t="s">
        <v>1493</v>
      </c>
      <c r="D400" s="7" t="s">
        <v>28</v>
      </c>
      <c r="E400" s="7" t="s">
        <v>29</v>
      </c>
      <c r="F400" s="7" t="s">
        <v>412</v>
      </c>
      <c r="G400" s="7" t="e">
        <f t="shared" ca="1" si="11"/>
        <v>#NAME?</v>
      </c>
      <c r="H400" s="26" t="s">
        <v>210</v>
      </c>
      <c r="I400" s="26" t="s">
        <v>33</v>
      </c>
      <c r="J400" s="7" t="str">
        <f t="shared" si="16"/>
        <v>Não</v>
      </c>
      <c r="K400" s="27">
        <v>45267</v>
      </c>
      <c r="L400" s="7"/>
      <c r="M400" s="9" t="s">
        <v>94</v>
      </c>
      <c r="N400" s="10">
        <v>0</v>
      </c>
      <c r="O400" s="6" t="s">
        <v>33</v>
      </c>
      <c r="P400" s="11">
        <v>0</v>
      </c>
      <c r="Q400" s="30"/>
      <c r="R400" s="82"/>
      <c r="S400" s="7" t="s">
        <v>329</v>
      </c>
      <c r="T400" s="7" t="s">
        <v>1494</v>
      </c>
      <c r="U400" s="7" t="s">
        <v>29</v>
      </c>
      <c r="V400" s="26" t="e">
        <f t="shared" ca="1" si="12"/>
        <v>#NAME?</v>
      </c>
      <c r="W400" s="7"/>
      <c r="X400" s="7"/>
      <c r="Y400" s="31" t="s">
        <v>205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" t="s">
        <v>1495</v>
      </c>
      <c r="C401" s="4" t="s">
        <v>1496</v>
      </c>
      <c r="D401" s="7" t="s">
        <v>110</v>
      </c>
      <c r="E401" s="7" t="s">
        <v>29</v>
      </c>
      <c r="F401" s="7" t="s">
        <v>200</v>
      </c>
      <c r="G401" s="7" t="e">
        <f t="shared" ca="1" si="11"/>
        <v>#NAME?</v>
      </c>
      <c r="H401" s="26" t="s">
        <v>215</v>
      </c>
      <c r="I401" s="26" t="s">
        <v>480</v>
      </c>
      <c r="J401" s="7" t="str">
        <f t="shared" si="16"/>
        <v>Não</v>
      </c>
      <c r="K401" s="27">
        <v>45163</v>
      </c>
      <c r="L401" s="27"/>
      <c r="M401" s="7" t="s">
        <v>53</v>
      </c>
      <c r="N401" s="28">
        <v>0.01</v>
      </c>
      <c r="O401" s="7" t="s">
        <v>33</v>
      </c>
      <c r="P401" s="29">
        <v>0</v>
      </c>
      <c r="Q401" s="30"/>
      <c r="R401" s="30" t="s">
        <v>1497</v>
      </c>
      <c r="S401" s="7" t="s">
        <v>203</v>
      </c>
      <c r="T401" s="7" t="s">
        <v>1494</v>
      </c>
      <c r="U401" s="7" t="s">
        <v>29</v>
      </c>
      <c r="V401" s="26" t="e">
        <f t="shared" ca="1" si="12"/>
        <v>#NAME?</v>
      </c>
      <c r="W401" s="7"/>
      <c r="X401" s="7"/>
      <c r="Y401" s="31" t="s">
        <v>205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" t="s">
        <v>1498</v>
      </c>
      <c r="C402" s="4" t="s">
        <v>1499</v>
      </c>
      <c r="D402" s="7" t="s">
        <v>28</v>
      </c>
      <c r="E402" s="7" t="s">
        <v>57</v>
      </c>
      <c r="F402" s="7" t="s">
        <v>695</v>
      </c>
      <c r="G402" s="7" t="e">
        <f t="shared" ca="1" si="11"/>
        <v>#NAME?</v>
      </c>
      <c r="H402" s="26" t="s">
        <v>210</v>
      </c>
      <c r="I402" s="26" t="s">
        <v>33</v>
      </c>
      <c r="J402" s="7" t="str">
        <f t="shared" si="16"/>
        <v>Não</v>
      </c>
      <c r="K402" s="27">
        <v>44973</v>
      </c>
      <c r="L402" s="25"/>
      <c r="M402" s="7" t="s">
        <v>74</v>
      </c>
      <c r="N402" s="110">
        <v>1.4999999999999999E-2</v>
      </c>
      <c r="O402" s="7" t="s">
        <v>41</v>
      </c>
      <c r="P402" s="29">
        <v>0.1</v>
      </c>
      <c r="Q402" s="43"/>
      <c r="R402" s="43"/>
      <c r="S402" s="7" t="s">
        <v>203</v>
      </c>
      <c r="T402" s="4" t="s">
        <v>60</v>
      </c>
      <c r="U402" s="7" t="s">
        <v>1500</v>
      </c>
      <c r="V402" s="26" t="e">
        <f t="shared" ca="1" si="12"/>
        <v>#NAME?</v>
      </c>
      <c r="W402" s="7"/>
      <c r="X402" s="7"/>
      <c r="Y402" s="7" t="s">
        <v>205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" t="s">
        <v>1501</v>
      </c>
      <c r="C403" s="4" t="s">
        <v>1502</v>
      </c>
      <c r="D403" s="7" t="s">
        <v>28</v>
      </c>
      <c r="E403" s="7" t="s">
        <v>20</v>
      </c>
      <c r="F403" s="7" t="s">
        <v>369</v>
      </c>
      <c r="G403" s="7" t="e">
        <f t="shared" ca="1" si="11"/>
        <v>#NAME?</v>
      </c>
      <c r="H403" s="26" t="s">
        <v>210</v>
      </c>
      <c r="I403" s="26" t="s">
        <v>33</v>
      </c>
      <c r="J403" s="7" t="str">
        <f t="shared" si="16"/>
        <v>Não</v>
      </c>
      <c r="K403" s="27">
        <v>45163</v>
      </c>
      <c r="L403" s="27"/>
      <c r="M403" s="7" t="s">
        <v>53</v>
      </c>
      <c r="N403" s="28">
        <v>0.01</v>
      </c>
      <c r="O403" s="7" t="s">
        <v>33</v>
      </c>
      <c r="P403" s="29">
        <v>0</v>
      </c>
      <c r="Q403" s="82"/>
      <c r="R403" s="30" t="s">
        <v>1503</v>
      </c>
      <c r="S403" s="7" t="s">
        <v>203</v>
      </c>
      <c r="T403" s="7" t="s">
        <v>1504</v>
      </c>
      <c r="U403" s="7" t="s">
        <v>29</v>
      </c>
      <c r="V403" s="26" t="e">
        <f t="shared" ca="1" si="12"/>
        <v>#NAME?</v>
      </c>
      <c r="W403" s="7"/>
      <c r="X403" s="7"/>
      <c r="Y403" s="31" t="s">
        <v>296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6" t="s">
        <v>1505</v>
      </c>
      <c r="C404" s="4" t="s">
        <v>1506</v>
      </c>
      <c r="D404" s="7" t="s">
        <v>28</v>
      </c>
      <c r="E404" s="7" t="s">
        <v>38</v>
      </c>
      <c r="F404" s="7" t="s">
        <v>306</v>
      </c>
      <c r="G404" s="7" t="e">
        <f t="shared" ca="1" si="11"/>
        <v>#NAME?</v>
      </c>
      <c r="H404" s="26" t="s">
        <v>210</v>
      </c>
      <c r="I404" s="26" t="s">
        <v>33</v>
      </c>
      <c r="J404" s="7" t="str">
        <f t="shared" si="16"/>
        <v>Não</v>
      </c>
      <c r="K404" s="27">
        <v>45028</v>
      </c>
      <c r="L404" s="7"/>
      <c r="M404" s="7" t="s">
        <v>74</v>
      </c>
      <c r="N404" s="28">
        <v>1.4999999999999999E-2</v>
      </c>
      <c r="O404" s="7" t="s">
        <v>41</v>
      </c>
      <c r="P404" s="29">
        <v>0.1</v>
      </c>
      <c r="Q404" s="30"/>
      <c r="R404" s="30"/>
      <c r="S404" s="7" t="s">
        <v>203</v>
      </c>
      <c r="T404" s="7" t="s">
        <v>1507</v>
      </c>
      <c r="U404" s="7" t="s">
        <v>43</v>
      </c>
      <c r="V404" s="26" t="e">
        <f t="shared" ca="1" si="12"/>
        <v>#NAME?</v>
      </c>
      <c r="W404" s="7"/>
      <c r="X404" s="7"/>
      <c r="Y404" s="31" t="s">
        <v>205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5" t="s">
        <v>1508</v>
      </c>
      <c r="C405" s="4" t="s">
        <v>1509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210</v>
      </c>
      <c r="I405" s="26" t="s">
        <v>33</v>
      </c>
      <c r="J405" s="7" t="str">
        <f t="shared" si="16"/>
        <v>Sim</v>
      </c>
      <c r="K405" s="27">
        <v>45209</v>
      </c>
      <c r="L405" s="7"/>
      <c r="M405" s="7" t="s">
        <v>53</v>
      </c>
      <c r="N405" s="28">
        <v>1.2E-2</v>
      </c>
      <c r="O405" s="7" t="s">
        <v>33</v>
      </c>
      <c r="P405" s="29">
        <v>0</v>
      </c>
      <c r="Q405" s="36" t="s">
        <v>1510</v>
      </c>
      <c r="R405" s="30"/>
      <c r="S405" s="7" t="s">
        <v>203</v>
      </c>
      <c r="T405" s="7" t="s">
        <v>1511</v>
      </c>
      <c r="U405" s="7" t="s">
        <v>20</v>
      </c>
      <c r="V405" s="26" t="e">
        <f t="shared" ca="1" si="12"/>
        <v>#NAME?</v>
      </c>
      <c r="W405" s="7"/>
      <c r="X405" s="7"/>
      <c r="Y405" s="31" t="s">
        <v>205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" t="s">
        <v>1512</v>
      </c>
      <c r="C406" s="4" t="s">
        <v>1513</v>
      </c>
      <c r="D406" s="7" t="s">
        <v>28</v>
      </c>
      <c r="E406" s="7" t="s">
        <v>29</v>
      </c>
      <c r="F406" s="7" t="s">
        <v>30</v>
      </c>
      <c r="G406" s="7" t="e">
        <f t="shared" ca="1" si="11"/>
        <v>#NAME?</v>
      </c>
      <c r="H406" s="26" t="s">
        <v>210</v>
      </c>
      <c r="I406" s="26" t="s">
        <v>33</v>
      </c>
      <c r="J406" s="7" t="str">
        <f t="shared" si="16"/>
        <v>Sim</v>
      </c>
      <c r="K406" s="27">
        <v>44971</v>
      </c>
      <c r="L406" s="7"/>
      <c r="M406" s="7" t="s">
        <v>53</v>
      </c>
      <c r="N406" s="28">
        <v>7.0000000000000001E-3</v>
      </c>
      <c r="O406" s="7" t="s">
        <v>33</v>
      </c>
      <c r="P406" s="29">
        <v>0</v>
      </c>
      <c r="Q406" s="136" t="s">
        <v>1514</v>
      </c>
      <c r="R406" s="43"/>
      <c r="S406" s="7" t="s">
        <v>203</v>
      </c>
      <c r="T406" s="7" t="s">
        <v>1515</v>
      </c>
      <c r="U406" s="7" t="s">
        <v>29</v>
      </c>
      <c r="V406" s="26" t="e">
        <f t="shared" ca="1" si="12"/>
        <v>#NAME?</v>
      </c>
      <c r="W406" s="7"/>
      <c r="X406" s="7"/>
      <c r="Y406" s="31" t="s">
        <v>205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" t="s">
        <v>1512</v>
      </c>
      <c r="C407" s="4" t="s">
        <v>1516</v>
      </c>
      <c r="D407" s="7" t="s">
        <v>28</v>
      </c>
      <c r="E407" s="7" t="s">
        <v>29</v>
      </c>
      <c r="F407" s="7" t="s">
        <v>30</v>
      </c>
      <c r="G407" s="7" t="e">
        <f t="shared" ca="1" si="11"/>
        <v>#NAME?</v>
      </c>
      <c r="H407" s="26" t="s">
        <v>215</v>
      </c>
      <c r="I407" s="26" t="s">
        <v>216</v>
      </c>
      <c r="J407" s="7" t="str">
        <f t="shared" si="16"/>
        <v>Sim</v>
      </c>
      <c r="K407" s="27">
        <v>45163</v>
      </c>
      <c r="L407" s="27"/>
      <c r="M407" s="7" t="s">
        <v>298</v>
      </c>
      <c r="N407" s="28">
        <v>2.5000000000000001E-2</v>
      </c>
      <c r="O407" s="7" t="s">
        <v>237</v>
      </c>
      <c r="P407" s="29">
        <v>0.2</v>
      </c>
      <c r="Q407" s="30" t="s">
        <v>1517</v>
      </c>
      <c r="R407" s="30"/>
      <c r="S407" s="7" t="s">
        <v>203</v>
      </c>
      <c r="T407" s="7" t="s">
        <v>1515</v>
      </c>
      <c r="U407" s="7" t="s">
        <v>29</v>
      </c>
      <c r="V407" s="26" t="e">
        <f t="shared" ca="1" si="12"/>
        <v>#NAME?</v>
      </c>
      <c r="W407" s="7"/>
      <c r="X407" s="7"/>
      <c r="Y407" s="31" t="s">
        <v>205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39" t="s">
        <v>1518</v>
      </c>
      <c r="C408" s="56" t="s">
        <v>1519</v>
      </c>
      <c r="D408" s="7" t="s">
        <v>28</v>
      </c>
      <c r="E408" s="7" t="s">
        <v>38</v>
      </c>
      <c r="F408" s="7" t="s">
        <v>260</v>
      </c>
      <c r="G408" s="7" t="e">
        <f t="shared" ca="1" si="11"/>
        <v>#NAME?</v>
      </c>
      <c r="H408" s="26" t="s">
        <v>210</v>
      </c>
      <c r="I408" s="26" t="s">
        <v>33</v>
      </c>
      <c r="J408" s="7" t="str">
        <f t="shared" si="16"/>
        <v>Não</v>
      </c>
      <c r="K408" s="27">
        <v>45230</v>
      </c>
      <c r="L408" s="7"/>
      <c r="M408" s="7" t="s">
        <v>53</v>
      </c>
      <c r="N408" s="28">
        <v>1.2E-2</v>
      </c>
      <c r="O408" s="7" t="s">
        <v>33</v>
      </c>
      <c r="P408" s="29">
        <v>0</v>
      </c>
      <c r="Q408" s="25"/>
      <c r="R408" s="130" t="s">
        <v>1520</v>
      </c>
      <c r="S408" s="7" t="s">
        <v>203</v>
      </c>
      <c r="T408" s="7" t="s">
        <v>1521</v>
      </c>
      <c r="U408" s="7" t="s">
        <v>43</v>
      </c>
      <c r="V408" s="26" t="e">
        <f t="shared" ca="1" si="12"/>
        <v>#NAME?</v>
      </c>
      <c r="W408" s="7"/>
      <c r="X408" s="7"/>
      <c r="Y408" s="31" t="s">
        <v>205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9" t="s">
        <v>1522</v>
      </c>
      <c r="C409" s="56" t="s">
        <v>1523</v>
      </c>
      <c r="D409" s="7" t="s">
        <v>28</v>
      </c>
      <c r="E409" s="7" t="s">
        <v>29</v>
      </c>
      <c r="F409" s="7" t="s">
        <v>487</v>
      </c>
      <c r="G409" s="7" t="e">
        <f t="shared" ca="1" si="11"/>
        <v>#NAME?</v>
      </c>
      <c r="H409" s="26" t="s">
        <v>221</v>
      </c>
      <c r="I409" s="26" t="s">
        <v>268</v>
      </c>
      <c r="J409" s="7" t="str">
        <f t="shared" si="16"/>
        <v>Não</v>
      </c>
      <c r="K409" s="27">
        <v>45495</v>
      </c>
      <c r="L409" s="7"/>
      <c r="M409" s="7" t="s">
        <v>53</v>
      </c>
      <c r="N409" s="28">
        <v>1.2E-2</v>
      </c>
      <c r="O409" s="7" t="s">
        <v>33</v>
      </c>
      <c r="P409" s="29">
        <v>0</v>
      </c>
      <c r="Q409" s="25"/>
      <c r="R409" s="130"/>
      <c r="S409" s="7" t="s">
        <v>203</v>
      </c>
      <c r="T409" s="7" t="s">
        <v>1524</v>
      </c>
      <c r="U409" s="7" t="s">
        <v>113</v>
      </c>
      <c r="V409" s="26" t="e">
        <f t="shared" ca="1" si="12"/>
        <v>#NAME?</v>
      </c>
      <c r="W409" s="7"/>
      <c r="X409" s="7" t="s">
        <v>276</v>
      </c>
      <c r="Y409" s="31" t="s">
        <v>205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25" t="s">
        <v>1525</v>
      </c>
      <c r="C410" s="15" t="s">
        <v>1526</v>
      </c>
      <c r="D410" s="7" t="s">
        <v>28</v>
      </c>
      <c r="E410" s="7" t="s">
        <v>20</v>
      </c>
      <c r="F410" s="7" t="s">
        <v>220</v>
      </c>
      <c r="G410" s="7" t="e">
        <f t="shared" ca="1" si="11"/>
        <v>#NAME?</v>
      </c>
      <c r="H410" s="26" t="s">
        <v>210</v>
      </c>
      <c r="I410" s="26" t="s">
        <v>33</v>
      </c>
      <c r="J410" s="7" t="str">
        <f t="shared" si="16"/>
        <v>Não</v>
      </c>
      <c r="K410" s="27">
        <v>45371</v>
      </c>
      <c r="L410" s="7"/>
      <c r="M410" s="7" t="s">
        <v>94</v>
      </c>
      <c r="N410" s="28">
        <v>0</v>
      </c>
      <c r="O410" s="7" t="s">
        <v>33</v>
      </c>
      <c r="P410" s="29">
        <v>0</v>
      </c>
      <c r="Q410" s="25"/>
      <c r="R410" s="130"/>
      <c r="S410" s="7" t="s">
        <v>203</v>
      </c>
      <c r="T410" s="12" t="s">
        <v>1527</v>
      </c>
      <c r="U410" s="7" t="s">
        <v>20</v>
      </c>
      <c r="V410" s="26" t="e">
        <f t="shared" ca="1" si="12"/>
        <v>#NAME?</v>
      </c>
      <c r="W410" s="7"/>
      <c r="X410" s="7"/>
      <c r="Y410" s="31" t="s">
        <v>205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6" t="s">
        <v>1528</v>
      </c>
      <c r="C411" s="4" t="s">
        <v>1529</v>
      </c>
      <c r="D411" s="7" t="s">
        <v>28</v>
      </c>
      <c r="E411" s="7" t="s">
        <v>20</v>
      </c>
      <c r="F411" s="7" t="s">
        <v>214</v>
      </c>
      <c r="G411" s="7" t="e">
        <f t="shared" ca="1" si="11"/>
        <v>#NAME?</v>
      </c>
      <c r="H411" s="26" t="s">
        <v>210</v>
      </c>
      <c r="I411" s="26" t="s">
        <v>33</v>
      </c>
      <c r="J411" s="7" t="str">
        <f t="shared" si="16"/>
        <v>Não</v>
      </c>
      <c r="K411" s="27">
        <v>44917</v>
      </c>
      <c r="L411" s="7"/>
      <c r="M411" s="7" t="s">
        <v>53</v>
      </c>
      <c r="N411" s="28">
        <v>1.2E-2</v>
      </c>
      <c r="O411" s="7" t="s">
        <v>33</v>
      </c>
      <c r="P411" s="29">
        <v>0</v>
      </c>
      <c r="Q411" s="43"/>
      <c r="R411" s="30" t="s">
        <v>1530</v>
      </c>
      <c r="S411" s="7" t="s">
        <v>203</v>
      </c>
      <c r="T411" s="7" t="s">
        <v>1531</v>
      </c>
      <c r="U411" s="7" t="s">
        <v>20</v>
      </c>
      <c r="V411" s="26" t="e">
        <f t="shared" ca="1" si="12"/>
        <v>#NAME?</v>
      </c>
      <c r="W411" s="7"/>
      <c r="X411" s="7"/>
      <c r="Y411" s="31" t="s">
        <v>296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6" t="s">
        <v>1532</v>
      </c>
      <c r="C412" s="4" t="s">
        <v>1533</v>
      </c>
      <c r="D412" s="7" t="s">
        <v>28</v>
      </c>
      <c r="E412" s="7" t="s">
        <v>38</v>
      </c>
      <c r="F412" s="7" t="s">
        <v>260</v>
      </c>
      <c r="G412" s="7" t="e">
        <f t="shared" ca="1" si="11"/>
        <v>#NAME?</v>
      </c>
      <c r="H412" s="26" t="s">
        <v>210</v>
      </c>
      <c r="I412" s="26" t="s">
        <v>33</v>
      </c>
      <c r="J412" s="7" t="str">
        <f t="shared" si="16"/>
        <v>Não</v>
      </c>
      <c r="K412" s="27">
        <v>45027</v>
      </c>
      <c r="L412" s="7"/>
      <c r="M412" s="7" t="s">
        <v>298</v>
      </c>
      <c r="N412" s="28">
        <v>2.5000000000000001E-2</v>
      </c>
      <c r="O412" s="7" t="s">
        <v>237</v>
      </c>
      <c r="P412" s="29">
        <v>0.2</v>
      </c>
      <c r="Q412" s="30"/>
      <c r="R412" s="30"/>
      <c r="S412" s="7" t="s">
        <v>203</v>
      </c>
      <c r="T412" s="7" t="s">
        <v>1534</v>
      </c>
      <c r="U412" s="7" t="s">
        <v>43</v>
      </c>
      <c r="V412" s="26" t="e">
        <f t="shared" ca="1" si="12"/>
        <v>#NAME?</v>
      </c>
      <c r="W412" s="7"/>
      <c r="X412" s="7"/>
      <c r="Y412" s="31" t="s">
        <v>205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1535</v>
      </c>
      <c r="C413" s="4" t="s">
        <v>1536</v>
      </c>
      <c r="D413" s="7" t="s">
        <v>110</v>
      </c>
      <c r="E413" s="7" t="s">
        <v>29</v>
      </c>
      <c r="F413" s="7" t="s">
        <v>1537</v>
      </c>
      <c r="G413" s="7" t="e">
        <f t="shared" ca="1" si="11"/>
        <v>#NAME?</v>
      </c>
      <c r="H413" s="26" t="s">
        <v>210</v>
      </c>
      <c r="I413" s="26" t="s">
        <v>33</v>
      </c>
      <c r="J413" s="7" t="str">
        <f t="shared" si="16"/>
        <v>Não</v>
      </c>
      <c r="K413" s="27">
        <v>45121</v>
      </c>
      <c r="L413" s="7"/>
      <c r="M413" s="7" t="s">
        <v>1538</v>
      </c>
      <c r="N413" s="28">
        <v>0.01</v>
      </c>
      <c r="O413" s="7" t="s">
        <v>41</v>
      </c>
      <c r="P413" s="29">
        <v>0.1</v>
      </c>
      <c r="Q413" s="30"/>
      <c r="R413" s="30"/>
      <c r="S413" s="7" t="s">
        <v>203</v>
      </c>
      <c r="T413" s="7" t="s">
        <v>1539</v>
      </c>
      <c r="U413" s="7" t="s">
        <v>29</v>
      </c>
      <c r="V413" s="26" t="e">
        <f t="shared" ca="1" si="12"/>
        <v>#NAME?</v>
      </c>
      <c r="W413" s="7"/>
      <c r="X413" s="7"/>
      <c r="Y413" s="31" t="s">
        <v>205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" t="s">
        <v>1540</v>
      </c>
      <c r="C414" s="4" t="s">
        <v>1541</v>
      </c>
      <c r="D414" s="7" t="s">
        <v>110</v>
      </c>
      <c r="E414" s="7" t="s">
        <v>29</v>
      </c>
      <c r="F414" s="7" t="s">
        <v>200</v>
      </c>
      <c r="G414" s="7" t="e">
        <f t="shared" ca="1" si="11"/>
        <v>#NAME?</v>
      </c>
      <c r="H414" s="26" t="s">
        <v>201</v>
      </c>
      <c r="I414" s="26" t="s">
        <v>33</v>
      </c>
      <c r="J414" s="7" t="str">
        <f t="shared" si="16"/>
        <v>Não</v>
      </c>
      <c r="K414" s="27">
        <v>45168</v>
      </c>
      <c r="L414" s="27">
        <v>45525</v>
      </c>
      <c r="M414" s="7" t="s">
        <v>40</v>
      </c>
      <c r="N414" s="28">
        <v>0.01</v>
      </c>
      <c r="O414" s="7" t="s">
        <v>33</v>
      </c>
      <c r="P414" s="29">
        <v>0</v>
      </c>
      <c r="Q414" s="30"/>
      <c r="R414" s="30"/>
      <c r="S414" s="7" t="s">
        <v>203</v>
      </c>
      <c r="T414" s="7" t="s">
        <v>1542</v>
      </c>
      <c r="U414" s="7" t="s">
        <v>29</v>
      </c>
      <c r="V414" s="26" t="e">
        <f t="shared" ca="1" si="12"/>
        <v>#NAME?</v>
      </c>
      <c r="W414" s="7"/>
      <c r="X414" s="7"/>
      <c r="Y414" s="31" t="s">
        <v>205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" t="s">
        <v>1543</v>
      </c>
      <c r="C415" s="4" t="s">
        <v>1544</v>
      </c>
      <c r="D415" s="7" t="s">
        <v>28</v>
      </c>
      <c r="E415" s="7" t="s">
        <v>38</v>
      </c>
      <c r="F415" s="7" t="s">
        <v>260</v>
      </c>
      <c r="G415" s="7" t="e">
        <f t="shared" ca="1" si="11"/>
        <v>#NAME?</v>
      </c>
      <c r="H415" s="26" t="s">
        <v>215</v>
      </c>
      <c r="I415" s="26" t="s">
        <v>480</v>
      </c>
      <c r="J415" s="7" t="str">
        <f t="shared" si="16"/>
        <v>Não</v>
      </c>
      <c r="K415" s="27">
        <v>44986</v>
      </c>
      <c r="L415" s="7"/>
      <c r="M415" s="7" t="s">
        <v>53</v>
      </c>
      <c r="N415" s="28">
        <v>1.2E-2</v>
      </c>
      <c r="O415" s="7" t="s">
        <v>33</v>
      </c>
      <c r="P415" s="29">
        <v>0</v>
      </c>
      <c r="Q415" s="30"/>
      <c r="R415" s="30"/>
      <c r="S415" s="7" t="s">
        <v>203</v>
      </c>
      <c r="T415" s="7" t="s">
        <v>1545</v>
      </c>
      <c r="U415" s="7" t="s">
        <v>43</v>
      </c>
      <c r="V415" s="26" t="e">
        <f t="shared" ca="1" si="12"/>
        <v>#NAME?</v>
      </c>
      <c r="W415" s="7"/>
      <c r="X415" s="7"/>
      <c r="Y415" s="31" t="s">
        <v>205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" t="s">
        <v>1546</v>
      </c>
      <c r="C416" s="4" t="s">
        <v>1547</v>
      </c>
      <c r="D416" s="7" t="s">
        <v>28</v>
      </c>
      <c r="E416" s="7" t="s">
        <v>38</v>
      </c>
      <c r="F416" s="7" t="s">
        <v>260</v>
      </c>
      <c r="G416" s="7" t="e">
        <f t="shared" ca="1" si="11"/>
        <v>#NAME?</v>
      </c>
      <c r="H416" s="26" t="s">
        <v>215</v>
      </c>
      <c r="I416" s="26" t="s">
        <v>480</v>
      </c>
      <c r="J416" s="7" t="str">
        <f t="shared" si="16"/>
        <v>Não</v>
      </c>
      <c r="K416" s="27">
        <v>45000</v>
      </c>
      <c r="L416" s="7"/>
      <c r="M416" s="7" t="s">
        <v>298</v>
      </c>
      <c r="N416" s="28">
        <v>2.5000000000000001E-2</v>
      </c>
      <c r="O416" s="7" t="s">
        <v>237</v>
      </c>
      <c r="P416" s="29">
        <v>0.2</v>
      </c>
      <c r="Q416" s="30"/>
      <c r="R416" s="30"/>
      <c r="S416" s="7" t="s">
        <v>203</v>
      </c>
      <c r="T416" s="7" t="s">
        <v>1545</v>
      </c>
      <c r="U416" s="7" t="s">
        <v>43</v>
      </c>
      <c r="V416" s="26" t="e">
        <f t="shared" ca="1" si="12"/>
        <v>#NAME?</v>
      </c>
      <c r="W416" s="7"/>
      <c r="X416" s="7"/>
      <c r="Y416" s="31" t="s">
        <v>205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" t="s">
        <v>1548</v>
      </c>
      <c r="C417" s="4" t="s">
        <v>1549</v>
      </c>
      <c r="D417" s="7" t="s">
        <v>28</v>
      </c>
      <c r="E417" s="7" t="s">
        <v>20</v>
      </c>
      <c r="F417" s="7" t="s">
        <v>220</v>
      </c>
      <c r="G417" s="7" t="e">
        <f t="shared" ca="1" si="11"/>
        <v>#NAME?</v>
      </c>
      <c r="H417" s="26" t="s">
        <v>215</v>
      </c>
      <c r="I417" s="26" t="s">
        <v>268</v>
      </c>
      <c r="J417" s="7" t="str">
        <f t="shared" si="16"/>
        <v>Não</v>
      </c>
      <c r="K417" s="27">
        <v>45306</v>
      </c>
      <c r="L417" s="7"/>
      <c r="M417" s="7" t="s">
        <v>53</v>
      </c>
      <c r="N417" s="28">
        <v>1.2E-2</v>
      </c>
      <c r="O417" s="7" t="s">
        <v>33</v>
      </c>
      <c r="P417" s="29">
        <v>0</v>
      </c>
      <c r="Q417" s="95"/>
      <c r="R417" s="30"/>
      <c r="S417" s="7" t="s">
        <v>203</v>
      </c>
      <c r="T417" s="7" t="s">
        <v>1550</v>
      </c>
      <c r="U417" s="7" t="s">
        <v>20</v>
      </c>
      <c r="V417" s="26" t="e">
        <f t="shared" ca="1" si="12"/>
        <v>#NAME?</v>
      </c>
      <c r="W417" s="7"/>
      <c r="X417" s="7"/>
      <c r="Y417" s="31" t="s">
        <v>205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7" t="s">
        <v>1551</v>
      </c>
      <c r="C418" s="38" t="s">
        <v>1552</v>
      </c>
      <c r="D418" s="7" t="s">
        <v>110</v>
      </c>
      <c r="E418" s="7" t="s">
        <v>29</v>
      </c>
      <c r="F418" s="7" t="s">
        <v>825</v>
      </c>
      <c r="G418" s="7" t="e">
        <f t="shared" ca="1" si="11"/>
        <v>#NAME?</v>
      </c>
      <c r="H418" s="26" t="s">
        <v>210</v>
      </c>
      <c r="I418" s="26" t="s">
        <v>33</v>
      </c>
      <c r="J418" s="7" t="str">
        <f t="shared" si="16"/>
        <v>Sim</v>
      </c>
      <c r="K418" s="27">
        <v>45419</v>
      </c>
      <c r="L418" s="7"/>
      <c r="M418" s="7" t="s">
        <v>40</v>
      </c>
      <c r="N418" s="28">
        <v>1.2E-2</v>
      </c>
      <c r="O418" s="7" t="s">
        <v>41</v>
      </c>
      <c r="P418" s="29">
        <v>0.1</v>
      </c>
      <c r="Q418" s="95" t="s">
        <v>1553</v>
      </c>
      <c r="R418" s="30"/>
      <c r="S418" s="7" t="s">
        <v>203</v>
      </c>
      <c r="T418" s="7" t="s">
        <v>1554</v>
      </c>
      <c r="U418" s="7" t="s">
        <v>29</v>
      </c>
      <c r="V418" s="26" t="e">
        <f t="shared" ca="1" si="12"/>
        <v>#NAME?</v>
      </c>
      <c r="W418" s="7"/>
      <c r="X418" s="7" t="s">
        <v>44</v>
      </c>
      <c r="Y418" s="31" t="s">
        <v>205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" t="s">
        <v>1555</v>
      </c>
      <c r="C419" s="4" t="s">
        <v>1556</v>
      </c>
      <c r="D419" s="7" t="s">
        <v>28</v>
      </c>
      <c r="E419" s="7" t="s">
        <v>20</v>
      </c>
      <c r="F419" s="7" t="s">
        <v>214</v>
      </c>
      <c r="G419" s="7" t="e">
        <f t="shared" ca="1" si="11"/>
        <v>#NAME?</v>
      </c>
      <c r="H419" s="26" t="s">
        <v>201</v>
      </c>
      <c r="I419" s="26" t="s">
        <v>33</v>
      </c>
      <c r="J419" s="7" t="str">
        <f t="shared" si="16"/>
        <v>Não</v>
      </c>
      <c r="K419" s="27">
        <v>44913</v>
      </c>
      <c r="L419" s="27">
        <v>45293</v>
      </c>
      <c r="M419" s="7" t="s">
        <v>74</v>
      </c>
      <c r="N419" s="28">
        <v>1.4999999999999999E-2</v>
      </c>
      <c r="O419" s="7" t="s">
        <v>41</v>
      </c>
      <c r="P419" s="29">
        <v>0.1</v>
      </c>
      <c r="Q419" s="30"/>
      <c r="R419" s="30"/>
      <c r="S419" s="7" t="s">
        <v>203</v>
      </c>
      <c r="T419" s="7" t="s">
        <v>1557</v>
      </c>
      <c r="U419" s="7" t="s">
        <v>918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6" t="s">
        <v>1558</v>
      </c>
      <c r="C420" s="4" t="s">
        <v>1559</v>
      </c>
      <c r="D420" s="7" t="s">
        <v>110</v>
      </c>
      <c r="E420" s="7" t="s">
        <v>29</v>
      </c>
      <c r="F420" s="7" t="s">
        <v>1560</v>
      </c>
      <c r="G420" s="7" t="e">
        <f t="shared" ca="1" si="11"/>
        <v>#NAME?</v>
      </c>
      <c r="H420" s="26" t="s">
        <v>210</v>
      </c>
      <c r="I420" s="26" t="s">
        <v>33</v>
      </c>
      <c r="J420" s="7" t="str">
        <f t="shared" si="16"/>
        <v>Não</v>
      </c>
      <c r="K420" s="27">
        <v>45009</v>
      </c>
      <c r="L420" s="7"/>
      <c r="M420" s="7" t="s">
        <v>74</v>
      </c>
      <c r="N420" s="28">
        <v>1.4999999999999999E-2</v>
      </c>
      <c r="O420" s="7" t="s">
        <v>41</v>
      </c>
      <c r="P420" s="29">
        <v>0.1</v>
      </c>
      <c r="Q420" s="30"/>
      <c r="R420" s="30"/>
      <c r="S420" s="7" t="s">
        <v>203</v>
      </c>
      <c r="T420" s="7" t="s">
        <v>1561</v>
      </c>
      <c r="U420" s="7" t="s">
        <v>29</v>
      </c>
      <c r="V420" s="26" t="e">
        <f t="shared" ca="1" si="12"/>
        <v>#NAME?</v>
      </c>
      <c r="W420" s="7"/>
      <c r="X420" s="7"/>
      <c r="Y420" s="31" t="s">
        <v>205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5" t="s">
        <v>1562</v>
      </c>
      <c r="C421" s="4" t="s">
        <v>1563</v>
      </c>
      <c r="D421" s="7" t="s">
        <v>28</v>
      </c>
      <c r="E421" s="7" t="s">
        <v>20</v>
      </c>
      <c r="F421" s="7" t="s">
        <v>214</v>
      </c>
      <c r="G421" s="7" t="e">
        <f t="shared" ca="1" si="11"/>
        <v>#NAME?</v>
      </c>
      <c r="H421" s="26" t="s">
        <v>210</v>
      </c>
      <c r="I421" s="26" t="s">
        <v>33</v>
      </c>
      <c r="J421" s="7" t="str">
        <f t="shared" si="16"/>
        <v>Não</v>
      </c>
      <c r="K421" s="27">
        <v>45225</v>
      </c>
      <c r="L421" s="7"/>
      <c r="M421" s="7" t="s">
        <v>53</v>
      </c>
      <c r="N421" s="28">
        <v>1.2E-2</v>
      </c>
      <c r="O421" s="7" t="s">
        <v>33</v>
      </c>
      <c r="P421" s="29">
        <v>0</v>
      </c>
      <c r="Q421" s="35"/>
      <c r="R421" s="30"/>
      <c r="S421" s="7" t="s">
        <v>203</v>
      </c>
      <c r="T421" s="7" t="s">
        <v>1564</v>
      </c>
      <c r="U421" s="7" t="s">
        <v>20</v>
      </c>
      <c r="V421" s="26" t="e">
        <f t="shared" ca="1" si="12"/>
        <v>#NAME?</v>
      </c>
      <c r="W421" s="7"/>
      <c r="X421" s="7"/>
      <c r="Y421" s="31" t="s">
        <v>205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" t="s">
        <v>1565</v>
      </c>
      <c r="C422" s="4" t="s">
        <v>1566</v>
      </c>
      <c r="D422" s="7" t="s">
        <v>28</v>
      </c>
      <c r="E422" s="7" t="s">
        <v>20</v>
      </c>
      <c r="F422" s="7" t="s">
        <v>369</v>
      </c>
      <c r="G422" s="7" t="e">
        <f t="shared" ca="1" si="11"/>
        <v>#NAME?</v>
      </c>
      <c r="H422" s="26" t="s">
        <v>210</v>
      </c>
      <c r="I422" s="26" t="s">
        <v>33</v>
      </c>
      <c r="J422" s="7" t="str">
        <f t="shared" si="16"/>
        <v>Não</v>
      </c>
      <c r="K422" s="27">
        <v>45265</v>
      </c>
      <c r="L422" s="7"/>
      <c r="M422" s="7" t="s">
        <v>53</v>
      </c>
      <c r="N422" s="28">
        <v>1.2E-2</v>
      </c>
      <c r="O422" s="7" t="s">
        <v>33</v>
      </c>
      <c r="P422" s="29">
        <v>0</v>
      </c>
      <c r="Q422" s="35"/>
      <c r="R422" s="30"/>
      <c r="S422" s="7" t="s">
        <v>203</v>
      </c>
      <c r="T422" s="7" t="s">
        <v>1567</v>
      </c>
      <c r="U422" s="7" t="s">
        <v>20</v>
      </c>
      <c r="V422" s="26" t="e">
        <f t="shared" ca="1" si="12"/>
        <v>#NAME?</v>
      </c>
      <c r="W422" s="7"/>
      <c r="X422" s="7"/>
      <c r="Y422" s="31" t="s">
        <v>205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1568</v>
      </c>
      <c r="C423" s="4" t="s">
        <v>1569</v>
      </c>
      <c r="D423" s="7" t="s">
        <v>110</v>
      </c>
      <c r="E423" s="7" t="s">
        <v>29</v>
      </c>
      <c r="F423" s="7" t="s">
        <v>947</v>
      </c>
      <c r="G423" s="7" t="e">
        <f t="shared" ca="1" si="11"/>
        <v>#NAME?</v>
      </c>
      <c r="H423" s="26" t="s">
        <v>201</v>
      </c>
      <c r="I423" s="26" t="s">
        <v>33</v>
      </c>
      <c r="J423" s="7" t="str">
        <f t="shared" si="16"/>
        <v>Não</v>
      </c>
      <c r="K423" s="27">
        <v>45098</v>
      </c>
      <c r="L423" s="27">
        <v>45449</v>
      </c>
      <c r="M423" s="7" t="s">
        <v>48</v>
      </c>
      <c r="N423" s="28">
        <v>2E-3</v>
      </c>
      <c r="O423" s="7" t="s">
        <v>237</v>
      </c>
      <c r="P423" s="29">
        <v>0.2</v>
      </c>
      <c r="Q423" s="30"/>
      <c r="R423" s="30" t="s">
        <v>353</v>
      </c>
      <c r="S423" s="7" t="s">
        <v>203</v>
      </c>
      <c r="T423" s="7" t="s">
        <v>1570</v>
      </c>
      <c r="U423" s="7" t="s">
        <v>29</v>
      </c>
      <c r="V423" s="26" t="e">
        <f t="shared" ca="1" si="12"/>
        <v>#NAME?</v>
      </c>
      <c r="W423" s="7"/>
      <c r="X423" s="7"/>
      <c r="Y423" s="31" t="s">
        <v>470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6" t="s">
        <v>1571</v>
      </c>
      <c r="C424" s="4" t="s">
        <v>1572</v>
      </c>
      <c r="D424" s="7" t="s">
        <v>28</v>
      </c>
      <c r="E424" s="7" t="s">
        <v>38</v>
      </c>
      <c r="F424" s="7" t="s">
        <v>260</v>
      </c>
      <c r="G424" s="7" t="e">
        <f t="shared" ca="1" si="11"/>
        <v>#NAME?</v>
      </c>
      <c r="H424" s="26" t="s">
        <v>210</v>
      </c>
      <c r="I424" s="26" t="s">
        <v>33</v>
      </c>
      <c r="J424" s="7" t="str">
        <f t="shared" si="16"/>
        <v>Não</v>
      </c>
      <c r="K424" s="27">
        <v>45075</v>
      </c>
      <c r="L424" s="7"/>
      <c r="M424" s="7" t="s">
        <v>74</v>
      </c>
      <c r="N424" s="28">
        <v>1.4999999999999999E-2</v>
      </c>
      <c r="O424" s="7" t="s">
        <v>41</v>
      </c>
      <c r="P424" s="29">
        <v>0.1</v>
      </c>
      <c r="Q424" s="30"/>
      <c r="R424" s="30"/>
      <c r="S424" s="7" t="s">
        <v>203</v>
      </c>
      <c r="T424" s="7" t="s">
        <v>1573</v>
      </c>
      <c r="U424" s="7" t="s">
        <v>43</v>
      </c>
      <c r="V424" s="26" t="e">
        <f t="shared" ca="1" si="12"/>
        <v>#NAME?</v>
      </c>
      <c r="W424" s="7"/>
      <c r="X424" s="7"/>
      <c r="Y424" s="31" t="s">
        <v>205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1574</v>
      </c>
      <c r="C425" s="4" t="s">
        <v>1575</v>
      </c>
      <c r="D425" s="7" t="s">
        <v>28</v>
      </c>
      <c r="E425" s="7" t="s">
        <v>29</v>
      </c>
      <c r="F425" s="7" t="s">
        <v>760</v>
      </c>
      <c r="G425" s="7" t="e">
        <f t="shared" ca="1" si="11"/>
        <v>#NAME?</v>
      </c>
      <c r="H425" s="26" t="s">
        <v>210</v>
      </c>
      <c r="I425" s="26" t="s">
        <v>33</v>
      </c>
      <c r="J425" s="7" t="str">
        <f t="shared" si="16"/>
        <v>Não</v>
      </c>
      <c r="K425" s="27">
        <v>45139</v>
      </c>
      <c r="L425" s="7"/>
      <c r="M425" s="7" t="s">
        <v>53</v>
      </c>
      <c r="N425" s="28">
        <v>7.0000000000000001E-3</v>
      </c>
      <c r="O425" s="7" t="s">
        <v>33</v>
      </c>
      <c r="P425" s="29">
        <v>0</v>
      </c>
      <c r="Q425" s="25"/>
      <c r="R425" s="42" t="s">
        <v>761</v>
      </c>
      <c r="S425" s="7" t="s">
        <v>203</v>
      </c>
      <c r="T425" s="7" t="s">
        <v>1576</v>
      </c>
      <c r="U425" s="7" t="s">
        <v>20</v>
      </c>
      <c r="V425" s="26" t="e">
        <f t="shared" ca="1" si="12"/>
        <v>#NAME?</v>
      </c>
      <c r="W425" s="7"/>
      <c r="X425" s="7"/>
      <c r="Y425" s="31" t="s">
        <v>205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" t="s">
        <v>1577</v>
      </c>
      <c r="C426" s="4" t="s">
        <v>1578</v>
      </c>
      <c r="D426" s="7" t="s">
        <v>28</v>
      </c>
      <c r="E426" s="7" t="s">
        <v>20</v>
      </c>
      <c r="F426" s="7" t="s">
        <v>220</v>
      </c>
      <c r="G426" s="7" t="e">
        <f t="shared" ca="1" si="11"/>
        <v>#NAME?</v>
      </c>
      <c r="H426" s="26" t="s">
        <v>210</v>
      </c>
      <c r="I426" s="26" t="s">
        <v>33</v>
      </c>
      <c r="J426" s="7" t="str">
        <f t="shared" si="16"/>
        <v>Sim</v>
      </c>
      <c r="K426" s="27">
        <v>45168</v>
      </c>
      <c r="L426" s="27"/>
      <c r="M426" s="7" t="s">
        <v>53</v>
      </c>
      <c r="N426" s="28">
        <v>0.01</v>
      </c>
      <c r="O426" s="7" t="s">
        <v>33</v>
      </c>
      <c r="P426" s="29">
        <v>0</v>
      </c>
      <c r="Q426" s="30" t="s">
        <v>1579</v>
      </c>
      <c r="R426" s="30"/>
      <c r="S426" s="7" t="s">
        <v>203</v>
      </c>
      <c r="T426" s="7" t="s">
        <v>1580</v>
      </c>
      <c r="U426" s="7" t="s">
        <v>20</v>
      </c>
      <c r="V426" s="26" t="e">
        <f t="shared" ca="1" si="12"/>
        <v>#NAME?</v>
      </c>
      <c r="W426" s="7"/>
      <c r="X426" s="7"/>
      <c r="Y426" s="31" t="s">
        <v>205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" t="s">
        <v>1581</v>
      </c>
      <c r="C427" s="4" t="s">
        <v>1582</v>
      </c>
      <c r="D427" s="7" t="s">
        <v>28</v>
      </c>
      <c r="E427" s="7" t="s">
        <v>38</v>
      </c>
      <c r="F427" s="7" t="s">
        <v>260</v>
      </c>
      <c r="G427" s="7" t="e">
        <f t="shared" ca="1" si="11"/>
        <v>#NAME?</v>
      </c>
      <c r="H427" s="26" t="s">
        <v>215</v>
      </c>
      <c r="I427" s="26" t="s">
        <v>216</v>
      </c>
      <c r="J427" s="7" t="str">
        <f t="shared" si="16"/>
        <v>Não</v>
      </c>
      <c r="K427" s="27">
        <v>45163</v>
      </c>
      <c r="L427" s="27"/>
      <c r="M427" s="7" t="s">
        <v>53</v>
      </c>
      <c r="N427" s="28">
        <v>1.2E-2</v>
      </c>
      <c r="O427" s="7" t="s">
        <v>33</v>
      </c>
      <c r="P427" s="29">
        <v>0</v>
      </c>
      <c r="Q427" s="82"/>
      <c r="R427" s="30" t="s">
        <v>1583</v>
      </c>
      <c r="S427" s="7" t="s">
        <v>203</v>
      </c>
      <c r="T427" s="7" t="s">
        <v>1584</v>
      </c>
      <c r="U427" s="7" t="s">
        <v>43</v>
      </c>
      <c r="V427" s="26" t="e">
        <f t="shared" ca="1" si="12"/>
        <v>#NAME?</v>
      </c>
      <c r="W427" s="7"/>
      <c r="X427" s="7"/>
      <c r="Y427" s="31" t="s">
        <v>205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" t="s">
        <v>1585</v>
      </c>
      <c r="C428" s="4" t="s">
        <v>1586</v>
      </c>
      <c r="D428" s="7" t="s">
        <v>28</v>
      </c>
      <c r="E428" s="7" t="s">
        <v>38</v>
      </c>
      <c r="F428" s="7" t="s">
        <v>260</v>
      </c>
      <c r="G428" s="7" t="e">
        <f t="shared" ca="1" si="11"/>
        <v>#NAME?</v>
      </c>
      <c r="H428" s="26" t="s">
        <v>210</v>
      </c>
      <c r="I428" s="26" t="s">
        <v>33</v>
      </c>
      <c r="J428" s="7" t="str">
        <f t="shared" si="16"/>
        <v>Não</v>
      </c>
      <c r="K428" s="27">
        <v>45163</v>
      </c>
      <c r="L428" s="27"/>
      <c r="M428" s="7" t="s">
        <v>53</v>
      </c>
      <c r="N428" s="28">
        <v>1.2E-2</v>
      </c>
      <c r="O428" s="7" t="s">
        <v>33</v>
      </c>
      <c r="P428" s="29">
        <v>0</v>
      </c>
      <c r="Q428" s="30"/>
      <c r="R428" s="30" t="s">
        <v>1587</v>
      </c>
      <c r="S428" s="7" t="s">
        <v>203</v>
      </c>
      <c r="T428" s="7" t="s">
        <v>1588</v>
      </c>
      <c r="U428" s="7" t="s">
        <v>43</v>
      </c>
      <c r="V428" s="26" t="e">
        <f t="shared" ca="1" si="12"/>
        <v>#NAME?</v>
      </c>
      <c r="W428" s="7"/>
      <c r="X428" s="7"/>
      <c r="Y428" s="31" t="s">
        <v>205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6" t="s">
        <v>1589</v>
      </c>
      <c r="C429" s="4" t="s">
        <v>1590</v>
      </c>
      <c r="D429" s="7" t="s">
        <v>28</v>
      </c>
      <c r="E429" s="7" t="s">
        <v>29</v>
      </c>
      <c r="F429" s="7" t="s">
        <v>760</v>
      </c>
      <c r="G429" s="7" t="e">
        <f t="shared" ca="1" si="11"/>
        <v>#NAME?</v>
      </c>
      <c r="H429" s="26" t="s">
        <v>215</v>
      </c>
      <c r="I429" s="26" t="s">
        <v>933</v>
      </c>
      <c r="J429" s="7" t="str">
        <f t="shared" si="16"/>
        <v>Não</v>
      </c>
      <c r="K429" s="27">
        <v>45043</v>
      </c>
      <c r="L429" s="7"/>
      <c r="M429" s="7" t="s">
        <v>53</v>
      </c>
      <c r="N429" s="28">
        <v>7.0000000000000001E-3</v>
      </c>
      <c r="O429" s="7" t="s">
        <v>33</v>
      </c>
      <c r="P429" s="29">
        <v>0</v>
      </c>
      <c r="Q429" s="25"/>
      <c r="R429" s="30" t="s">
        <v>1591</v>
      </c>
      <c r="S429" s="7" t="s">
        <v>329</v>
      </c>
      <c r="T429" s="7" t="s">
        <v>1592</v>
      </c>
      <c r="U429" s="7" t="s">
        <v>29</v>
      </c>
      <c r="V429" s="26" t="e">
        <f t="shared" ca="1" si="12"/>
        <v>#NAME?</v>
      </c>
      <c r="W429" s="7"/>
      <c r="X429" s="7"/>
      <c r="Y429" s="31" t="s">
        <v>296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1593</v>
      </c>
      <c r="C430" s="4" t="s">
        <v>1594</v>
      </c>
      <c r="D430" s="7" t="s">
        <v>110</v>
      </c>
      <c r="E430" s="7" t="s">
        <v>29</v>
      </c>
      <c r="F430" s="7" t="s">
        <v>527</v>
      </c>
      <c r="G430" s="7" t="e">
        <f t="shared" ca="1" si="11"/>
        <v>#NAME?</v>
      </c>
      <c r="H430" s="26" t="s">
        <v>201</v>
      </c>
      <c r="I430" s="26" t="s">
        <v>33</v>
      </c>
      <c r="J430" s="7" t="s">
        <v>1167</v>
      </c>
      <c r="K430" s="27">
        <v>45125</v>
      </c>
      <c r="L430" s="27">
        <v>45513</v>
      </c>
      <c r="M430" s="7" t="s">
        <v>391</v>
      </c>
      <c r="N430" s="28">
        <v>8.5000000000000006E-3</v>
      </c>
      <c r="O430" s="7" t="s">
        <v>33</v>
      </c>
      <c r="P430" s="29">
        <v>0</v>
      </c>
      <c r="Q430" s="25"/>
      <c r="R430" s="30" t="s">
        <v>736</v>
      </c>
      <c r="S430" s="7" t="s">
        <v>203</v>
      </c>
      <c r="T430" s="7" t="s">
        <v>1595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" t="s">
        <v>1596</v>
      </c>
      <c r="C431" s="4" t="s">
        <v>1597</v>
      </c>
      <c r="D431" s="7" t="s">
        <v>28</v>
      </c>
      <c r="E431" s="7" t="s">
        <v>20</v>
      </c>
      <c r="F431" s="7" t="s">
        <v>63</v>
      </c>
      <c r="G431" s="7" t="e">
        <f t="shared" ca="1" si="11"/>
        <v>#NAME?</v>
      </c>
      <c r="H431" s="26" t="s">
        <v>215</v>
      </c>
      <c r="I431" s="26" t="s">
        <v>216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40</v>
      </c>
      <c r="N431" s="28">
        <v>1.2E-2</v>
      </c>
      <c r="O431" s="7" t="s">
        <v>41</v>
      </c>
      <c r="P431" s="29">
        <v>0.1</v>
      </c>
      <c r="Q431" s="25"/>
      <c r="R431" s="30" t="s">
        <v>1598</v>
      </c>
      <c r="S431" s="7" t="s">
        <v>203</v>
      </c>
      <c r="T431" s="7" t="s">
        <v>1599</v>
      </c>
      <c r="U431" s="7" t="s">
        <v>20</v>
      </c>
      <c r="V431" s="26" t="e">
        <f t="shared" ca="1" si="12"/>
        <v>#NAME?</v>
      </c>
      <c r="W431" s="7"/>
      <c r="X431" s="7"/>
      <c r="Y431" s="31" t="s">
        <v>296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6" t="s">
        <v>1600</v>
      </c>
      <c r="C432" s="4" t="s">
        <v>1601</v>
      </c>
      <c r="D432" s="7" t="s">
        <v>28</v>
      </c>
      <c r="E432" s="7" t="s">
        <v>38</v>
      </c>
      <c r="F432" s="7" t="s">
        <v>260</v>
      </c>
      <c r="G432" s="7" t="e">
        <f t="shared" ca="1" si="11"/>
        <v>#NAME?</v>
      </c>
      <c r="H432" s="26" t="s">
        <v>210</v>
      </c>
      <c r="I432" s="26" t="s">
        <v>33</v>
      </c>
      <c r="J432" s="7" t="str">
        <f t="shared" si="17"/>
        <v>Sim</v>
      </c>
      <c r="K432" s="27">
        <v>45163</v>
      </c>
      <c r="L432" s="27"/>
      <c r="M432" s="7" t="s">
        <v>74</v>
      </c>
      <c r="N432" s="28">
        <v>1.4999999999999999E-2</v>
      </c>
      <c r="O432" s="7" t="s">
        <v>41</v>
      </c>
      <c r="P432" s="29">
        <v>0.1</v>
      </c>
      <c r="Q432" s="30" t="s">
        <v>1602</v>
      </c>
      <c r="R432" s="137"/>
      <c r="S432" s="7" t="s">
        <v>203</v>
      </c>
      <c r="T432" s="7" t="s">
        <v>1603</v>
      </c>
      <c r="U432" s="7" t="s">
        <v>43</v>
      </c>
      <c r="V432" s="26" t="e">
        <f t="shared" ca="1" si="12"/>
        <v>#NAME?</v>
      </c>
      <c r="W432" s="7"/>
      <c r="X432" s="7"/>
      <c r="Y432" s="31" t="s">
        <v>205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6" t="s">
        <v>1604</v>
      </c>
      <c r="C433" s="4" t="s">
        <v>1605</v>
      </c>
      <c r="D433" s="7" t="s">
        <v>28</v>
      </c>
      <c r="E433" s="7" t="s">
        <v>38</v>
      </c>
      <c r="F433" s="7" t="s">
        <v>260</v>
      </c>
      <c r="G433" s="7" t="e">
        <f t="shared" ca="1" si="11"/>
        <v>#NAME?</v>
      </c>
      <c r="H433" s="26" t="s">
        <v>201</v>
      </c>
      <c r="I433" s="26" t="s">
        <v>33</v>
      </c>
      <c r="J433" s="7" t="str">
        <f t="shared" si="17"/>
        <v>Não</v>
      </c>
      <c r="K433" s="27">
        <v>45000</v>
      </c>
      <c r="L433" s="27">
        <v>45401</v>
      </c>
      <c r="M433" s="7" t="s">
        <v>53</v>
      </c>
      <c r="N433" s="28">
        <v>1.2E-2</v>
      </c>
      <c r="O433" s="7" t="s">
        <v>33</v>
      </c>
      <c r="P433" s="29">
        <v>0</v>
      </c>
      <c r="Q433" s="82"/>
      <c r="R433" s="82"/>
      <c r="S433" s="7" t="s">
        <v>203</v>
      </c>
      <c r="T433" s="7" t="s">
        <v>1603</v>
      </c>
      <c r="U433" s="7" t="s">
        <v>43</v>
      </c>
      <c r="V433" s="26" t="e">
        <f t="shared" ca="1" si="12"/>
        <v>#NAME?</v>
      </c>
      <c r="W433" s="7"/>
      <c r="X433" s="7"/>
      <c r="Y433" s="31" t="s">
        <v>205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6" t="s">
        <v>1606</v>
      </c>
      <c r="C434" s="4" t="s">
        <v>1607</v>
      </c>
      <c r="D434" s="7" t="s">
        <v>110</v>
      </c>
      <c r="E434" s="7" t="s">
        <v>29</v>
      </c>
      <c r="F434" s="7" t="s">
        <v>527</v>
      </c>
      <c r="G434" s="7" t="e">
        <f t="shared" ca="1" si="11"/>
        <v>#NAME?</v>
      </c>
      <c r="H434" s="26" t="s">
        <v>215</v>
      </c>
      <c r="I434" s="26" t="s">
        <v>480</v>
      </c>
      <c r="J434" s="7" t="s">
        <v>1167</v>
      </c>
      <c r="K434" s="27">
        <v>45125</v>
      </c>
      <c r="L434" s="27"/>
      <c r="M434" s="7" t="s">
        <v>391</v>
      </c>
      <c r="N434" s="28">
        <v>8.5000000000000006E-3</v>
      </c>
      <c r="O434" s="7" t="s">
        <v>33</v>
      </c>
      <c r="P434" s="29">
        <v>0</v>
      </c>
      <c r="Q434" s="82"/>
      <c r="R434" s="82" t="s">
        <v>736</v>
      </c>
      <c r="S434" s="7" t="s">
        <v>203</v>
      </c>
      <c r="T434" s="7" t="s">
        <v>1608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1609</v>
      </c>
      <c r="C435" s="4" t="s">
        <v>1610</v>
      </c>
      <c r="D435" s="7" t="s">
        <v>28</v>
      </c>
      <c r="E435" s="7" t="s">
        <v>29</v>
      </c>
      <c r="F435" s="7" t="s">
        <v>412</v>
      </c>
      <c r="G435" s="7" t="e">
        <f t="shared" ca="1" si="11"/>
        <v>#NAME?</v>
      </c>
      <c r="H435" s="26" t="s">
        <v>210</v>
      </c>
      <c r="I435" s="26" t="s">
        <v>33</v>
      </c>
      <c r="J435" s="7" t="str">
        <f t="shared" ref="J435:J440" si="18">IF(Q435=0,"Não","Sim")</f>
        <v>Sim</v>
      </c>
      <c r="K435" s="27">
        <v>44928</v>
      </c>
      <c r="L435" s="7"/>
      <c r="M435" s="7" t="s">
        <v>53</v>
      </c>
      <c r="N435" s="28">
        <v>1.2E-2</v>
      </c>
      <c r="O435" s="7" t="s">
        <v>33</v>
      </c>
      <c r="P435" s="29">
        <v>0</v>
      </c>
      <c r="Q435" s="138" t="s">
        <v>1611</v>
      </c>
      <c r="R435" s="82"/>
      <c r="S435" s="7" t="s">
        <v>203</v>
      </c>
      <c r="T435" s="7" t="s">
        <v>1612</v>
      </c>
      <c r="U435" s="7" t="s">
        <v>29</v>
      </c>
      <c r="V435" s="26" t="e">
        <f t="shared" ca="1" si="12"/>
        <v>#NAME?</v>
      </c>
      <c r="W435" s="7"/>
      <c r="X435" s="7"/>
      <c r="Y435" s="31" t="s">
        <v>296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1613</v>
      </c>
      <c r="C436" s="4" t="s">
        <v>1614</v>
      </c>
      <c r="D436" s="7" t="s">
        <v>110</v>
      </c>
      <c r="E436" s="7" t="s">
        <v>29</v>
      </c>
      <c r="F436" s="7" t="s">
        <v>527</v>
      </c>
      <c r="G436" s="7" t="e">
        <f t="shared" ca="1" si="11"/>
        <v>#NAME?</v>
      </c>
      <c r="H436" s="26" t="s">
        <v>215</v>
      </c>
      <c r="I436" s="26" t="s">
        <v>480</v>
      </c>
      <c r="J436" s="7" t="str">
        <f t="shared" si="18"/>
        <v>Não</v>
      </c>
      <c r="K436" s="27">
        <v>45168</v>
      </c>
      <c r="L436" s="7"/>
      <c r="M436" s="7" t="s">
        <v>53</v>
      </c>
      <c r="N436" s="28">
        <v>5.0000000000000001E-3</v>
      </c>
      <c r="O436" s="7" t="s">
        <v>33</v>
      </c>
      <c r="P436" s="29">
        <v>0</v>
      </c>
      <c r="Q436" s="30"/>
      <c r="R436" s="82" t="s">
        <v>736</v>
      </c>
      <c r="S436" s="7" t="s">
        <v>203</v>
      </c>
      <c r="T436" s="7" t="s">
        <v>1615</v>
      </c>
      <c r="U436" s="7" t="s">
        <v>29</v>
      </c>
      <c r="V436" s="26" t="e">
        <f t="shared" ca="1" si="12"/>
        <v>#NAME?</v>
      </c>
      <c r="W436" s="7"/>
      <c r="X436" s="7"/>
      <c r="Y436" s="31" t="s">
        <v>205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3" t="s">
        <v>1616</v>
      </c>
      <c r="C437" s="4" t="s">
        <v>1617</v>
      </c>
      <c r="D437" s="7" t="s">
        <v>28</v>
      </c>
      <c r="E437" s="7" t="s">
        <v>29</v>
      </c>
      <c r="F437" s="7" t="s">
        <v>412</v>
      </c>
      <c r="G437" s="7" t="e">
        <f t="shared" ca="1" si="11"/>
        <v>#NAME?</v>
      </c>
      <c r="H437" s="26" t="s">
        <v>215</v>
      </c>
      <c r="I437" s="26" t="s">
        <v>216</v>
      </c>
      <c r="J437" s="7" t="str">
        <f t="shared" si="18"/>
        <v>Não</v>
      </c>
      <c r="K437" s="27">
        <v>44931</v>
      </c>
      <c r="L437" s="7"/>
      <c r="M437" s="4" t="s">
        <v>298</v>
      </c>
      <c r="N437" s="28">
        <v>2.5000000000000001E-2</v>
      </c>
      <c r="O437" s="7" t="s">
        <v>237</v>
      </c>
      <c r="P437" s="29">
        <v>0.2</v>
      </c>
      <c r="Q437" s="30"/>
      <c r="R437" s="82"/>
      <c r="S437" s="7" t="s">
        <v>203</v>
      </c>
      <c r="T437" s="7" t="s">
        <v>1618</v>
      </c>
      <c r="U437" s="7" t="s">
        <v>29</v>
      </c>
      <c r="V437" s="26" t="e">
        <f t="shared" ca="1" si="12"/>
        <v>#NAME?</v>
      </c>
      <c r="W437" s="7"/>
      <c r="X437" s="7"/>
      <c r="Y437" s="31" t="s">
        <v>205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1619</v>
      </c>
      <c r="C438" s="4" t="s">
        <v>1620</v>
      </c>
      <c r="D438" s="7" t="s">
        <v>28</v>
      </c>
      <c r="E438" s="7" t="s">
        <v>29</v>
      </c>
      <c r="F438" s="7" t="s">
        <v>412</v>
      </c>
      <c r="G438" s="7" t="e">
        <f t="shared" ca="1" si="11"/>
        <v>#NAME?</v>
      </c>
      <c r="H438" s="26" t="s">
        <v>210</v>
      </c>
      <c r="I438" s="26" t="s">
        <v>33</v>
      </c>
      <c r="J438" s="7" t="str">
        <f t="shared" si="18"/>
        <v>Não</v>
      </c>
      <c r="K438" s="27">
        <v>44931</v>
      </c>
      <c r="L438" s="7"/>
      <c r="M438" s="7" t="s">
        <v>53</v>
      </c>
      <c r="N438" s="28">
        <v>1.2E-2</v>
      </c>
      <c r="O438" s="7" t="s">
        <v>33</v>
      </c>
      <c r="P438" s="29">
        <v>0</v>
      </c>
      <c r="Q438" s="30"/>
      <c r="R438" s="82"/>
      <c r="S438" s="7" t="s">
        <v>203</v>
      </c>
      <c r="T438" s="7" t="s">
        <v>1618</v>
      </c>
      <c r="U438" s="7" t="s">
        <v>29</v>
      </c>
      <c r="V438" s="26" t="e">
        <f t="shared" ca="1" si="12"/>
        <v>#NAME?</v>
      </c>
      <c r="W438" s="7"/>
      <c r="X438" s="7"/>
      <c r="Y438" s="31" t="s">
        <v>205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139" t="s">
        <v>1621</v>
      </c>
      <c r="C439" s="140" t="s">
        <v>1622</v>
      </c>
      <c r="D439" s="141" t="s">
        <v>110</v>
      </c>
      <c r="E439" s="141" t="s">
        <v>29</v>
      </c>
      <c r="F439" s="7" t="s">
        <v>527</v>
      </c>
      <c r="G439" s="7" t="e">
        <f t="shared" ca="1" si="11"/>
        <v>#NAME?</v>
      </c>
      <c r="H439" s="142" t="s">
        <v>201</v>
      </c>
      <c r="I439" s="26" t="s">
        <v>33</v>
      </c>
      <c r="J439" s="7" t="str">
        <f t="shared" si="18"/>
        <v>Não</v>
      </c>
      <c r="K439" s="143">
        <v>45125</v>
      </c>
      <c r="L439" s="143">
        <v>45513</v>
      </c>
      <c r="M439" s="141" t="s">
        <v>1033</v>
      </c>
      <c r="N439" s="144">
        <v>8.5000000000000006E-3</v>
      </c>
      <c r="O439" s="141" t="s">
        <v>33</v>
      </c>
      <c r="P439" s="145">
        <v>0</v>
      </c>
      <c r="Q439" s="30"/>
      <c r="R439" s="91" t="s">
        <v>736</v>
      </c>
      <c r="S439" s="141" t="s">
        <v>203</v>
      </c>
      <c r="T439" s="7" t="s">
        <v>1623</v>
      </c>
      <c r="U439" s="141" t="s">
        <v>29</v>
      </c>
      <c r="V439" s="26" t="e">
        <f t="shared" ca="1" si="12"/>
        <v>#NAME?</v>
      </c>
      <c r="W439" s="141"/>
      <c r="X439" s="141"/>
      <c r="Y439" s="146" t="s">
        <v>205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1624</v>
      </c>
      <c r="C440" s="4" t="s">
        <v>1625</v>
      </c>
      <c r="D440" s="7" t="s">
        <v>28</v>
      </c>
      <c r="E440" s="7" t="s">
        <v>20</v>
      </c>
      <c r="F440" s="7" t="s">
        <v>220</v>
      </c>
      <c r="G440" s="7" t="e">
        <f t="shared" ca="1" si="11"/>
        <v>#NAME?</v>
      </c>
      <c r="H440" s="26" t="s">
        <v>210</v>
      </c>
      <c r="I440" s="26" t="s">
        <v>33</v>
      </c>
      <c r="J440" s="7" t="str">
        <f t="shared" si="18"/>
        <v>Não</v>
      </c>
      <c r="K440" s="27">
        <v>44980</v>
      </c>
      <c r="L440" s="7"/>
      <c r="M440" s="7" t="s">
        <v>74</v>
      </c>
      <c r="N440" s="28">
        <v>1.4999999999999999E-2</v>
      </c>
      <c r="O440" s="7" t="s">
        <v>41</v>
      </c>
      <c r="P440" s="29">
        <v>0.1</v>
      </c>
      <c r="Q440" s="82"/>
      <c r="R440" s="82"/>
      <c r="S440" s="7" t="s">
        <v>203</v>
      </c>
      <c r="T440" s="7" t="s">
        <v>1626</v>
      </c>
      <c r="U440" s="7" t="s">
        <v>20</v>
      </c>
      <c r="V440" s="26" t="e">
        <f t="shared" ca="1" si="12"/>
        <v>#NAME?</v>
      </c>
      <c r="W440" s="7"/>
      <c r="X440" s="7"/>
      <c r="Y440" s="31" t="s">
        <v>205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1627</v>
      </c>
      <c r="C441" s="4" t="s">
        <v>1628</v>
      </c>
      <c r="D441" s="7" t="s">
        <v>28</v>
      </c>
      <c r="E441" s="7" t="s">
        <v>20</v>
      </c>
      <c r="F441" s="7" t="s">
        <v>369</v>
      </c>
      <c r="G441" s="7" t="e">
        <f t="shared" ca="1" si="11"/>
        <v>#NAME?</v>
      </c>
      <c r="H441" s="26" t="s">
        <v>215</v>
      </c>
      <c r="I441" s="26" t="s">
        <v>252</v>
      </c>
      <c r="J441" s="7" t="s">
        <v>235</v>
      </c>
      <c r="K441" s="27">
        <v>45398</v>
      </c>
      <c r="L441" s="7"/>
      <c r="M441" s="7" t="s">
        <v>634</v>
      </c>
      <c r="N441" s="28">
        <v>0</v>
      </c>
      <c r="O441" s="7" t="s">
        <v>33</v>
      </c>
      <c r="P441" s="29">
        <v>0</v>
      </c>
      <c r="Q441" s="82"/>
      <c r="R441" s="82"/>
      <c r="S441" s="7" t="s">
        <v>203</v>
      </c>
      <c r="T441" s="7" t="s">
        <v>1629</v>
      </c>
      <c r="U441" s="7" t="s">
        <v>20</v>
      </c>
      <c r="V441" s="26" t="e">
        <f t="shared" ca="1" si="12"/>
        <v>#NAME?</v>
      </c>
      <c r="W441" s="7"/>
      <c r="X441" s="7"/>
      <c r="Y441" s="31" t="s">
        <v>205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" t="s">
        <v>1627</v>
      </c>
      <c r="C442" s="4" t="s">
        <v>1630</v>
      </c>
      <c r="D442" s="7" t="s">
        <v>28</v>
      </c>
      <c r="E442" s="7" t="s">
        <v>20</v>
      </c>
      <c r="F442" s="7" t="s">
        <v>369</v>
      </c>
      <c r="G442" s="7" t="e">
        <f t="shared" ca="1" si="11"/>
        <v>#NAME?</v>
      </c>
      <c r="H442" s="26" t="s">
        <v>210</v>
      </c>
      <c r="I442" s="26" t="s">
        <v>33</v>
      </c>
      <c r="J442" s="7" t="s">
        <v>235</v>
      </c>
      <c r="K442" s="27">
        <v>45432</v>
      </c>
      <c r="L442" s="7"/>
      <c r="M442" s="7" t="s">
        <v>327</v>
      </c>
      <c r="N442" s="28">
        <v>0.01</v>
      </c>
      <c r="O442" s="7" t="s">
        <v>41</v>
      </c>
      <c r="P442" s="29">
        <v>0.1</v>
      </c>
      <c r="Q442" s="82"/>
      <c r="R442" s="82"/>
      <c r="S442" s="7" t="s">
        <v>203</v>
      </c>
      <c r="T442" s="7" t="s">
        <v>1629</v>
      </c>
      <c r="U442" s="7" t="s">
        <v>20</v>
      </c>
      <c r="V442" s="26" t="e">
        <f t="shared" ca="1" si="12"/>
        <v>#NAME?</v>
      </c>
      <c r="W442" s="7"/>
      <c r="X442" s="7"/>
      <c r="Y442" s="31" t="s">
        <v>205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1631</v>
      </c>
      <c r="C443" s="47" t="s">
        <v>1632</v>
      </c>
      <c r="D443" s="7" t="s">
        <v>28</v>
      </c>
      <c r="E443" s="7" t="s">
        <v>38</v>
      </c>
      <c r="F443" s="7" t="s">
        <v>306</v>
      </c>
      <c r="G443" s="7" t="e">
        <f t="shared" ca="1" si="11"/>
        <v>#NAME?</v>
      </c>
      <c r="H443" s="26" t="s">
        <v>210</v>
      </c>
      <c r="I443" s="26" t="s">
        <v>33</v>
      </c>
      <c r="J443" s="7" t="str">
        <f t="shared" ref="J443:J492" si="19">IF(Q443=0,"Não","Sim")</f>
        <v>Não</v>
      </c>
      <c r="K443" s="27">
        <v>45083</v>
      </c>
      <c r="L443" s="27"/>
      <c r="M443" s="7" t="s">
        <v>74</v>
      </c>
      <c r="N443" s="28">
        <v>1.4999999999999999E-2</v>
      </c>
      <c r="O443" s="7" t="s">
        <v>41</v>
      </c>
      <c r="P443" s="29">
        <v>0.1</v>
      </c>
      <c r="Q443" s="30"/>
      <c r="R443" s="82"/>
      <c r="S443" s="7" t="s">
        <v>203</v>
      </c>
      <c r="T443" s="7" t="s">
        <v>1633</v>
      </c>
      <c r="U443" s="7" t="s">
        <v>57</v>
      </c>
      <c r="V443" s="26" t="e">
        <f t="shared" ca="1" si="12"/>
        <v>#NAME?</v>
      </c>
      <c r="W443" s="7"/>
      <c r="X443" s="7"/>
      <c r="Y443" s="31" t="s">
        <v>470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7" t="s">
        <v>1631</v>
      </c>
      <c r="C444" s="49" t="s">
        <v>1634</v>
      </c>
      <c r="D444" s="7" t="s">
        <v>28</v>
      </c>
      <c r="E444" s="7" t="s">
        <v>38</v>
      </c>
      <c r="F444" s="7" t="s">
        <v>306</v>
      </c>
      <c r="G444" s="7" t="e">
        <f t="shared" ca="1" si="11"/>
        <v>#NAME?</v>
      </c>
      <c r="H444" s="26" t="s">
        <v>215</v>
      </c>
      <c r="I444" s="26" t="s">
        <v>268</v>
      </c>
      <c r="J444" s="7" t="str">
        <f t="shared" si="19"/>
        <v>Não</v>
      </c>
      <c r="K444" s="27">
        <v>45364</v>
      </c>
      <c r="L444" s="27"/>
      <c r="M444" s="7" t="s">
        <v>94</v>
      </c>
      <c r="N444" s="28">
        <v>0</v>
      </c>
      <c r="O444" s="7" t="s">
        <v>33</v>
      </c>
      <c r="P444" s="29">
        <v>0</v>
      </c>
      <c r="Q444" s="82"/>
      <c r="R444" s="82"/>
      <c r="S444" s="7" t="s">
        <v>203</v>
      </c>
      <c r="T444" s="7" t="s">
        <v>1633</v>
      </c>
      <c r="U444" s="7" t="s">
        <v>57</v>
      </c>
      <c r="V444" s="26" t="e">
        <f t="shared" ca="1" si="12"/>
        <v>#NAME?</v>
      </c>
      <c r="W444" s="7"/>
      <c r="X444" s="7"/>
      <c r="Y444" s="31" t="s">
        <v>470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1635</v>
      </c>
      <c r="C445" s="4" t="s">
        <v>1636</v>
      </c>
      <c r="D445" s="7" t="s">
        <v>28</v>
      </c>
      <c r="E445" s="7" t="s">
        <v>20</v>
      </c>
      <c r="F445" s="7" t="s">
        <v>214</v>
      </c>
      <c r="G445" s="7" t="e">
        <f t="shared" ca="1" si="11"/>
        <v>#NAME?</v>
      </c>
      <c r="H445" s="26" t="s">
        <v>215</v>
      </c>
      <c r="I445" s="26" t="s">
        <v>216</v>
      </c>
      <c r="J445" s="7" t="str">
        <f t="shared" si="19"/>
        <v>Não</v>
      </c>
      <c r="K445" s="27">
        <v>45014</v>
      </c>
      <c r="L445" s="7"/>
      <c r="M445" s="7" t="s">
        <v>298</v>
      </c>
      <c r="N445" s="28">
        <v>2.5000000000000001E-2</v>
      </c>
      <c r="O445" s="7" t="s">
        <v>237</v>
      </c>
      <c r="P445" s="29">
        <v>0.2</v>
      </c>
      <c r="Q445" s="82"/>
      <c r="R445" s="82"/>
      <c r="S445" s="7" t="s">
        <v>203</v>
      </c>
      <c r="T445" s="7" t="s">
        <v>1637</v>
      </c>
      <c r="U445" s="7" t="s">
        <v>20</v>
      </c>
      <c r="V445" s="26" t="e">
        <f t="shared" ca="1" si="12"/>
        <v>#NAME?</v>
      </c>
      <c r="W445" s="7"/>
      <c r="X445" s="7"/>
      <c r="Y445" s="31" t="s">
        <v>205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1638</v>
      </c>
      <c r="C446" s="4" t="s">
        <v>1639</v>
      </c>
      <c r="D446" s="7" t="s">
        <v>92</v>
      </c>
      <c r="E446" s="7" t="s">
        <v>29</v>
      </c>
      <c r="F446" s="7" t="s">
        <v>244</v>
      </c>
      <c r="G446" s="7" t="e">
        <f t="shared" ca="1" si="11"/>
        <v>#NAME?</v>
      </c>
      <c r="H446" s="26" t="s">
        <v>210</v>
      </c>
      <c r="I446" s="26" t="s">
        <v>33</v>
      </c>
      <c r="J446" s="7" t="str">
        <f t="shared" si="19"/>
        <v>Não</v>
      </c>
      <c r="K446" s="27">
        <v>45504</v>
      </c>
      <c r="L446" s="7"/>
      <c r="M446" s="7" t="s">
        <v>40</v>
      </c>
      <c r="N446" s="28">
        <v>1.2E-2</v>
      </c>
      <c r="O446" s="7" t="s">
        <v>33</v>
      </c>
      <c r="P446" s="29">
        <v>0</v>
      </c>
      <c r="Q446" s="82"/>
      <c r="R446" s="82"/>
      <c r="S446" s="7" t="s">
        <v>203</v>
      </c>
      <c r="T446" s="7" t="s">
        <v>1640</v>
      </c>
      <c r="U446" s="7" t="s">
        <v>29</v>
      </c>
      <c r="V446" s="26" t="e">
        <f t="shared" ca="1" si="12"/>
        <v>#NAME?</v>
      </c>
      <c r="W446" s="7"/>
      <c r="X446" s="7" t="s">
        <v>276</v>
      </c>
      <c r="Y446" s="31" t="s">
        <v>205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1641</v>
      </c>
      <c r="C447" s="4" t="s">
        <v>1642</v>
      </c>
      <c r="D447" s="7" t="s">
        <v>28</v>
      </c>
      <c r="E447" s="7" t="s">
        <v>20</v>
      </c>
      <c r="F447" s="7" t="s">
        <v>369</v>
      </c>
      <c r="G447" s="7" t="e">
        <f t="shared" ca="1" si="11"/>
        <v>#NAME?</v>
      </c>
      <c r="H447" s="26" t="s">
        <v>210</v>
      </c>
      <c r="I447" s="26" t="s">
        <v>33</v>
      </c>
      <c r="J447" s="7" t="str">
        <f t="shared" si="19"/>
        <v>Não</v>
      </c>
      <c r="K447" s="27">
        <v>44974</v>
      </c>
      <c r="L447" s="7"/>
      <c r="M447" s="7" t="s">
        <v>53</v>
      </c>
      <c r="N447" s="28">
        <v>1.2E-2</v>
      </c>
      <c r="O447" s="7" t="s">
        <v>33</v>
      </c>
      <c r="P447" s="29">
        <v>0</v>
      </c>
      <c r="Q447" s="30"/>
      <c r="R447" s="30"/>
      <c r="S447" s="7" t="s">
        <v>203</v>
      </c>
      <c r="T447" s="7" t="s">
        <v>1643</v>
      </c>
      <c r="U447" s="7" t="s">
        <v>20</v>
      </c>
      <c r="V447" s="26" t="e">
        <f t="shared" ca="1" si="12"/>
        <v>#NAME?</v>
      </c>
      <c r="W447" s="7"/>
      <c r="X447" s="7"/>
      <c r="Y447" s="31" t="s">
        <v>296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1644</v>
      </c>
      <c r="C448" s="4" t="s">
        <v>1645</v>
      </c>
      <c r="D448" s="7" t="s">
        <v>28</v>
      </c>
      <c r="E448" s="7" t="s">
        <v>20</v>
      </c>
      <c r="F448" s="7" t="s">
        <v>369</v>
      </c>
      <c r="G448" s="7" t="e">
        <f t="shared" ca="1" si="11"/>
        <v>#NAME?</v>
      </c>
      <c r="H448" s="26" t="s">
        <v>221</v>
      </c>
      <c r="I448" s="26" t="s">
        <v>33</v>
      </c>
      <c r="J448" s="7" t="str">
        <f t="shared" si="19"/>
        <v>Sim</v>
      </c>
      <c r="K448" s="27">
        <v>45560</v>
      </c>
      <c r="L448" s="7"/>
      <c r="M448" s="7" t="s">
        <v>53</v>
      </c>
      <c r="N448" s="28">
        <v>1.2E-2</v>
      </c>
      <c r="O448" s="7" t="s">
        <v>33</v>
      </c>
      <c r="P448" s="29">
        <v>0</v>
      </c>
      <c r="Q448" s="30" t="s">
        <v>1646</v>
      </c>
      <c r="R448" s="30"/>
      <c r="S448" s="7" t="s">
        <v>203</v>
      </c>
      <c r="T448" s="7" t="s">
        <v>1647</v>
      </c>
      <c r="U448" s="7" t="s">
        <v>833</v>
      </c>
      <c r="V448" s="26" t="e">
        <f t="shared" ca="1" si="12"/>
        <v>#NAME?</v>
      </c>
      <c r="W448" s="7"/>
      <c r="X448" s="7" t="s">
        <v>44</v>
      </c>
      <c r="Y448" s="31"/>
      <c r="Z448" s="32"/>
      <c r="AA448" s="33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" t="s">
        <v>1648</v>
      </c>
      <c r="C449" s="4" t="s">
        <v>1649</v>
      </c>
      <c r="D449" s="7" t="s">
        <v>28</v>
      </c>
      <c r="E449" s="7" t="s">
        <v>29</v>
      </c>
      <c r="F449" s="7" t="s">
        <v>313</v>
      </c>
      <c r="G449" s="7" t="e">
        <f t="shared" ca="1" si="11"/>
        <v>#NAME?</v>
      </c>
      <c r="H449" s="26" t="s">
        <v>210</v>
      </c>
      <c r="I449" s="26" t="s">
        <v>33</v>
      </c>
      <c r="J449" s="7" t="str">
        <f t="shared" si="19"/>
        <v>Não</v>
      </c>
      <c r="K449" s="27">
        <v>45348</v>
      </c>
      <c r="L449" s="7"/>
      <c r="M449" s="7" t="s">
        <v>74</v>
      </c>
      <c r="N449" s="28">
        <v>1.6E-2</v>
      </c>
      <c r="O449" s="7" t="s">
        <v>41</v>
      </c>
      <c r="P449" s="29">
        <v>0.2</v>
      </c>
      <c r="Q449" s="30"/>
      <c r="R449" s="30"/>
      <c r="S449" s="7" t="s">
        <v>203</v>
      </c>
      <c r="T449" s="7" t="s">
        <v>1650</v>
      </c>
      <c r="U449" s="7" t="s">
        <v>57</v>
      </c>
      <c r="V449" s="26" t="e">
        <f t="shared" ca="1" si="12"/>
        <v>#NAME?</v>
      </c>
      <c r="W449" s="7"/>
      <c r="X449" s="7"/>
      <c r="Y449" s="31" t="s">
        <v>205</v>
      </c>
      <c r="Z449" s="32"/>
      <c r="AA449" s="33">
        <v>49075100013373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>
        <v>325808.13</v>
      </c>
      <c r="AS449" s="32">
        <v>327583.28000000003</v>
      </c>
      <c r="AT449" s="32">
        <v>323740.89</v>
      </c>
      <c r="AU449" s="32">
        <v>324453.2</v>
      </c>
      <c r="AV449" s="32">
        <v>313108.7</v>
      </c>
      <c r="AW449" s="32">
        <v>318480.7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1651</v>
      </c>
      <c r="C450" s="4" t="s">
        <v>1652</v>
      </c>
      <c r="D450" s="7" t="s">
        <v>110</v>
      </c>
      <c r="E450" s="7" t="s">
        <v>29</v>
      </c>
      <c r="F450" s="7" t="s">
        <v>200</v>
      </c>
      <c r="G450" s="7" t="e">
        <f t="shared" ca="1" si="11"/>
        <v>#NAME?</v>
      </c>
      <c r="H450" s="26" t="s">
        <v>215</v>
      </c>
      <c r="I450" s="26" t="s">
        <v>480</v>
      </c>
      <c r="J450" s="7" t="str">
        <f t="shared" si="19"/>
        <v>Não</v>
      </c>
      <c r="K450" s="27">
        <v>45125</v>
      </c>
      <c r="L450" s="7"/>
      <c r="M450" s="7" t="s">
        <v>53</v>
      </c>
      <c r="N450" s="28">
        <v>7.0000000000000001E-3</v>
      </c>
      <c r="O450" s="7" t="s">
        <v>33</v>
      </c>
      <c r="P450" s="29">
        <v>0</v>
      </c>
      <c r="Q450" s="30"/>
      <c r="R450" s="30"/>
      <c r="S450" s="7" t="s">
        <v>203</v>
      </c>
      <c r="T450" s="7" t="s">
        <v>1653</v>
      </c>
      <c r="U450" s="7" t="s">
        <v>1654</v>
      </c>
      <c r="V450" s="26" t="e">
        <f t="shared" ca="1" si="12"/>
        <v>#NAME?</v>
      </c>
      <c r="W450" s="7"/>
      <c r="X450" s="7"/>
      <c r="Y450" s="31" t="s">
        <v>205</v>
      </c>
      <c r="Z450" s="32"/>
      <c r="AA450" s="33">
        <v>49075100003701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>
        <v>137980.07999999999</v>
      </c>
      <c r="AL450" s="32">
        <v>138571.70000000001</v>
      </c>
      <c r="AM450" s="32">
        <v>139252.64000000001</v>
      </c>
      <c r="AN450" s="32">
        <v>140187.42000000001</v>
      </c>
      <c r="AO450" s="32">
        <v>125068.1</v>
      </c>
      <c r="AP450" s="32">
        <v>115222.75</v>
      </c>
      <c r="AQ450" s="32">
        <v>102160.26</v>
      </c>
      <c r="AR450" s="32">
        <v>91325.16</v>
      </c>
      <c r="AS450" s="32">
        <v>74212.899999999994</v>
      </c>
      <c r="AT450" s="32">
        <v>71225.990000000005</v>
      </c>
      <c r="AU450" s="32">
        <v>68227.62</v>
      </c>
      <c r="AV450" s="32">
        <v>68999.37</v>
      </c>
      <c r="AW450" s="32">
        <v>69534.69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1655</v>
      </c>
      <c r="C451" s="4" t="s">
        <v>1656</v>
      </c>
      <c r="D451" s="7" t="s">
        <v>110</v>
      </c>
      <c r="E451" s="7" t="s">
        <v>29</v>
      </c>
      <c r="F451" s="7" t="s">
        <v>251</v>
      </c>
      <c r="G451" s="7" t="e">
        <f t="shared" ca="1" si="11"/>
        <v>#NAME?</v>
      </c>
      <c r="H451" s="26" t="s">
        <v>215</v>
      </c>
      <c r="I451" s="26" t="s">
        <v>252</v>
      </c>
      <c r="J451" s="7" t="str">
        <f t="shared" si="19"/>
        <v>Não</v>
      </c>
      <c r="K451" s="27">
        <v>45450</v>
      </c>
      <c r="L451" s="7"/>
      <c r="M451" s="7" t="s">
        <v>48</v>
      </c>
      <c r="N451" s="28">
        <v>3.0000000000000001E-3</v>
      </c>
      <c r="O451" s="7" t="s">
        <v>33</v>
      </c>
      <c r="P451" s="29">
        <v>0</v>
      </c>
      <c r="Q451" s="30"/>
      <c r="R451" s="30"/>
      <c r="S451" s="7" t="s">
        <v>203</v>
      </c>
      <c r="T451" s="7" t="s">
        <v>1657</v>
      </c>
      <c r="U451" s="7" t="s">
        <v>113</v>
      </c>
      <c r="V451" s="26" t="e">
        <f t="shared" ca="1" si="12"/>
        <v>#NAME?</v>
      </c>
      <c r="W451" s="7"/>
      <c r="X451" s="7" t="s">
        <v>276</v>
      </c>
      <c r="Y451" s="31" t="s">
        <v>205</v>
      </c>
      <c r="Z451" s="32"/>
      <c r="AA451" s="33">
        <v>49075100014851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9" t="s">
        <v>1658</v>
      </c>
      <c r="C452" s="15" t="s">
        <v>1659</v>
      </c>
      <c r="D452" s="7" t="s">
        <v>28</v>
      </c>
      <c r="E452" s="7" t="s">
        <v>29</v>
      </c>
      <c r="F452" s="7" t="s">
        <v>831</v>
      </c>
      <c r="G452" s="7" t="e">
        <f t="shared" ca="1" si="11"/>
        <v>#NAME?</v>
      </c>
      <c r="H452" s="26" t="s">
        <v>215</v>
      </c>
      <c r="I452" s="26" t="s">
        <v>216</v>
      </c>
      <c r="J452" s="7" t="str">
        <f t="shared" si="19"/>
        <v>Não</v>
      </c>
      <c r="K452" s="27">
        <v>45229</v>
      </c>
      <c r="L452" s="7"/>
      <c r="M452" s="7" t="s">
        <v>40</v>
      </c>
      <c r="N452" s="28">
        <v>1.2E-2</v>
      </c>
      <c r="O452" s="7" t="s">
        <v>41</v>
      </c>
      <c r="P452" s="29">
        <v>0.1</v>
      </c>
      <c r="Q452" s="30"/>
      <c r="R452" s="30"/>
      <c r="S452" s="7" t="s">
        <v>203</v>
      </c>
      <c r="T452" s="7" t="s">
        <v>1660</v>
      </c>
      <c r="U452" s="7" t="s">
        <v>29</v>
      </c>
      <c r="V452" s="26" t="e">
        <f t="shared" ca="1" si="12"/>
        <v>#NAME?</v>
      </c>
      <c r="W452" s="7"/>
      <c r="X452" s="7"/>
      <c r="Y452" s="31" t="s">
        <v>205</v>
      </c>
      <c r="Z452" s="32"/>
      <c r="AA452" s="33">
        <v>49075100012571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>
        <v>0</v>
      </c>
      <c r="AO452" s="32">
        <v>137488.4</v>
      </c>
      <c r="AP452" s="32">
        <v>139051.6</v>
      </c>
      <c r="AQ452" s="32">
        <v>139785.26999999999</v>
      </c>
      <c r="AR452" s="32">
        <v>140349</v>
      </c>
      <c r="AS452" s="32">
        <v>141659.22</v>
      </c>
      <c r="AT452" s="32">
        <v>141206.35</v>
      </c>
      <c r="AU452" s="32">
        <v>141304.29999999999</v>
      </c>
      <c r="AV452" s="32">
        <v>142035.20000000001</v>
      </c>
      <c r="AW452" s="32">
        <v>105.35</v>
      </c>
      <c r="AX452" s="32">
        <v>106.84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1661</v>
      </c>
      <c r="C453" s="4" t="s">
        <v>1662</v>
      </c>
      <c r="D453" s="7" t="s">
        <v>28</v>
      </c>
      <c r="E453" s="7" t="s">
        <v>20</v>
      </c>
      <c r="F453" s="7" t="s">
        <v>220</v>
      </c>
      <c r="G453" s="7" t="e">
        <f t="shared" ca="1" si="11"/>
        <v>#NAME?</v>
      </c>
      <c r="H453" s="26" t="s">
        <v>201</v>
      </c>
      <c r="I453" s="26" t="s">
        <v>33</v>
      </c>
      <c r="J453" s="7" t="str">
        <f t="shared" si="19"/>
        <v>Não</v>
      </c>
      <c r="K453" s="27">
        <v>44987</v>
      </c>
      <c r="L453" s="27">
        <v>45181</v>
      </c>
      <c r="M453" s="7" t="s">
        <v>53</v>
      </c>
      <c r="N453" s="28">
        <v>7.0000000000000001E-3</v>
      </c>
      <c r="O453" s="7" t="s">
        <v>33</v>
      </c>
      <c r="P453" s="29">
        <v>0</v>
      </c>
      <c r="Q453" s="30"/>
      <c r="R453" s="30" t="s">
        <v>1663</v>
      </c>
      <c r="S453" s="7" t="s">
        <v>203</v>
      </c>
      <c r="T453" s="7" t="s">
        <v>1664</v>
      </c>
      <c r="U453" s="7" t="s">
        <v>20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60000</v>
      </c>
      <c r="AG453" s="32">
        <v>102534</v>
      </c>
      <c r="AH453" s="32">
        <v>153405.6</v>
      </c>
      <c r="AI453" s="32">
        <v>157716.82999999999</v>
      </c>
      <c r="AJ453" s="32">
        <v>270708.34000000003</v>
      </c>
      <c r="AK453" s="32">
        <v>314906.03999999998</v>
      </c>
      <c r="AL453" s="32">
        <v>338203.14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1661</v>
      </c>
      <c r="C454" s="4" t="s">
        <v>1665</v>
      </c>
      <c r="D454" s="7" t="s">
        <v>28</v>
      </c>
      <c r="E454" s="7" t="s">
        <v>20</v>
      </c>
      <c r="F454" s="7" t="s">
        <v>220</v>
      </c>
      <c r="G454" s="7" t="e">
        <f t="shared" ca="1" si="11"/>
        <v>#NAME?</v>
      </c>
      <c r="H454" s="26" t="s">
        <v>201</v>
      </c>
      <c r="I454" s="26" t="s">
        <v>33</v>
      </c>
      <c r="J454" s="7" t="str">
        <f t="shared" si="19"/>
        <v>Não</v>
      </c>
      <c r="K454" s="27">
        <v>45163</v>
      </c>
      <c r="L454" s="27">
        <v>45182</v>
      </c>
      <c r="M454" s="7" t="s">
        <v>53</v>
      </c>
      <c r="N454" s="28">
        <v>7.0000000000000001E-3</v>
      </c>
      <c r="O454" s="7" t="s">
        <v>33</v>
      </c>
      <c r="P454" s="29">
        <v>0</v>
      </c>
      <c r="Q454" s="30"/>
      <c r="R454" s="30" t="s">
        <v>1663</v>
      </c>
      <c r="S454" s="7" t="s">
        <v>203</v>
      </c>
      <c r="T454" s="7" t="s">
        <v>1664</v>
      </c>
      <c r="U454" s="7" t="s">
        <v>20</v>
      </c>
      <c r="V454" s="26" t="e">
        <f t="shared" ca="1" si="12"/>
        <v>#NAME?</v>
      </c>
      <c r="W454" s="7"/>
      <c r="X454" s="7"/>
      <c r="Y454" s="31"/>
      <c r="Z454" s="32"/>
      <c r="AA454" s="33"/>
      <c r="AB454" s="32"/>
      <c r="AC454" s="32"/>
      <c r="AD454" s="32"/>
      <c r="AE454" s="32">
        <v>0</v>
      </c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1666</v>
      </c>
      <c r="C455" s="4" t="s">
        <v>1667</v>
      </c>
      <c r="D455" s="7" t="s">
        <v>28</v>
      </c>
      <c r="E455" s="7" t="s">
        <v>29</v>
      </c>
      <c r="F455" s="7" t="s">
        <v>967</v>
      </c>
      <c r="G455" s="7" t="e">
        <f t="shared" ca="1" si="11"/>
        <v>#NAME?</v>
      </c>
      <c r="H455" s="26" t="s">
        <v>201</v>
      </c>
      <c r="I455" s="26" t="s">
        <v>33</v>
      </c>
      <c r="J455" s="7" t="str">
        <f t="shared" si="19"/>
        <v>Não</v>
      </c>
      <c r="K455" s="27">
        <v>45155</v>
      </c>
      <c r="L455" s="27">
        <v>45513</v>
      </c>
      <c r="M455" s="7" t="s">
        <v>53</v>
      </c>
      <c r="N455" s="28">
        <v>7.0000000000000001E-3</v>
      </c>
      <c r="O455" s="7" t="s">
        <v>33</v>
      </c>
      <c r="P455" s="29">
        <v>0</v>
      </c>
      <c r="Q455" s="30"/>
      <c r="R455" s="30" t="s">
        <v>1668</v>
      </c>
      <c r="S455" s="7" t="s">
        <v>203</v>
      </c>
      <c r="T455" s="7" t="s">
        <v>1669</v>
      </c>
      <c r="U455" s="7" t="s">
        <v>29</v>
      </c>
      <c r="V455" s="26" t="e">
        <f t="shared" ca="1" si="12"/>
        <v>#NAME?</v>
      </c>
      <c r="W455" s="7"/>
      <c r="X455" s="7"/>
      <c r="Y455" s="31" t="s">
        <v>296</v>
      </c>
      <c r="Z455" s="32"/>
      <c r="AA455" s="33">
        <v>49075100008620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>
        <v>52603.38</v>
      </c>
      <c r="AM455" s="32">
        <v>58632.55</v>
      </c>
      <c r="AN455" s="32">
        <v>128721.41</v>
      </c>
      <c r="AO455" s="32">
        <v>133384.12</v>
      </c>
      <c r="AP455" s="32">
        <v>137232.47</v>
      </c>
      <c r="AQ455" s="32">
        <v>144970.06</v>
      </c>
      <c r="AR455" s="32">
        <v>151229.1</v>
      </c>
      <c r="AS455" s="32">
        <v>163997.51999999999</v>
      </c>
      <c r="AT455" s="32">
        <v>165846.09</v>
      </c>
      <c r="AU455" s="32">
        <v>167606.1</v>
      </c>
      <c r="AV455" s="32">
        <v>169324.9</v>
      </c>
      <c r="AW455" s="32">
        <v>171273.60000000001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1670</v>
      </c>
      <c r="C456" s="4" t="s">
        <v>1671</v>
      </c>
      <c r="D456" s="7" t="s">
        <v>28</v>
      </c>
      <c r="E456" s="7" t="s">
        <v>29</v>
      </c>
      <c r="F456" s="7" t="s">
        <v>412</v>
      </c>
      <c r="G456" s="7" t="e">
        <f t="shared" ca="1" si="11"/>
        <v>#NAME?</v>
      </c>
      <c r="H456" s="26" t="s">
        <v>210</v>
      </c>
      <c r="I456" s="26" t="s">
        <v>33</v>
      </c>
      <c r="J456" s="7" t="str">
        <f t="shared" si="19"/>
        <v>Não</v>
      </c>
      <c r="K456" s="27">
        <v>44973</v>
      </c>
      <c r="L456" s="7"/>
      <c r="M456" s="7" t="s">
        <v>94</v>
      </c>
      <c r="N456" s="28">
        <v>0</v>
      </c>
      <c r="O456" s="7" t="s">
        <v>33</v>
      </c>
      <c r="P456" s="29">
        <v>0</v>
      </c>
      <c r="Q456" s="30"/>
      <c r="R456" s="30" t="s">
        <v>749</v>
      </c>
      <c r="S456" s="7" t="s">
        <v>203</v>
      </c>
      <c r="T456" s="7" t="s">
        <v>1672</v>
      </c>
      <c r="U456" s="7" t="s">
        <v>29</v>
      </c>
      <c r="V456" s="26" t="e">
        <f t="shared" ca="1" si="12"/>
        <v>#NAME?</v>
      </c>
      <c r="W456" s="7"/>
      <c r="X456" s="7"/>
      <c r="Y456" s="31" t="s">
        <v>205</v>
      </c>
      <c r="Z456" s="32"/>
      <c r="AA456" s="33">
        <v>49075100003785</v>
      </c>
      <c r="AB456" s="32"/>
      <c r="AC456" s="32"/>
      <c r="AD456" s="32"/>
      <c r="AE456" s="32">
        <v>0</v>
      </c>
      <c r="AF456" s="32">
        <v>6050.41</v>
      </c>
      <c r="AG456" s="32">
        <v>6120.43</v>
      </c>
      <c r="AH456" s="32">
        <v>14160.03</v>
      </c>
      <c r="AI456" s="32">
        <v>46550.74</v>
      </c>
      <c r="AJ456" s="32">
        <v>46962.62</v>
      </c>
      <c r="AK456" s="32">
        <v>47341.05</v>
      </c>
      <c r="AL456" s="32">
        <v>47540.6</v>
      </c>
      <c r="AM456" s="32">
        <v>47745.93</v>
      </c>
      <c r="AN456" s="32">
        <v>48047.89</v>
      </c>
      <c r="AO456" s="32">
        <v>48101.94</v>
      </c>
      <c r="AP456" s="32">
        <v>48460.62</v>
      </c>
      <c r="AQ456" s="32">
        <v>47877.09</v>
      </c>
      <c r="AR456" s="32">
        <v>48344.89</v>
      </c>
      <c r="AS456" s="32">
        <v>48852.6</v>
      </c>
      <c r="AT456" s="32">
        <v>48587.21</v>
      </c>
      <c r="AU456" s="32">
        <v>48946.3</v>
      </c>
      <c r="AV456" s="32">
        <v>49304.42</v>
      </c>
      <c r="AW456" s="32">
        <v>49745.65</v>
      </c>
      <c r="AX456" s="32">
        <v>50053.3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3" t="s">
        <v>1673</v>
      </c>
      <c r="C457" s="4" t="s">
        <v>1674</v>
      </c>
      <c r="D457" s="7" t="s">
        <v>28</v>
      </c>
      <c r="E457" s="7" t="s">
        <v>29</v>
      </c>
      <c r="F457" s="7" t="s">
        <v>78</v>
      </c>
      <c r="G457" s="7" t="e">
        <f t="shared" ca="1" si="11"/>
        <v>#NAME?</v>
      </c>
      <c r="H457" s="26" t="s">
        <v>210</v>
      </c>
      <c r="I457" s="26" t="s">
        <v>33</v>
      </c>
      <c r="J457" s="7" t="str">
        <f t="shared" si="19"/>
        <v>Não</v>
      </c>
      <c r="K457" s="27">
        <v>44950</v>
      </c>
      <c r="L457" s="7"/>
      <c r="M457" s="7" t="s">
        <v>74</v>
      </c>
      <c r="N457" s="28">
        <v>1.4999999999999999E-2</v>
      </c>
      <c r="O457" s="7" t="s">
        <v>41</v>
      </c>
      <c r="P457" s="29">
        <v>0.1</v>
      </c>
      <c r="Q457" s="30"/>
      <c r="R457" s="30"/>
      <c r="S457" s="7" t="s">
        <v>203</v>
      </c>
      <c r="T457" s="7" t="s">
        <v>1675</v>
      </c>
      <c r="U457" s="7" t="s">
        <v>1676</v>
      </c>
      <c r="V457" s="26" t="e">
        <f t="shared" ca="1" si="12"/>
        <v>#NAME?</v>
      </c>
      <c r="W457" s="7"/>
      <c r="X457" s="7"/>
      <c r="Y457" s="31" t="s">
        <v>205</v>
      </c>
      <c r="Z457" s="32"/>
      <c r="AA457" s="33">
        <v>49075100006059</v>
      </c>
      <c r="AB457" s="32"/>
      <c r="AC457" s="32"/>
      <c r="AD457" s="32"/>
      <c r="AE457" s="32">
        <v>45032.3</v>
      </c>
      <c r="AF457" s="32">
        <v>45427.45</v>
      </c>
      <c r="AG457" s="32">
        <v>45916.51</v>
      </c>
      <c r="AH457" s="32">
        <v>46229.26</v>
      </c>
      <c r="AI457" s="32">
        <v>46739.32</v>
      </c>
      <c r="AJ457" s="32">
        <v>65307.83</v>
      </c>
      <c r="AK457" s="32">
        <v>75863.42</v>
      </c>
      <c r="AL457" s="32">
        <v>85703.16</v>
      </c>
      <c r="AM457" s="32">
        <v>101333.44</v>
      </c>
      <c r="AN457" s="32">
        <v>101439.73</v>
      </c>
      <c r="AO457" s="32">
        <v>103756.43</v>
      </c>
      <c r="AP457" s="32">
        <v>119426.87</v>
      </c>
      <c r="AQ457" s="32">
        <v>126093.77</v>
      </c>
      <c r="AR457" s="32">
        <v>135178.23000000001</v>
      </c>
      <c r="AS457" s="32">
        <v>144495.54999999999</v>
      </c>
      <c r="AT457" s="32">
        <v>126.75</v>
      </c>
      <c r="AU457" s="32">
        <v>126.75</v>
      </c>
      <c r="AV457" s="32">
        <v>15238.4</v>
      </c>
      <c r="AW457" s="32">
        <v>25444.25</v>
      </c>
      <c r="AX457" s="32">
        <v>25628.5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18</v>
      </c>
      <c r="B458" s="3" t="s">
        <v>1677</v>
      </c>
      <c r="C458" s="4" t="s">
        <v>1678</v>
      </c>
      <c r="D458" s="7" t="s">
        <v>28</v>
      </c>
      <c r="E458" s="7" t="s">
        <v>29</v>
      </c>
      <c r="F458" s="7" t="s">
        <v>30</v>
      </c>
      <c r="G458" s="7" t="e">
        <f t="shared" ca="1" si="11"/>
        <v>#NAME?</v>
      </c>
      <c r="H458" s="26" t="s">
        <v>210</v>
      </c>
      <c r="I458" s="26" t="s">
        <v>33</v>
      </c>
      <c r="J458" s="7" t="str">
        <f t="shared" si="19"/>
        <v>Não</v>
      </c>
      <c r="K458" s="27">
        <v>44953</v>
      </c>
      <c r="L458" s="7"/>
      <c r="M458" s="7" t="s">
        <v>53</v>
      </c>
      <c r="N458" s="28">
        <v>1.2E-2</v>
      </c>
      <c r="O458" s="7" t="s">
        <v>33</v>
      </c>
      <c r="P458" s="29">
        <v>0</v>
      </c>
      <c r="Q458" s="30"/>
      <c r="R458" s="30"/>
      <c r="S458" s="7" t="s">
        <v>203</v>
      </c>
      <c r="T458" s="7" t="s">
        <v>1679</v>
      </c>
      <c r="U458" s="7" t="s">
        <v>29</v>
      </c>
      <c r="V458" s="26" t="e">
        <f t="shared" ca="1" si="12"/>
        <v>#NAME?</v>
      </c>
      <c r="W458" s="7"/>
      <c r="X458" s="7"/>
      <c r="Y458" s="31" t="s">
        <v>205</v>
      </c>
      <c r="Z458" s="32"/>
      <c r="AA458" s="33">
        <v>49075100006067</v>
      </c>
      <c r="AB458" s="32"/>
      <c r="AC458" s="32"/>
      <c r="AD458" s="32"/>
      <c r="AE458" s="32">
        <v>37951.879999999997</v>
      </c>
      <c r="AF458" s="32">
        <v>80366.67</v>
      </c>
      <c r="AG458" s="32">
        <v>81226.47</v>
      </c>
      <c r="AH458" s="32">
        <v>81824.72</v>
      </c>
      <c r="AI458" s="32">
        <v>129627.9</v>
      </c>
      <c r="AJ458" s="32">
        <v>130683.94</v>
      </c>
      <c r="AK458" s="32">
        <v>131755.43</v>
      </c>
      <c r="AL458" s="32">
        <v>133041.37</v>
      </c>
      <c r="AM458" s="32">
        <v>134172.01</v>
      </c>
      <c r="AN458" s="32">
        <v>135424.92000000001</v>
      </c>
      <c r="AO458" s="32">
        <v>136471.81</v>
      </c>
      <c r="AP458" s="32">
        <v>137256.54</v>
      </c>
      <c r="AQ458" s="32">
        <v>137681.35</v>
      </c>
      <c r="AR458" s="32">
        <v>138635.19</v>
      </c>
      <c r="AS458" s="32">
        <v>139736.26</v>
      </c>
      <c r="AT458" s="32">
        <v>140809.29</v>
      </c>
      <c r="AU458" s="32">
        <v>141835.4</v>
      </c>
      <c r="AV458" s="32">
        <v>142451.70000000001</v>
      </c>
      <c r="AW458" s="32">
        <v>143658</v>
      </c>
      <c r="AX458" s="32">
        <v>144835.5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" t="s">
        <v>1680</v>
      </c>
      <c r="C459" s="4" t="s">
        <v>1681</v>
      </c>
      <c r="D459" s="7" t="s">
        <v>28</v>
      </c>
      <c r="E459" s="7" t="s">
        <v>29</v>
      </c>
      <c r="F459" s="7" t="s">
        <v>78</v>
      </c>
      <c r="G459" s="7" t="e">
        <f t="shared" ca="1" si="11"/>
        <v>#NAME?</v>
      </c>
      <c r="H459" s="26" t="s">
        <v>201</v>
      </c>
      <c r="I459" s="26" t="s">
        <v>33</v>
      </c>
      <c r="J459" s="7" t="str">
        <f t="shared" si="19"/>
        <v>Não</v>
      </c>
      <c r="K459" s="27">
        <v>45322</v>
      </c>
      <c r="L459" s="27">
        <v>45356</v>
      </c>
      <c r="M459" s="7" t="s">
        <v>53</v>
      </c>
      <c r="N459" s="28">
        <v>0.01</v>
      </c>
      <c r="O459" s="7" t="s">
        <v>33</v>
      </c>
      <c r="P459" s="29">
        <v>0</v>
      </c>
      <c r="Q459" s="30"/>
      <c r="R459" s="30" t="s">
        <v>1682</v>
      </c>
      <c r="S459" s="7" t="s">
        <v>203</v>
      </c>
      <c r="T459" s="7" t="s">
        <v>1683</v>
      </c>
      <c r="U459" s="7" t="s">
        <v>20</v>
      </c>
      <c r="V459" s="26" t="e">
        <f t="shared" ca="1" si="12"/>
        <v>#NAME?</v>
      </c>
      <c r="W459" s="7"/>
      <c r="X459" s="7"/>
      <c r="Y459" s="31" t="s">
        <v>296</v>
      </c>
      <c r="Z459" s="32"/>
      <c r="AA459" s="33">
        <v>49075100013365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0</v>
      </c>
      <c r="AR459" s="32">
        <v>135193.12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1684</v>
      </c>
      <c r="C460" s="4" t="s">
        <v>1685</v>
      </c>
      <c r="D460" s="7" t="s">
        <v>51</v>
      </c>
      <c r="E460" s="7" t="s">
        <v>20</v>
      </c>
      <c r="F460" s="7" t="s">
        <v>232</v>
      </c>
      <c r="G460" s="7" t="e">
        <f t="shared" ca="1" si="11"/>
        <v>#NAME?</v>
      </c>
      <c r="H460" s="26" t="s">
        <v>210</v>
      </c>
      <c r="I460" s="26" t="s">
        <v>33</v>
      </c>
      <c r="J460" s="7" t="str">
        <f t="shared" si="19"/>
        <v>Não</v>
      </c>
      <c r="K460" s="27">
        <v>45314</v>
      </c>
      <c r="L460" s="7"/>
      <c r="M460" s="7" t="s">
        <v>53</v>
      </c>
      <c r="N460" s="28">
        <v>1.2E-2</v>
      </c>
      <c r="O460" s="7" t="s">
        <v>33</v>
      </c>
      <c r="P460" s="29">
        <v>0</v>
      </c>
      <c r="Q460" s="30"/>
      <c r="R460" s="30"/>
      <c r="S460" s="7" t="s">
        <v>203</v>
      </c>
      <c r="T460" s="7" t="s">
        <v>1686</v>
      </c>
      <c r="U460" s="7" t="s">
        <v>20</v>
      </c>
      <c r="V460" s="26" t="e">
        <f t="shared" ca="1" si="12"/>
        <v>#NAME?</v>
      </c>
      <c r="W460" s="7"/>
      <c r="X460" s="7"/>
      <c r="Y460" s="31" t="s">
        <v>205</v>
      </c>
      <c r="Z460" s="32"/>
      <c r="AA460" s="33">
        <v>49075100013209</v>
      </c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>
        <v>350558.06</v>
      </c>
      <c r="AR460" s="32">
        <v>403578.75</v>
      </c>
      <c r="AS460" s="32">
        <v>567918.27</v>
      </c>
      <c r="AT460" s="32">
        <v>620290.48</v>
      </c>
      <c r="AU460" s="32">
        <v>624402.30000000005</v>
      </c>
      <c r="AV460" s="32">
        <v>931162.2</v>
      </c>
      <c r="AW460" s="32">
        <v>1140332</v>
      </c>
      <c r="AX460" s="32">
        <v>1242978.57</v>
      </c>
      <c r="AY460" s="32" t="e">
        <f t="array" aca="1" ref="AY460" ca="1">_xludf.XLOOKUP(C460,'PL TOTAL D0'!A:A,'PL TOTAL D0'!C:C,"")</f>
        <v>#NAME?</v>
      </c>
    </row>
    <row r="461" spans="1:51" ht="15" customHeight="1">
      <c r="A461" s="25" t="s">
        <v>18</v>
      </c>
      <c r="B461" s="36" t="s">
        <v>1687</v>
      </c>
      <c r="C461" s="4" t="s">
        <v>1688</v>
      </c>
      <c r="D461" s="7" t="s">
        <v>110</v>
      </c>
      <c r="E461" s="7" t="s">
        <v>29</v>
      </c>
      <c r="F461" s="7" t="s">
        <v>251</v>
      </c>
      <c r="G461" s="7" t="e">
        <f t="shared" ca="1" si="11"/>
        <v>#NAME?</v>
      </c>
      <c r="H461" s="26" t="s">
        <v>201</v>
      </c>
      <c r="I461" s="26" t="s">
        <v>33</v>
      </c>
      <c r="J461" s="7" t="str">
        <f t="shared" si="19"/>
        <v>Não</v>
      </c>
      <c r="K461" s="27">
        <v>44998</v>
      </c>
      <c r="L461" s="27">
        <v>45407</v>
      </c>
      <c r="M461" s="7" t="s">
        <v>74</v>
      </c>
      <c r="N461" s="28">
        <v>1.4999999999999999E-2</v>
      </c>
      <c r="O461" s="7" t="s">
        <v>41</v>
      </c>
      <c r="P461" s="29">
        <v>0.1</v>
      </c>
      <c r="Q461" s="30"/>
      <c r="R461" s="30" t="s">
        <v>1689</v>
      </c>
      <c r="S461" s="7" t="s">
        <v>203</v>
      </c>
      <c r="T461" s="7" t="s">
        <v>1690</v>
      </c>
      <c r="U461" s="7" t="s">
        <v>29</v>
      </c>
      <c r="V461" s="26" t="e">
        <f t="shared" ca="1" si="12"/>
        <v>#NAME?</v>
      </c>
      <c r="W461" s="7"/>
      <c r="X461" s="7"/>
      <c r="Y461" s="31" t="s">
        <v>205</v>
      </c>
      <c r="Z461" s="32"/>
      <c r="AA461" s="33"/>
      <c r="AB461" s="32"/>
      <c r="AC461" s="32"/>
      <c r="AD461" s="32"/>
      <c r="AE461" s="32"/>
      <c r="AF461" s="32"/>
      <c r="AG461" s="32">
        <v>162023.29</v>
      </c>
      <c r="AH461" s="32">
        <v>444063.69</v>
      </c>
      <c r="AI461" s="32">
        <v>168414.97</v>
      </c>
      <c r="AJ461" s="32">
        <v>170952.21</v>
      </c>
      <c r="AK461" s="32">
        <v>171906.21</v>
      </c>
      <c r="AL461" s="32">
        <v>171802.08</v>
      </c>
      <c r="AM461" s="32">
        <v>172413.02</v>
      </c>
      <c r="AN461" s="32">
        <v>171877.91</v>
      </c>
      <c r="AO461" s="32">
        <v>175962.99</v>
      </c>
      <c r="AP461" s="32">
        <v>179581.79</v>
      </c>
      <c r="AQ461" s="32">
        <v>176745.19</v>
      </c>
      <c r="AR461" s="32">
        <v>178110.95</v>
      </c>
      <c r="AS461" s="32">
        <v>179899.19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1691</v>
      </c>
      <c r="C462" s="4" t="s">
        <v>1692</v>
      </c>
      <c r="D462" s="7" t="s">
        <v>28</v>
      </c>
      <c r="E462" s="7" t="s">
        <v>20</v>
      </c>
      <c r="F462" s="7" t="s">
        <v>369</v>
      </c>
      <c r="G462" s="7" t="e">
        <f t="shared" ca="1" si="11"/>
        <v>#NAME?</v>
      </c>
      <c r="H462" s="26" t="s">
        <v>210</v>
      </c>
      <c r="I462" s="26" t="s">
        <v>33</v>
      </c>
      <c r="J462" s="7" t="str">
        <f t="shared" si="19"/>
        <v>Sim</v>
      </c>
      <c r="K462" s="27">
        <v>44972</v>
      </c>
      <c r="L462" s="7"/>
      <c r="M462" s="7" t="s">
        <v>40</v>
      </c>
      <c r="N462" s="28">
        <v>1.2E-2</v>
      </c>
      <c r="O462" s="7" t="s">
        <v>41</v>
      </c>
      <c r="P462" s="29">
        <v>0.1</v>
      </c>
      <c r="Q462" s="35" t="s">
        <v>1693</v>
      </c>
      <c r="R462" s="30" t="s">
        <v>1694</v>
      </c>
      <c r="S462" s="7" t="s">
        <v>203</v>
      </c>
      <c r="T462" s="7" t="s">
        <v>1695</v>
      </c>
      <c r="U462" s="7" t="s">
        <v>20</v>
      </c>
      <c r="V462" s="26" t="e">
        <f t="shared" ca="1" si="12"/>
        <v>#NAME?</v>
      </c>
      <c r="W462" s="7"/>
      <c r="X462" s="7"/>
      <c r="Y462" s="31" t="s">
        <v>205</v>
      </c>
      <c r="Z462" s="32"/>
      <c r="AA462" s="33">
        <v>49075100009805</v>
      </c>
      <c r="AB462" s="32"/>
      <c r="AC462" s="32"/>
      <c r="AD462" s="32"/>
      <c r="AE462" s="32">
        <v>0</v>
      </c>
      <c r="AF462" s="32">
        <v>2781216.38</v>
      </c>
      <c r="AG462" s="32">
        <v>2812243.72</v>
      </c>
      <c r="AH462" s="32">
        <v>2836358.2</v>
      </c>
      <c r="AI462" s="32">
        <v>2870623.99</v>
      </c>
      <c r="AJ462" s="32">
        <v>2901586.24</v>
      </c>
      <c r="AK462" s="32">
        <v>2927527.12</v>
      </c>
      <c r="AL462" s="32">
        <v>3070459.36</v>
      </c>
      <c r="AM462" s="32">
        <v>3092897.17</v>
      </c>
      <c r="AN462" s="32">
        <v>3121736.93</v>
      </c>
      <c r="AO462" s="32">
        <v>3144175.92</v>
      </c>
      <c r="AP462" s="32">
        <v>3167084.36</v>
      </c>
      <c r="AQ462" s="32">
        <v>3195039.22</v>
      </c>
      <c r="AR462" s="32">
        <v>3208384.34</v>
      </c>
      <c r="AS462" s="32">
        <v>3214698.19</v>
      </c>
      <c r="AT462" s="32">
        <v>3213986.27</v>
      </c>
      <c r="AU462" s="32">
        <v>3228477</v>
      </c>
      <c r="AV462" s="32">
        <v>3253002</v>
      </c>
      <c r="AW462" s="32">
        <v>3288268</v>
      </c>
      <c r="AX462" s="32">
        <v>3408183.86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" t="s">
        <v>1696</v>
      </c>
      <c r="C463" s="4" t="s">
        <v>1697</v>
      </c>
      <c r="D463" s="7" t="s">
        <v>28</v>
      </c>
      <c r="E463" s="7" t="s">
        <v>20</v>
      </c>
      <c r="F463" s="7" t="s">
        <v>214</v>
      </c>
      <c r="G463" s="7" t="e">
        <f t="shared" ca="1" si="11"/>
        <v>#NAME?</v>
      </c>
      <c r="H463" s="26" t="s">
        <v>215</v>
      </c>
      <c r="I463" s="26" t="s">
        <v>216</v>
      </c>
      <c r="J463" s="7" t="str">
        <f t="shared" si="19"/>
        <v>Não</v>
      </c>
      <c r="K463" s="27">
        <v>45056</v>
      </c>
      <c r="L463" s="7"/>
      <c r="M463" s="7" t="s">
        <v>53</v>
      </c>
      <c r="N463" s="28">
        <v>1.2E-2</v>
      </c>
      <c r="O463" s="7" t="s">
        <v>33</v>
      </c>
      <c r="P463" s="29">
        <v>0</v>
      </c>
      <c r="Q463" s="30"/>
      <c r="R463" s="30"/>
      <c r="S463" s="7" t="s">
        <v>203</v>
      </c>
      <c r="T463" s="7" t="s">
        <v>1698</v>
      </c>
      <c r="U463" s="7" t="s">
        <v>20</v>
      </c>
      <c r="V463" s="26" t="e">
        <f t="shared" ca="1" si="12"/>
        <v>#NAME?</v>
      </c>
      <c r="W463" s="7"/>
      <c r="X463" s="7"/>
      <c r="Y463" s="31" t="s">
        <v>205</v>
      </c>
      <c r="Z463" s="32"/>
      <c r="AA463" s="33">
        <v>49075100012581</v>
      </c>
      <c r="AB463" s="32"/>
      <c r="AC463" s="32"/>
      <c r="AD463" s="32"/>
      <c r="AE463" s="32"/>
      <c r="AF463" s="32"/>
      <c r="AG463" s="32"/>
      <c r="AH463" s="32">
        <v>0</v>
      </c>
      <c r="AI463" s="32">
        <v>8.5299999999999994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131" t="s">
        <v>1699</v>
      </c>
      <c r="C464" s="132" t="s">
        <v>1700</v>
      </c>
      <c r="D464" s="7" t="s">
        <v>28</v>
      </c>
      <c r="E464" s="7" t="s">
        <v>20</v>
      </c>
      <c r="F464" s="7" t="s">
        <v>369</v>
      </c>
      <c r="G464" s="7" t="e">
        <f t="shared" ca="1" si="11"/>
        <v>#NAME?</v>
      </c>
      <c r="H464" s="26" t="s">
        <v>215</v>
      </c>
      <c r="I464" s="26" t="s">
        <v>268</v>
      </c>
      <c r="J464" s="7" t="str">
        <f t="shared" si="19"/>
        <v>Não</v>
      </c>
      <c r="K464" s="27">
        <v>45166</v>
      </c>
      <c r="L464" s="149"/>
      <c r="M464" s="7" t="s">
        <v>53</v>
      </c>
      <c r="N464" s="28">
        <v>1.2E-2</v>
      </c>
      <c r="O464" s="7" t="s">
        <v>33</v>
      </c>
      <c r="P464" s="29">
        <v>0</v>
      </c>
      <c r="Q464" s="30"/>
      <c r="R464" s="30" t="s">
        <v>1503</v>
      </c>
      <c r="S464" s="7" t="s">
        <v>203</v>
      </c>
      <c r="T464" s="7" t="s">
        <v>1701</v>
      </c>
      <c r="U464" s="7" t="s">
        <v>20</v>
      </c>
      <c r="V464" s="26" t="e">
        <f t="shared" ca="1" si="12"/>
        <v>#NAME?</v>
      </c>
      <c r="W464" s="7"/>
      <c r="X464" s="7"/>
      <c r="Y464" s="31" t="s">
        <v>205</v>
      </c>
      <c r="Z464" s="32"/>
      <c r="AA464" s="33">
        <v>49075100011613</v>
      </c>
      <c r="AB464" s="32"/>
      <c r="AC464" s="32"/>
      <c r="AD464" s="32"/>
      <c r="AE464" s="32"/>
      <c r="AF464" s="32"/>
      <c r="AG464" s="32"/>
      <c r="AH464" s="32"/>
      <c r="AI464" s="32"/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" t="s">
        <v>1702</v>
      </c>
      <c r="C465" s="4" t="s">
        <v>1703</v>
      </c>
      <c r="D465" s="7" t="s">
        <v>28</v>
      </c>
      <c r="E465" s="7" t="s">
        <v>29</v>
      </c>
      <c r="F465" s="7" t="s">
        <v>78</v>
      </c>
      <c r="G465" s="7" t="e">
        <f t="shared" ca="1" si="11"/>
        <v>#NAME?</v>
      </c>
      <c r="H465" s="26" t="s">
        <v>210</v>
      </c>
      <c r="I465" s="26" t="s">
        <v>33</v>
      </c>
      <c r="J465" s="7" t="str">
        <f t="shared" si="19"/>
        <v>Não</v>
      </c>
      <c r="K465" s="27">
        <v>45065</v>
      </c>
      <c r="L465" s="7"/>
      <c r="M465" s="7" t="s">
        <v>53</v>
      </c>
      <c r="N465" s="28">
        <v>7.0000000000000001E-3</v>
      </c>
      <c r="O465" s="7" t="s">
        <v>33</v>
      </c>
      <c r="P465" s="29">
        <v>0</v>
      </c>
      <c r="Q465" s="30"/>
      <c r="R465" s="30"/>
      <c r="S465" s="7" t="s">
        <v>203</v>
      </c>
      <c r="T465" s="7" t="s">
        <v>1704</v>
      </c>
      <c r="U465" s="7" t="s">
        <v>621</v>
      </c>
      <c r="V465" s="26" t="e">
        <f t="shared" ca="1" si="12"/>
        <v>#NAME?</v>
      </c>
      <c r="W465" s="7"/>
      <c r="X465" s="7"/>
      <c r="Y465" s="31" t="s">
        <v>205</v>
      </c>
      <c r="Z465" s="32"/>
      <c r="AA465" s="33">
        <v>49075100008302</v>
      </c>
      <c r="AB465" s="32"/>
      <c r="AC465" s="32"/>
      <c r="AD465" s="32"/>
      <c r="AE465" s="32"/>
      <c r="AF465" s="32"/>
      <c r="AG465" s="32"/>
      <c r="AH465" s="32">
        <v>0</v>
      </c>
      <c r="AI465" s="32">
        <v>268927.25</v>
      </c>
      <c r="AJ465" s="32">
        <v>271686.78999999998</v>
      </c>
      <c r="AK465" s="32">
        <v>273736.55</v>
      </c>
      <c r="AL465" s="32">
        <v>276593.56</v>
      </c>
      <c r="AM465" s="32">
        <v>278938.3</v>
      </c>
      <c r="AN465" s="32">
        <v>281591.95</v>
      </c>
      <c r="AO465" s="32">
        <v>305230.75</v>
      </c>
      <c r="AP465" s="32">
        <v>307697.21000000002</v>
      </c>
      <c r="AQ465" s="32">
        <v>310118.8</v>
      </c>
      <c r="AR465" s="32">
        <v>311213</v>
      </c>
      <c r="AS465" s="32">
        <v>313991.53999999998</v>
      </c>
      <c r="AT465" s="32">
        <v>340113.73</v>
      </c>
      <c r="AU465" s="32">
        <v>341707.9</v>
      </c>
      <c r="AV465" s="32">
        <v>344298.8</v>
      </c>
      <c r="AW465" s="32">
        <v>347043.4</v>
      </c>
      <c r="AX465" s="32">
        <v>349474.08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6" t="s">
        <v>1705</v>
      </c>
      <c r="C466" s="4" t="s">
        <v>1706</v>
      </c>
      <c r="D466" s="7" t="s">
        <v>28</v>
      </c>
      <c r="E466" s="7" t="s">
        <v>29</v>
      </c>
      <c r="F466" s="7" t="s">
        <v>412</v>
      </c>
      <c r="G466" s="7" t="e">
        <f t="shared" ca="1" si="11"/>
        <v>#NAME?</v>
      </c>
      <c r="H466" s="26" t="s">
        <v>201</v>
      </c>
      <c r="I466" s="26" t="s">
        <v>33</v>
      </c>
      <c r="J466" s="7" t="str">
        <f t="shared" si="19"/>
        <v>Não</v>
      </c>
      <c r="K466" s="27">
        <v>44994</v>
      </c>
      <c r="L466" s="27">
        <v>45555</v>
      </c>
      <c r="M466" s="7" t="s">
        <v>386</v>
      </c>
      <c r="N466" s="28">
        <v>7.0000000000000001E-3</v>
      </c>
      <c r="O466" s="7" t="s">
        <v>41</v>
      </c>
      <c r="P466" s="29">
        <v>0.2</v>
      </c>
      <c r="Q466" s="30"/>
      <c r="R466" s="30"/>
      <c r="S466" s="7" t="s">
        <v>203</v>
      </c>
      <c r="T466" s="7" t="s">
        <v>1707</v>
      </c>
      <c r="U466" s="7" t="s">
        <v>29</v>
      </c>
      <c r="V466" s="26" t="e">
        <f t="shared" ca="1" si="12"/>
        <v>#NAME?</v>
      </c>
      <c r="W466" s="7"/>
      <c r="X466" s="7"/>
      <c r="Y466" s="31" t="s">
        <v>205</v>
      </c>
      <c r="Z466" s="32"/>
      <c r="AA466" s="33">
        <v>49075100003556</v>
      </c>
      <c r="AB466" s="32"/>
      <c r="AC466" s="32"/>
      <c r="AD466" s="32"/>
      <c r="AE466" s="32"/>
      <c r="AF466" s="32"/>
      <c r="AG466" s="32">
        <v>53199.19</v>
      </c>
      <c r="AH466" s="32">
        <v>58106.63</v>
      </c>
      <c r="AI466" s="32">
        <v>59285.7</v>
      </c>
      <c r="AJ466" s="32">
        <v>61168.62</v>
      </c>
      <c r="AK466" s="32">
        <v>70324.05</v>
      </c>
      <c r="AL466" s="32">
        <v>69561.7</v>
      </c>
      <c r="AM466" s="32">
        <v>69908.600000000006</v>
      </c>
      <c r="AN466" s="32">
        <v>69330.720000000001</v>
      </c>
      <c r="AO466" s="32">
        <v>71837.89</v>
      </c>
      <c r="AP466" s="32">
        <v>73795.839999999997</v>
      </c>
      <c r="AQ466" s="32">
        <v>79553.070000000007</v>
      </c>
      <c r="AR466" s="32">
        <v>80307.06</v>
      </c>
      <c r="AS466" s="32">
        <v>111686.15</v>
      </c>
      <c r="AT466" s="32">
        <v>109874.07</v>
      </c>
      <c r="AU466" s="32">
        <v>108756.7</v>
      </c>
      <c r="AV466" s="32">
        <v>122887.3</v>
      </c>
      <c r="AW466" s="32">
        <v>124985.8</v>
      </c>
      <c r="AX466" s="32">
        <v>126881.76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" t="s">
        <v>1708</v>
      </c>
      <c r="C467" s="4" t="s">
        <v>1709</v>
      </c>
      <c r="D467" s="7" t="s">
        <v>28</v>
      </c>
      <c r="E467" s="7" t="s">
        <v>29</v>
      </c>
      <c r="F467" s="7" t="s">
        <v>1710</v>
      </c>
      <c r="G467" s="7" t="e">
        <f t="shared" ca="1" si="11"/>
        <v>#NAME?</v>
      </c>
      <c r="H467" s="26" t="s">
        <v>201</v>
      </c>
      <c r="I467" s="26" t="s">
        <v>33</v>
      </c>
      <c r="J467" s="7" t="str">
        <f t="shared" si="19"/>
        <v>Não</v>
      </c>
      <c r="K467" s="27">
        <v>45321</v>
      </c>
      <c r="L467" s="27">
        <v>45520</v>
      </c>
      <c r="M467" s="7" t="s">
        <v>74</v>
      </c>
      <c r="N467" s="28">
        <v>1.2E-2</v>
      </c>
      <c r="O467" s="7" t="s">
        <v>41</v>
      </c>
      <c r="P467" s="29">
        <v>0.1</v>
      </c>
      <c r="Q467" s="30"/>
      <c r="R467" s="30"/>
      <c r="S467" s="7" t="s">
        <v>203</v>
      </c>
      <c r="T467" s="7" t="s">
        <v>1711</v>
      </c>
      <c r="U467" s="7" t="s">
        <v>29</v>
      </c>
      <c r="V467" s="26" t="e">
        <f t="shared" ca="1" si="12"/>
        <v>#NAME?</v>
      </c>
      <c r="W467" s="7"/>
      <c r="X467" s="7"/>
      <c r="Y467" s="31" t="s">
        <v>296</v>
      </c>
      <c r="Z467" s="32"/>
      <c r="AA467" s="33">
        <v>49075100013217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>
        <v>40063.74</v>
      </c>
      <c r="AR467" s="32">
        <v>40475.33</v>
      </c>
      <c r="AS467" s="32">
        <v>55930.45</v>
      </c>
      <c r="AT467" s="32">
        <v>95808.76</v>
      </c>
      <c r="AU467" s="32">
        <v>95266.58</v>
      </c>
      <c r="AV467" s="32">
        <v>95956.24</v>
      </c>
      <c r="AW467" s="32">
        <v>97432.41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" t="s">
        <v>1712</v>
      </c>
      <c r="C468" s="4" t="s">
        <v>1713</v>
      </c>
      <c r="D468" s="7" t="s">
        <v>110</v>
      </c>
      <c r="E468" s="7" t="s">
        <v>29</v>
      </c>
      <c r="F468" s="7" t="s">
        <v>200</v>
      </c>
      <c r="G468" s="7" t="e">
        <f t="shared" ca="1" si="11"/>
        <v>#NAME?</v>
      </c>
      <c r="H468" s="26" t="s">
        <v>201</v>
      </c>
      <c r="I468" s="26" t="s">
        <v>33</v>
      </c>
      <c r="J468" s="7" t="str">
        <f t="shared" si="19"/>
        <v>Não</v>
      </c>
      <c r="K468" s="27">
        <v>45153</v>
      </c>
      <c r="L468" s="27">
        <v>45525</v>
      </c>
      <c r="M468" s="7" t="s">
        <v>40</v>
      </c>
      <c r="N468" s="28">
        <v>1.2E-2</v>
      </c>
      <c r="O468" s="7" t="s">
        <v>41</v>
      </c>
      <c r="P468" s="29">
        <v>0.1</v>
      </c>
      <c r="Q468" s="30"/>
      <c r="R468" s="30" t="s">
        <v>1714</v>
      </c>
      <c r="S468" s="7" t="s">
        <v>203</v>
      </c>
      <c r="T468" s="7" t="s">
        <v>1715</v>
      </c>
      <c r="U468" s="7" t="s">
        <v>29</v>
      </c>
      <c r="V468" s="26" t="e">
        <f t="shared" ca="1" si="12"/>
        <v>#NAME?</v>
      </c>
      <c r="W468" s="7"/>
      <c r="X468" s="7"/>
      <c r="Y468" s="31" t="s">
        <v>205</v>
      </c>
      <c r="Z468" s="32"/>
      <c r="AA468" s="33">
        <v>49075100004277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>
        <v>86137.17</v>
      </c>
      <c r="AM468" s="32">
        <v>97309.47</v>
      </c>
      <c r="AN468" s="32">
        <v>97261.04</v>
      </c>
      <c r="AO468" s="32">
        <v>235706.8</v>
      </c>
      <c r="AP468" s="32">
        <v>239103.51</v>
      </c>
      <c r="AQ468" s="32">
        <v>237931.99</v>
      </c>
      <c r="AR468" s="32">
        <v>260032.22</v>
      </c>
      <c r="AS468" s="32">
        <v>262611.44</v>
      </c>
      <c r="AT468" s="32">
        <v>262847.63</v>
      </c>
      <c r="AU468" s="32">
        <v>263000.09999999998</v>
      </c>
      <c r="AV468" s="32">
        <v>264928.5</v>
      </c>
      <c r="AW468" s="32">
        <v>267977.09999999998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3" t="s">
        <v>1716</v>
      </c>
      <c r="C469" s="4" t="s">
        <v>1717</v>
      </c>
      <c r="D469" s="7" t="s">
        <v>28</v>
      </c>
      <c r="E469" s="7" t="s">
        <v>29</v>
      </c>
      <c r="F469" s="7" t="s">
        <v>78</v>
      </c>
      <c r="G469" s="7" t="e">
        <f t="shared" ca="1" si="11"/>
        <v>#NAME?</v>
      </c>
      <c r="H469" s="26" t="s">
        <v>210</v>
      </c>
      <c r="I469" s="26" t="s">
        <v>33</v>
      </c>
      <c r="J469" s="7" t="str">
        <f t="shared" si="19"/>
        <v>Não</v>
      </c>
      <c r="K469" s="27">
        <v>45049</v>
      </c>
      <c r="L469" s="7"/>
      <c r="M469" s="7" t="s">
        <v>53</v>
      </c>
      <c r="N469" s="28">
        <v>1.2E-2</v>
      </c>
      <c r="O469" s="7" t="s">
        <v>33</v>
      </c>
      <c r="P469" s="29">
        <v>0</v>
      </c>
      <c r="Q469" s="30"/>
      <c r="R469" s="30"/>
      <c r="S469" s="7" t="s">
        <v>203</v>
      </c>
      <c r="T469" s="7" t="s">
        <v>1718</v>
      </c>
      <c r="U469" s="7" t="s">
        <v>29</v>
      </c>
      <c r="V469" s="26" t="e">
        <f t="shared" ca="1" si="12"/>
        <v>#NAME?</v>
      </c>
      <c r="W469" s="7"/>
      <c r="X469" s="7"/>
      <c r="Y469" s="31" t="s">
        <v>205</v>
      </c>
      <c r="Z469" s="32"/>
      <c r="AA469" s="33">
        <v>49075100003084</v>
      </c>
      <c r="AB469" s="32"/>
      <c r="AC469" s="32"/>
      <c r="AD469" s="32"/>
      <c r="AE469" s="32"/>
      <c r="AF469" s="32"/>
      <c r="AG469" s="32">
        <v>0</v>
      </c>
      <c r="AH469" s="32">
        <v>0</v>
      </c>
      <c r="AI469" s="32">
        <v>250702.3</v>
      </c>
      <c r="AJ469" s="32">
        <v>253116.48</v>
      </c>
      <c r="AK469" s="32">
        <v>251302.85</v>
      </c>
      <c r="AL469" s="32">
        <v>253049.1</v>
      </c>
      <c r="AM469" s="32">
        <v>254242.64</v>
      </c>
      <c r="AN469" s="32">
        <v>255791.67</v>
      </c>
      <c r="AO469" s="32">
        <v>258385.2</v>
      </c>
      <c r="AP469" s="32">
        <v>259749.48</v>
      </c>
      <c r="AQ469" s="32">
        <v>261888.86</v>
      </c>
      <c r="AR469" s="32">
        <v>263005.86</v>
      </c>
      <c r="AS469" s="32">
        <v>265209.88</v>
      </c>
      <c r="AT469" s="32">
        <v>266678.8</v>
      </c>
      <c r="AU469" s="32">
        <v>268235.90000000002</v>
      </c>
      <c r="AV469" s="32">
        <v>269943.90000000002</v>
      </c>
      <c r="AW469" s="32">
        <v>271548.3</v>
      </c>
      <c r="AX469" s="32">
        <v>258260.25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5" t="s">
        <v>1719</v>
      </c>
      <c r="C470" s="15" t="s">
        <v>1720</v>
      </c>
      <c r="D470" s="7" t="s">
        <v>28</v>
      </c>
      <c r="E470" s="7" t="s">
        <v>29</v>
      </c>
      <c r="F470" s="7" t="s">
        <v>256</v>
      </c>
      <c r="G470" s="7" t="e">
        <f t="shared" ca="1" si="11"/>
        <v>#NAME?</v>
      </c>
      <c r="H470" s="26" t="s">
        <v>210</v>
      </c>
      <c r="I470" s="26" t="s">
        <v>33</v>
      </c>
      <c r="J470" s="7" t="str">
        <f t="shared" si="19"/>
        <v>Não</v>
      </c>
      <c r="K470" s="27">
        <v>45254</v>
      </c>
      <c r="L470" s="7"/>
      <c r="M470" s="9" t="s">
        <v>94</v>
      </c>
      <c r="N470" s="28">
        <v>0</v>
      </c>
      <c r="O470" s="6" t="s">
        <v>33</v>
      </c>
      <c r="P470" s="29">
        <v>0</v>
      </c>
      <c r="Q470" s="30"/>
      <c r="R470" s="30"/>
      <c r="S470" s="7" t="s">
        <v>203</v>
      </c>
      <c r="T470" s="7" t="s">
        <v>1721</v>
      </c>
      <c r="U470" s="7" t="s">
        <v>29</v>
      </c>
      <c r="V470" s="26" t="e">
        <f t="shared" ca="1" si="12"/>
        <v>#NAME?</v>
      </c>
      <c r="W470" s="7"/>
      <c r="X470" s="7"/>
      <c r="Y470" s="31" t="s">
        <v>205</v>
      </c>
      <c r="Z470" s="32"/>
      <c r="AA470" s="33">
        <v>49075100012598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10066.790000000001</v>
      </c>
      <c r="AQ470" s="32">
        <v>10162.200000000001</v>
      </c>
      <c r="AR470" s="32">
        <v>10225.44</v>
      </c>
      <c r="AS470" s="32">
        <v>29309.64</v>
      </c>
      <c r="AT470" s="32">
        <v>29442.93</v>
      </c>
      <c r="AU470" s="32">
        <v>29675</v>
      </c>
      <c r="AV470" s="32">
        <v>38333.25</v>
      </c>
      <c r="AW470" s="32">
        <v>47116.13</v>
      </c>
      <c r="AX470" s="32">
        <v>47518.42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5" t="s">
        <v>1722</v>
      </c>
      <c r="C471" s="15" t="s">
        <v>1723</v>
      </c>
      <c r="D471" s="7" t="s">
        <v>28</v>
      </c>
      <c r="E471" s="7" t="s">
        <v>29</v>
      </c>
      <c r="F471" s="7" t="s">
        <v>256</v>
      </c>
      <c r="G471" s="7" t="e">
        <f t="shared" ca="1" si="11"/>
        <v>#NAME?</v>
      </c>
      <c r="H471" s="26" t="s">
        <v>221</v>
      </c>
      <c r="I471" s="26" t="s">
        <v>216</v>
      </c>
      <c r="J471" s="7" t="str">
        <f t="shared" si="19"/>
        <v>Não</v>
      </c>
      <c r="K471" s="27">
        <v>45408</v>
      </c>
      <c r="L471" s="7"/>
      <c r="M471" s="9" t="s">
        <v>53</v>
      </c>
      <c r="N471" s="28">
        <v>1.2E-2</v>
      </c>
      <c r="O471" s="6" t="s">
        <v>33</v>
      </c>
      <c r="P471" s="29">
        <v>0</v>
      </c>
      <c r="Q471" s="30"/>
      <c r="R471" s="30"/>
      <c r="S471" s="7" t="s">
        <v>203</v>
      </c>
      <c r="T471" s="7" t="s">
        <v>1721</v>
      </c>
      <c r="U471" s="7" t="s">
        <v>29</v>
      </c>
      <c r="V471" s="26" t="e">
        <f t="shared" ca="1" si="12"/>
        <v>#NAME?</v>
      </c>
      <c r="W471" s="7"/>
      <c r="X471" s="7"/>
      <c r="Y471" s="31" t="s">
        <v>205</v>
      </c>
      <c r="Z471" s="32"/>
      <c r="AA471" s="33">
        <v>49075100014086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25" t="s">
        <v>1724</v>
      </c>
      <c r="C472" s="15" t="s">
        <v>1725</v>
      </c>
      <c r="D472" s="7" t="s">
        <v>208</v>
      </c>
      <c r="E472" s="7" t="s">
        <v>29</v>
      </c>
      <c r="F472" s="7" t="s">
        <v>426</v>
      </c>
      <c r="G472" s="7" t="e">
        <f t="shared" ca="1" si="11"/>
        <v>#NAME?</v>
      </c>
      <c r="H472" s="26" t="s">
        <v>210</v>
      </c>
      <c r="I472" s="26" t="s">
        <v>33</v>
      </c>
      <c r="J472" s="7" t="str">
        <f t="shared" si="19"/>
        <v>Sim</v>
      </c>
      <c r="K472" s="27">
        <v>45363</v>
      </c>
      <c r="L472" s="7"/>
      <c r="M472" s="9" t="s">
        <v>53</v>
      </c>
      <c r="N472" s="28">
        <v>1.2E-2</v>
      </c>
      <c r="O472" s="6" t="s">
        <v>33</v>
      </c>
      <c r="P472" s="29">
        <v>0</v>
      </c>
      <c r="Q472" s="35" t="s">
        <v>1726</v>
      </c>
      <c r="R472" s="30"/>
      <c r="S472" s="7" t="s">
        <v>203</v>
      </c>
      <c r="T472" s="12" t="s">
        <v>1727</v>
      </c>
      <c r="U472" s="7" t="s">
        <v>29</v>
      </c>
      <c r="V472" s="26" t="e">
        <f t="shared" ca="1" si="12"/>
        <v>#NAME?</v>
      </c>
      <c r="W472" s="7"/>
      <c r="X472" s="7"/>
      <c r="Y472" s="31" t="s">
        <v>205</v>
      </c>
      <c r="Z472" s="32"/>
      <c r="AA472" s="33">
        <v>49075100013845</v>
      </c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>
        <v>105164.21</v>
      </c>
      <c r="AT472" s="32">
        <v>106021.93</v>
      </c>
      <c r="AU472" s="32">
        <v>106704.3</v>
      </c>
      <c r="AV472" s="32">
        <v>107572.3</v>
      </c>
      <c r="AW472" s="32">
        <v>108492.5</v>
      </c>
      <c r="AX472" s="32">
        <v>109365.04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1728</v>
      </c>
      <c r="C473" s="4" t="s">
        <v>1729</v>
      </c>
      <c r="D473" s="7" t="s">
        <v>28</v>
      </c>
      <c r="E473" s="7" t="s">
        <v>38</v>
      </c>
      <c r="F473" s="7" t="s">
        <v>653</v>
      </c>
      <c r="G473" s="7" t="e">
        <f t="shared" ca="1" si="11"/>
        <v>#NAME?</v>
      </c>
      <c r="H473" s="26" t="s">
        <v>210</v>
      </c>
      <c r="I473" s="26" t="s">
        <v>33</v>
      </c>
      <c r="J473" s="7" t="str">
        <f t="shared" si="19"/>
        <v>Não</v>
      </c>
      <c r="K473" s="27">
        <v>45040</v>
      </c>
      <c r="L473" s="7"/>
      <c r="M473" s="7" t="s">
        <v>53</v>
      </c>
      <c r="N473" s="28">
        <v>7.0000000000000001E-3</v>
      </c>
      <c r="O473" s="7" t="s">
        <v>33</v>
      </c>
      <c r="P473" s="29">
        <v>0</v>
      </c>
      <c r="Q473" s="30"/>
      <c r="R473" s="30"/>
      <c r="S473" s="7" t="s">
        <v>203</v>
      </c>
      <c r="T473" s="7" t="s">
        <v>1730</v>
      </c>
      <c r="U473" s="7" t="s">
        <v>57</v>
      </c>
      <c r="V473" s="26" t="e">
        <f t="shared" ca="1" si="12"/>
        <v>#NAME?</v>
      </c>
      <c r="W473" s="7"/>
      <c r="X473" s="7"/>
      <c r="Y473" s="31" t="s">
        <v>205</v>
      </c>
      <c r="Z473" s="32"/>
      <c r="AA473" s="33">
        <v>49075100009120</v>
      </c>
      <c r="AB473" s="32"/>
      <c r="AC473" s="32"/>
      <c r="AD473" s="32"/>
      <c r="AE473" s="32"/>
      <c r="AF473" s="32"/>
      <c r="AG473" s="32">
        <v>0</v>
      </c>
      <c r="AH473" s="32">
        <v>511256.93</v>
      </c>
      <c r="AI473" s="32">
        <v>1157718</v>
      </c>
      <c r="AJ473" s="32">
        <v>1167395.6299999999</v>
      </c>
      <c r="AK473" s="32">
        <v>1176247.47</v>
      </c>
      <c r="AL473" s="32">
        <v>1187563.07</v>
      </c>
      <c r="AM473" s="32">
        <v>1197374.01</v>
      </c>
      <c r="AN473" s="32">
        <v>1208309.75</v>
      </c>
      <c r="AO473" s="32">
        <v>1216659.08</v>
      </c>
      <c r="AP473" s="32">
        <v>1226329.6000000001</v>
      </c>
      <c r="AQ473" s="32">
        <v>1237407.43</v>
      </c>
      <c r="AR473" s="32">
        <v>1245888.74</v>
      </c>
      <c r="AS473" s="32">
        <v>1255013.76</v>
      </c>
      <c r="AT473" s="32">
        <v>1265024.3799999999</v>
      </c>
      <c r="AU473" s="32">
        <v>1272402</v>
      </c>
      <c r="AV473" s="32">
        <v>1283204</v>
      </c>
      <c r="AW473" s="32">
        <v>1293214</v>
      </c>
      <c r="AX473" s="32">
        <v>1302817.3899999999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1731</v>
      </c>
      <c r="C474" s="4" t="s">
        <v>1732</v>
      </c>
      <c r="D474" s="7" t="s">
        <v>28</v>
      </c>
      <c r="E474" s="7" t="s">
        <v>29</v>
      </c>
      <c r="F474" s="7" t="s">
        <v>30</v>
      </c>
      <c r="G474" s="7" t="e">
        <f t="shared" ca="1" si="11"/>
        <v>#NAME?</v>
      </c>
      <c r="H474" s="26" t="s">
        <v>221</v>
      </c>
      <c r="I474" s="26" t="s">
        <v>33</v>
      </c>
      <c r="J474" s="7" t="str">
        <f t="shared" si="19"/>
        <v>Sim</v>
      </c>
      <c r="K474" s="27">
        <v>45558</v>
      </c>
      <c r="L474" s="7"/>
      <c r="M474" s="7" t="s">
        <v>53</v>
      </c>
      <c r="N474" s="28">
        <v>1.2E-2</v>
      </c>
      <c r="O474" s="7" t="s">
        <v>33</v>
      </c>
      <c r="P474" s="29">
        <v>0</v>
      </c>
      <c r="Q474" s="30" t="s">
        <v>1733</v>
      </c>
      <c r="R474" s="30"/>
      <c r="S474" s="7" t="s">
        <v>203</v>
      </c>
      <c r="T474" s="7" t="s">
        <v>1734</v>
      </c>
      <c r="U474" s="7" t="s">
        <v>29</v>
      </c>
      <c r="V474" s="26" t="e">
        <f t="shared" ca="1" si="12"/>
        <v>#NAME?</v>
      </c>
      <c r="W474" s="7"/>
      <c r="X474" s="7" t="s">
        <v>276</v>
      </c>
      <c r="Y474" s="31"/>
      <c r="Z474" s="32"/>
      <c r="AA474" s="33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6" t="s">
        <v>1735</v>
      </c>
      <c r="C475" s="4" t="s">
        <v>1736</v>
      </c>
      <c r="D475" s="7" t="s">
        <v>28</v>
      </c>
      <c r="E475" s="7" t="s">
        <v>29</v>
      </c>
      <c r="F475" s="7" t="s">
        <v>30</v>
      </c>
      <c r="G475" s="7" t="e">
        <f t="shared" ca="1" si="11"/>
        <v>#NAME?</v>
      </c>
      <c r="H475" s="26" t="s">
        <v>215</v>
      </c>
      <c r="I475" s="26" t="s">
        <v>216</v>
      </c>
      <c r="J475" s="7" t="str">
        <f t="shared" si="19"/>
        <v>Não</v>
      </c>
      <c r="K475" s="27">
        <v>44991</v>
      </c>
      <c r="L475" s="7"/>
      <c r="M475" s="7" t="s">
        <v>53</v>
      </c>
      <c r="N475" s="28">
        <v>1.2E-2</v>
      </c>
      <c r="O475" s="7" t="s">
        <v>33</v>
      </c>
      <c r="P475" s="29">
        <v>0</v>
      </c>
      <c r="Q475" s="30"/>
      <c r="R475" s="30"/>
      <c r="S475" s="7" t="s">
        <v>203</v>
      </c>
      <c r="T475" s="7" t="s">
        <v>1737</v>
      </c>
      <c r="U475" s="7" t="s">
        <v>29</v>
      </c>
      <c r="V475" s="26" t="e">
        <f t="shared" ca="1" si="12"/>
        <v>#NAME?</v>
      </c>
      <c r="W475" s="7"/>
      <c r="X475" s="7"/>
      <c r="Y475" s="31" t="s">
        <v>205</v>
      </c>
      <c r="Z475" s="32"/>
      <c r="AA475" s="33">
        <v>49075100009538</v>
      </c>
      <c r="AB475" s="32"/>
      <c r="AC475" s="32"/>
      <c r="AD475" s="32"/>
      <c r="AE475" s="32"/>
      <c r="AF475" s="32"/>
      <c r="AG475" s="32">
        <v>368265.24</v>
      </c>
      <c r="AH475" s="32">
        <v>340562.58</v>
      </c>
      <c r="AI475" s="32">
        <v>312389.67</v>
      </c>
      <c r="AJ475" s="32">
        <v>284890.51</v>
      </c>
      <c r="AK475" s="32">
        <v>226649.71</v>
      </c>
      <c r="AL475" s="32">
        <v>198726.27</v>
      </c>
      <c r="AM475" s="32">
        <v>169987.25</v>
      </c>
      <c r="AN475" s="32">
        <v>141258.94</v>
      </c>
      <c r="AO475" s="32">
        <v>116854.35</v>
      </c>
      <c r="AP475" s="32">
        <v>87389.25</v>
      </c>
      <c r="AQ475" s="32">
        <v>55777.95</v>
      </c>
      <c r="AR475" s="32">
        <v>25885.58</v>
      </c>
      <c r="AS475" s="32">
        <v>0</v>
      </c>
      <c r="AT475" s="32">
        <v>0</v>
      </c>
      <c r="AU475" s="32">
        <v>0</v>
      </c>
      <c r="AV475" s="32">
        <v>0.17</v>
      </c>
      <c r="AW475" s="32">
        <v>0.17</v>
      </c>
      <c r="AX475" s="32">
        <v>0.17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45</v>
      </c>
      <c r="C476" s="4" t="s">
        <v>46</v>
      </c>
      <c r="D476" s="7" t="s">
        <v>28</v>
      </c>
      <c r="E476" s="7" t="s">
        <v>29</v>
      </c>
      <c r="F476" s="7" t="s">
        <v>30</v>
      </c>
      <c r="G476" s="7" t="e">
        <f t="shared" ca="1" si="11"/>
        <v>#NAME?</v>
      </c>
      <c r="H476" s="26" t="s">
        <v>215</v>
      </c>
      <c r="I476" s="26" t="s">
        <v>938</v>
      </c>
      <c r="J476" s="7" t="str">
        <f t="shared" si="19"/>
        <v>Não</v>
      </c>
      <c r="K476" s="27">
        <v>45100</v>
      </c>
      <c r="L476" s="7"/>
      <c r="M476" s="7" t="s">
        <v>98</v>
      </c>
      <c r="N476" s="28">
        <v>7.0000000000000001E-3</v>
      </c>
      <c r="O476" s="7" t="s">
        <v>33</v>
      </c>
      <c r="P476" s="29">
        <v>0</v>
      </c>
      <c r="Q476" s="43"/>
      <c r="R476" s="43" t="s">
        <v>1738</v>
      </c>
      <c r="S476" s="7" t="s">
        <v>203</v>
      </c>
      <c r="T476" s="7" t="s">
        <v>1739</v>
      </c>
      <c r="U476" s="7" t="s">
        <v>29</v>
      </c>
      <c r="V476" s="26" t="e">
        <f t="shared" ca="1" si="12"/>
        <v>#NAME?</v>
      </c>
      <c r="W476" s="7"/>
      <c r="X476" s="7"/>
      <c r="Y476" s="31" t="s">
        <v>205</v>
      </c>
      <c r="Z476" s="32"/>
      <c r="AA476" s="33">
        <v>49075100007314</v>
      </c>
      <c r="AB476" s="32"/>
      <c r="AC476" s="32"/>
      <c r="AD476" s="32"/>
      <c r="AE476" s="32"/>
      <c r="AF476" s="32"/>
      <c r="AG476" s="32"/>
      <c r="AH476" s="32"/>
      <c r="AI476" s="32"/>
      <c r="AJ476" s="32">
        <v>120847.69</v>
      </c>
      <c r="AK476" s="32">
        <v>210779.7</v>
      </c>
      <c r="AL476" s="32">
        <v>186414.72</v>
      </c>
      <c r="AM476" s="32">
        <v>188147.5</v>
      </c>
      <c r="AN476" s="32">
        <v>189897.63</v>
      </c>
      <c r="AO476" s="32">
        <v>190792.35</v>
      </c>
      <c r="AP476" s="32">
        <v>192341.63</v>
      </c>
      <c r="AQ476" s="32">
        <v>193266.25</v>
      </c>
      <c r="AR476" s="32">
        <v>95403.65</v>
      </c>
      <c r="AS476" s="32">
        <v>96234.46</v>
      </c>
      <c r="AT476" s="32">
        <v>97100.56</v>
      </c>
      <c r="AU476" s="32">
        <v>97912.56</v>
      </c>
      <c r="AV476" s="32">
        <v>98691.41</v>
      </c>
      <c r="AW476" s="32">
        <v>100130.7</v>
      </c>
      <c r="AX476" s="32">
        <v>100995.19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45</v>
      </c>
      <c r="C477" s="4" t="s">
        <v>1740</v>
      </c>
      <c r="D477" s="7" t="s">
        <v>28</v>
      </c>
      <c r="E477" s="7" t="s">
        <v>29</v>
      </c>
      <c r="F477" s="7" t="s">
        <v>30</v>
      </c>
      <c r="G477" s="7" t="e">
        <f t="shared" ca="1" si="11"/>
        <v>#NAME?</v>
      </c>
      <c r="H477" s="26" t="s">
        <v>210</v>
      </c>
      <c r="I477" s="26" t="s">
        <v>33</v>
      </c>
      <c r="J477" s="7" t="str">
        <f t="shared" si="19"/>
        <v>Sim</v>
      </c>
      <c r="K477" s="27">
        <v>45163</v>
      </c>
      <c r="L477" s="27"/>
      <c r="M477" s="7" t="s">
        <v>74</v>
      </c>
      <c r="N477" s="28">
        <v>1.4999999999999999E-2</v>
      </c>
      <c r="O477" s="7" t="s">
        <v>41</v>
      </c>
      <c r="P477" s="29">
        <v>0.1</v>
      </c>
      <c r="Q477" s="30" t="s">
        <v>1741</v>
      </c>
      <c r="R477" s="43" t="s">
        <v>1742</v>
      </c>
      <c r="S477" s="7" t="s">
        <v>203</v>
      </c>
      <c r="T477" s="7" t="s">
        <v>1739</v>
      </c>
      <c r="U477" s="7" t="s">
        <v>29</v>
      </c>
      <c r="V477" s="26" t="e">
        <f t="shared" ca="1" si="12"/>
        <v>#NAME?</v>
      </c>
      <c r="W477" s="7"/>
      <c r="X477" s="7"/>
      <c r="Y477" s="31" t="s">
        <v>205</v>
      </c>
      <c r="Z477" s="32"/>
      <c r="AA477" s="33">
        <v>49075100003610</v>
      </c>
      <c r="AB477" s="32"/>
      <c r="AC477" s="32"/>
      <c r="AD477" s="32"/>
      <c r="AE477" s="32"/>
      <c r="AF477" s="32"/>
      <c r="AG477" s="32"/>
      <c r="AH477" s="32"/>
      <c r="AI477" s="32"/>
      <c r="AJ477" s="32">
        <v>0</v>
      </c>
      <c r="AK477" s="32">
        <v>0</v>
      </c>
      <c r="AL477" s="32">
        <v>27085.37</v>
      </c>
      <c r="AM477" s="32">
        <v>29145.96</v>
      </c>
      <c r="AN477" s="32">
        <v>27767.72</v>
      </c>
      <c r="AO477" s="32">
        <v>28598.080000000002</v>
      </c>
      <c r="AP477" s="32">
        <v>30015.27</v>
      </c>
      <c r="AQ477" s="32">
        <v>27567.040000000001</v>
      </c>
      <c r="AR477" s="32">
        <v>181530.14</v>
      </c>
      <c r="AS477" s="32">
        <v>191029.53</v>
      </c>
      <c r="AT477" s="32">
        <v>189458.43</v>
      </c>
      <c r="AU477" s="32">
        <v>189275.8</v>
      </c>
      <c r="AV477" s="32">
        <v>194550.1</v>
      </c>
      <c r="AW477" s="32">
        <v>196322.6</v>
      </c>
      <c r="AX477" s="32">
        <v>183008.56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1743</v>
      </c>
      <c r="C478" s="4" t="s">
        <v>1744</v>
      </c>
      <c r="D478" s="7" t="s">
        <v>28</v>
      </c>
      <c r="E478" s="7" t="s">
        <v>29</v>
      </c>
      <c r="F478" s="7" t="s">
        <v>256</v>
      </c>
      <c r="G478" s="7" t="e">
        <f t="shared" ca="1" si="11"/>
        <v>#NAME?</v>
      </c>
      <c r="H478" s="26" t="s">
        <v>201</v>
      </c>
      <c r="I478" s="26" t="s">
        <v>33</v>
      </c>
      <c r="J478" s="7" t="str">
        <f t="shared" si="19"/>
        <v>Não</v>
      </c>
      <c r="K478" s="27">
        <v>45107</v>
      </c>
      <c r="L478" s="27">
        <v>45449</v>
      </c>
      <c r="M478" s="7" t="s">
        <v>53</v>
      </c>
      <c r="N478" s="28">
        <v>1.2E-2</v>
      </c>
      <c r="O478" s="7" t="s">
        <v>33</v>
      </c>
      <c r="P478" s="29">
        <v>0</v>
      </c>
      <c r="Q478" s="30"/>
      <c r="R478" s="30" t="s">
        <v>353</v>
      </c>
      <c r="S478" s="7" t="s">
        <v>203</v>
      </c>
      <c r="T478" s="7" t="s">
        <v>1745</v>
      </c>
      <c r="U478" s="7" t="s">
        <v>113</v>
      </c>
      <c r="V478" s="26" t="e">
        <f t="shared" ca="1" si="12"/>
        <v>#NAME?</v>
      </c>
      <c r="W478" s="7"/>
      <c r="X478" s="7"/>
      <c r="Y478" s="31" t="s">
        <v>205</v>
      </c>
      <c r="Z478" s="32"/>
      <c r="AA478" s="33">
        <v>49075100011621</v>
      </c>
      <c r="AB478" s="32"/>
      <c r="AC478" s="32"/>
      <c r="AD478" s="32"/>
      <c r="AE478" s="32"/>
      <c r="AF478" s="32"/>
      <c r="AG478" s="32"/>
      <c r="AH478" s="32"/>
      <c r="AI478" s="32"/>
      <c r="AJ478" s="32">
        <v>108827.97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9" t="s">
        <v>1746</v>
      </c>
      <c r="C479" s="15" t="s">
        <v>1747</v>
      </c>
      <c r="D479" s="7" t="s">
        <v>28</v>
      </c>
      <c r="E479" s="7" t="s">
        <v>38</v>
      </c>
      <c r="F479" s="7" t="s">
        <v>260</v>
      </c>
      <c r="G479" s="7" t="e">
        <f t="shared" ca="1" si="11"/>
        <v>#NAME?</v>
      </c>
      <c r="H479" s="26" t="s">
        <v>210</v>
      </c>
      <c r="I479" s="26" t="s">
        <v>33</v>
      </c>
      <c r="J479" s="7" t="str">
        <f t="shared" si="19"/>
        <v>Não</v>
      </c>
      <c r="K479" s="27">
        <v>45188</v>
      </c>
      <c r="L479" s="7"/>
      <c r="M479" s="7" t="s">
        <v>74</v>
      </c>
      <c r="N479" s="28">
        <v>1.4999999999999999E-2</v>
      </c>
      <c r="O479" s="7" t="s">
        <v>41</v>
      </c>
      <c r="P479" s="29">
        <v>0.1</v>
      </c>
      <c r="Q479" s="25"/>
      <c r="R479" s="30" t="s">
        <v>481</v>
      </c>
      <c r="S479" s="7" t="s">
        <v>203</v>
      </c>
      <c r="T479" s="7" t="s">
        <v>1748</v>
      </c>
      <c r="U479" s="7" t="s">
        <v>43</v>
      </c>
      <c r="V479" s="26" t="e">
        <f t="shared" ca="1" si="12"/>
        <v>#NAME?</v>
      </c>
      <c r="W479" s="7"/>
      <c r="X479" s="7"/>
      <c r="Y479" s="31" t="s">
        <v>205</v>
      </c>
      <c r="Z479" s="32"/>
      <c r="AA479" s="33">
        <v>49075100011631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>
        <v>208763.51</v>
      </c>
      <c r="AN479" s="32">
        <v>266900.28000000003</v>
      </c>
      <c r="AO479" s="32">
        <v>272939.39</v>
      </c>
      <c r="AP479" s="32">
        <v>278256.37</v>
      </c>
      <c r="AQ479" s="32">
        <v>273662.88</v>
      </c>
      <c r="AR479" s="32">
        <v>276015.90999999997</v>
      </c>
      <c r="AS479" s="32">
        <v>278391.65999999997</v>
      </c>
      <c r="AT479" s="32">
        <v>276463.02</v>
      </c>
      <c r="AU479" s="32">
        <v>274973.3</v>
      </c>
      <c r="AV479" s="32">
        <v>276515.09999999998</v>
      </c>
      <c r="AW479" s="32">
        <v>354447.6</v>
      </c>
      <c r="AX479" s="32">
        <v>357911.94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9" t="s">
        <v>1749</v>
      </c>
      <c r="C480" s="15" t="s">
        <v>1750</v>
      </c>
      <c r="D480" s="7" t="s">
        <v>28</v>
      </c>
      <c r="E480" s="7" t="s">
        <v>20</v>
      </c>
      <c r="F480" s="7" t="s">
        <v>220</v>
      </c>
      <c r="G480" s="7" t="e">
        <f t="shared" ca="1" si="11"/>
        <v>#NAME?</v>
      </c>
      <c r="H480" s="26" t="s">
        <v>210</v>
      </c>
      <c r="I480" s="26" t="s">
        <v>33</v>
      </c>
      <c r="J480" s="7" t="str">
        <f t="shared" si="19"/>
        <v>Sim</v>
      </c>
      <c r="K480" s="27">
        <v>45547</v>
      </c>
      <c r="L480" s="7"/>
      <c r="M480" s="7" t="s">
        <v>53</v>
      </c>
      <c r="N480" s="28">
        <v>1.2E-2</v>
      </c>
      <c r="O480" s="7" t="s">
        <v>33</v>
      </c>
      <c r="P480" s="29">
        <v>0</v>
      </c>
      <c r="Q480" s="25" t="s">
        <v>1751</v>
      </c>
      <c r="R480" s="30"/>
      <c r="S480" s="7" t="s">
        <v>203</v>
      </c>
      <c r="T480" s="7" t="s">
        <v>1752</v>
      </c>
      <c r="U480" s="7" t="s">
        <v>20</v>
      </c>
      <c r="V480" s="26" t="e">
        <f t="shared" ca="1" si="12"/>
        <v>#NAME?</v>
      </c>
      <c r="W480" s="7"/>
      <c r="X480" s="7" t="s">
        <v>44</v>
      </c>
      <c r="Y480" s="31"/>
      <c r="Z480" s="32"/>
      <c r="AA480" s="33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1753</v>
      </c>
      <c r="C481" s="4" t="s">
        <v>1754</v>
      </c>
      <c r="D481" s="7" t="s">
        <v>28</v>
      </c>
      <c r="E481" s="7" t="s">
        <v>20</v>
      </c>
      <c r="F481" s="7" t="s">
        <v>369</v>
      </c>
      <c r="G481" s="7" t="e">
        <f t="shared" ca="1" si="11"/>
        <v>#NAME?</v>
      </c>
      <c r="H481" s="26" t="s">
        <v>210</v>
      </c>
      <c r="I481" s="26" t="s">
        <v>33</v>
      </c>
      <c r="J481" s="7" t="str">
        <f t="shared" si="19"/>
        <v>Não</v>
      </c>
      <c r="K481" s="27">
        <v>44987</v>
      </c>
      <c r="L481" s="7"/>
      <c r="M481" s="7" t="s">
        <v>74</v>
      </c>
      <c r="N481" s="28">
        <v>1.4999999999999999E-2</v>
      </c>
      <c r="O481" s="7" t="s">
        <v>41</v>
      </c>
      <c r="P481" s="29">
        <v>0.1</v>
      </c>
      <c r="Q481" s="30"/>
      <c r="R481" s="30"/>
      <c r="S481" s="7" t="s">
        <v>203</v>
      </c>
      <c r="T481" s="7" t="s">
        <v>1755</v>
      </c>
      <c r="U481" s="7" t="s">
        <v>20</v>
      </c>
      <c r="V481" s="26" t="e">
        <f t="shared" ca="1" si="12"/>
        <v>#NAME?</v>
      </c>
      <c r="W481" s="7"/>
      <c r="X481" s="7"/>
      <c r="Y481" s="31" t="s">
        <v>296</v>
      </c>
      <c r="Z481" s="32"/>
      <c r="AA481" s="33">
        <v>49075100007276</v>
      </c>
      <c r="AB481" s="32"/>
      <c r="AC481" s="32"/>
      <c r="AD481" s="32"/>
      <c r="AE481" s="32">
        <v>0</v>
      </c>
      <c r="AF481" s="32">
        <v>284090.61</v>
      </c>
      <c r="AG481" s="32">
        <v>339363.55</v>
      </c>
      <c r="AH481" s="32">
        <v>341209.52</v>
      </c>
      <c r="AI481" s="32">
        <v>347483.42</v>
      </c>
      <c r="AJ481" s="32">
        <v>353546.33</v>
      </c>
      <c r="AK481" s="32">
        <v>355920.24</v>
      </c>
      <c r="AL481" s="32">
        <v>353649.99</v>
      </c>
      <c r="AM481" s="32">
        <v>354934.72</v>
      </c>
      <c r="AN481" s="32">
        <v>359135.21</v>
      </c>
      <c r="AO481" s="32">
        <v>366613.03</v>
      </c>
      <c r="AP481" s="32">
        <v>373740.33</v>
      </c>
      <c r="AQ481" s="32">
        <v>367839.66</v>
      </c>
      <c r="AR481" s="32">
        <v>370831.17</v>
      </c>
      <c r="AS481" s="32">
        <v>374712.09</v>
      </c>
      <c r="AT481" s="32">
        <v>370888</v>
      </c>
      <c r="AU481" s="32">
        <v>369170.6</v>
      </c>
      <c r="AV481" s="32">
        <v>396651.4</v>
      </c>
      <c r="AW481" s="32">
        <v>401297.3</v>
      </c>
      <c r="AX481" s="32">
        <v>405745.91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18</v>
      </c>
      <c r="B482" s="3" t="s">
        <v>1756</v>
      </c>
      <c r="C482" s="4" t="s">
        <v>1757</v>
      </c>
      <c r="D482" s="7" t="s">
        <v>51</v>
      </c>
      <c r="E482" s="7" t="s">
        <v>20</v>
      </c>
      <c r="F482" s="7" t="s">
        <v>232</v>
      </c>
      <c r="G482" s="7" t="e">
        <f t="shared" ca="1" si="11"/>
        <v>#NAME?</v>
      </c>
      <c r="H482" s="26" t="s">
        <v>210</v>
      </c>
      <c r="I482" s="26" t="s">
        <v>33</v>
      </c>
      <c r="J482" s="7" t="str">
        <f t="shared" si="19"/>
        <v>Não</v>
      </c>
      <c r="K482" s="27">
        <v>45490</v>
      </c>
      <c r="L482" s="7"/>
      <c r="M482" s="7" t="s">
        <v>53</v>
      </c>
      <c r="N482" s="28">
        <v>0.01</v>
      </c>
      <c r="O482" s="7" t="s">
        <v>33</v>
      </c>
      <c r="P482" s="29">
        <v>0</v>
      </c>
      <c r="Q482" s="30"/>
      <c r="R482" s="30"/>
      <c r="S482" s="7" t="s">
        <v>203</v>
      </c>
      <c r="T482" s="7" t="s">
        <v>1758</v>
      </c>
      <c r="U482" s="7" t="s">
        <v>29</v>
      </c>
      <c r="V482" s="26" t="e">
        <f t="shared" ca="1" si="12"/>
        <v>#NAME?</v>
      </c>
      <c r="W482" s="7"/>
      <c r="X482" s="7" t="s">
        <v>76</v>
      </c>
      <c r="Y482" s="31" t="s">
        <v>205</v>
      </c>
      <c r="Z482" s="32"/>
      <c r="AA482" s="33">
        <v>49075100015406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444187.2</v>
      </c>
      <c r="AX482" s="32">
        <v>448597.51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1756</v>
      </c>
      <c r="C483" s="4" t="s">
        <v>1759</v>
      </c>
      <c r="D483" s="7" t="s">
        <v>51</v>
      </c>
      <c r="E483" s="7" t="s">
        <v>20</v>
      </c>
      <c r="F483" s="7" t="s">
        <v>232</v>
      </c>
      <c r="G483" s="7" t="e">
        <f t="shared" ca="1" si="11"/>
        <v>#NAME?</v>
      </c>
      <c r="H483" s="26" t="s">
        <v>215</v>
      </c>
      <c r="I483" s="26" t="s">
        <v>33</v>
      </c>
      <c r="J483" s="7" t="str">
        <f t="shared" si="19"/>
        <v>Não</v>
      </c>
      <c r="K483" s="27">
        <v>45488</v>
      </c>
      <c r="L483" s="7"/>
      <c r="M483" s="7" t="s">
        <v>53</v>
      </c>
      <c r="N483" s="28">
        <v>0.01</v>
      </c>
      <c r="O483" s="7" t="s">
        <v>33</v>
      </c>
      <c r="P483" s="29">
        <v>0</v>
      </c>
      <c r="Q483" s="30"/>
      <c r="R483" s="30" t="s">
        <v>1760</v>
      </c>
      <c r="S483" s="7" t="s">
        <v>203</v>
      </c>
      <c r="T483" s="7" t="s">
        <v>1758</v>
      </c>
      <c r="U483" s="7" t="s">
        <v>29</v>
      </c>
      <c r="V483" s="26" t="e">
        <f t="shared" ca="1" si="12"/>
        <v>#NAME?</v>
      </c>
      <c r="W483" s="7"/>
      <c r="X483" s="7" t="s">
        <v>76</v>
      </c>
      <c r="Y483" s="31" t="s">
        <v>205</v>
      </c>
      <c r="Z483" s="32"/>
      <c r="AA483" s="33">
        <v>49075100015538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1761</v>
      </c>
      <c r="C484" s="4" t="s">
        <v>1762</v>
      </c>
      <c r="D484" s="7" t="s">
        <v>51</v>
      </c>
      <c r="E484" s="7" t="s">
        <v>20</v>
      </c>
      <c r="F484" s="7" t="s">
        <v>232</v>
      </c>
      <c r="G484" s="7" t="e">
        <f t="shared" ca="1" si="11"/>
        <v>#NAME?</v>
      </c>
      <c r="H484" s="26" t="s">
        <v>215</v>
      </c>
      <c r="I484" s="26" t="s">
        <v>252</v>
      </c>
      <c r="J484" s="7" t="str">
        <f t="shared" si="19"/>
        <v>Não</v>
      </c>
      <c r="K484" s="27">
        <v>45552</v>
      </c>
      <c r="L484" s="7"/>
      <c r="M484" s="7" t="s">
        <v>48</v>
      </c>
      <c r="N484" s="28">
        <v>0</v>
      </c>
      <c r="O484" s="7" t="s">
        <v>33</v>
      </c>
      <c r="P484" s="29">
        <v>0</v>
      </c>
      <c r="Q484" s="30"/>
      <c r="R484" s="30"/>
      <c r="S484" s="7" t="s">
        <v>203</v>
      </c>
      <c r="T484" s="7" t="s">
        <v>1763</v>
      </c>
      <c r="U484" s="7" t="s">
        <v>29</v>
      </c>
      <c r="V484" s="26" t="e">
        <f t="shared" ca="1" si="12"/>
        <v>#NAME?</v>
      </c>
      <c r="W484" s="7"/>
      <c r="X484" s="7" t="s">
        <v>44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1761</v>
      </c>
      <c r="C485" s="4" t="s">
        <v>1764</v>
      </c>
      <c r="D485" s="7" t="s">
        <v>51</v>
      </c>
      <c r="E485" s="7" t="s">
        <v>20</v>
      </c>
      <c r="F485" s="7" t="s">
        <v>232</v>
      </c>
      <c r="G485" s="7" t="e">
        <f t="shared" ca="1" si="11"/>
        <v>#NAME?</v>
      </c>
      <c r="H485" s="26" t="s">
        <v>210</v>
      </c>
      <c r="I485" s="26" t="s">
        <v>33</v>
      </c>
      <c r="J485" s="7" t="str">
        <f t="shared" si="19"/>
        <v>Não</v>
      </c>
      <c r="K485" s="27">
        <v>45551</v>
      </c>
      <c r="L485" s="7"/>
      <c r="M485" s="7" t="s">
        <v>53</v>
      </c>
      <c r="N485" s="28">
        <v>1.2E-2</v>
      </c>
      <c r="O485" s="7" t="s">
        <v>33</v>
      </c>
      <c r="P485" s="29">
        <v>0</v>
      </c>
      <c r="Q485" s="30"/>
      <c r="R485" s="30"/>
      <c r="S485" s="7" t="s">
        <v>203</v>
      </c>
      <c r="T485" s="7" t="s">
        <v>1763</v>
      </c>
      <c r="U485" s="7" t="s">
        <v>29</v>
      </c>
      <c r="V485" s="26" t="e">
        <f t="shared" ca="1" si="12"/>
        <v>#NAME?</v>
      </c>
      <c r="W485" s="7"/>
      <c r="X485" s="7" t="s">
        <v>44</v>
      </c>
      <c r="Y485" s="31"/>
      <c r="Z485" s="32"/>
      <c r="AA485" s="33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1765</v>
      </c>
      <c r="C486" s="34" t="s">
        <v>1766</v>
      </c>
      <c r="D486" s="7" t="s">
        <v>28</v>
      </c>
      <c r="E486" s="7" t="s">
        <v>29</v>
      </c>
      <c r="F486" s="7" t="s">
        <v>967</v>
      </c>
      <c r="G486" s="7" t="e">
        <f t="shared" ca="1" si="11"/>
        <v>#NAME?</v>
      </c>
      <c r="H486" s="26" t="s">
        <v>215</v>
      </c>
      <c r="I486" s="26" t="s">
        <v>216</v>
      </c>
      <c r="J486" s="7" t="str">
        <f t="shared" si="19"/>
        <v>Não</v>
      </c>
      <c r="K486" s="27">
        <v>45356</v>
      </c>
      <c r="L486" s="7"/>
      <c r="M486" s="7" t="s">
        <v>53</v>
      </c>
      <c r="N486" s="28">
        <v>1.2E-2</v>
      </c>
      <c r="O486" s="7" t="s">
        <v>33</v>
      </c>
      <c r="P486" s="29">
        <v>0</v>
      </c>
      <c r="Q486" s="30"/>
      <c r="R486" s="30"/>
      <c r="S486" s="7" t="s">
        <v>203</v>
      </c>
      <c r="T486" s="6" t="s">
        <v>1767</v>
      </c>
      <c r="U486" s="7" t="s">
        <v>29</v>
      </c>
      <c r="V486" s="26" t="e">
        <f t="shared" ca="1" si="12"/>
        <v>#NAME?</v>
      </c>
      <c r="W486" s="7"/>
      <c r="X486" s="7"/>
      <c r="Y486" s="31" t="s">
        <v>205</v>
      </c>
      <c r="Z486" s="32"/>
      <c r="AA486" s="33">
        <v>49075100013853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1768</v>
      </c>
      <c r="C487" s="4" t="s">
        <v>1769</v>
      </c>
      <c r="D487" s="7" t="s">
        <v>28</v>
      </c>
      <c r="E487" s="7" t="s">
        <v>20</v>
      </c>
      <c r="F487" s="7" t="s">
        <v>220</v>
      </c>
      <c r="G487" s="7" t="e">
        <f t="shared" ca="1" si="11"/>
        <v>#NAME?</v>
      </c>
      <c r="H487" s="26" t="s">
        <v>215</v>
      </c>
      <c r="I487" s="26" t="s">
        <v>216</v>
      </c>
      <c r="J487" s="7" t="str">
        <f t="shared" si="19"/>
        <v>Não</v>
      </c>
      <c r="K487" s="27">
        <v>44951</v>
      </c>
      <c r="L487" s="7"/>
      <c r="M487" s="7" t="s">
        <v>298</v>
      </c>
      <c r="N487" s="28">
        <v>2.5000000000000001E-2</v>
      </c>
      <c r="O487" s="7" t="s">
        <v>237</v>
      </c>
      <c r="P487" s="29">
        <v>0.2</v>
      </c>
      <c r="Q487" s="30"/>
      <c r="R487" s="30" t="s">
        <v>1770</v>
      </c>
      <c r="S487" s="7" t="s">
        <v>203</v>
      </c>
      <c r="T487" s="7" t="s">
        <v>1771</v>
      </c>
      <c r="U487" s="7" t="s">
        <v>20</v>
      </c>
      <c r="V487" s="26" t="e">
        <f t="shared" ca="1" si="12"/>
        <v>#NAME?</v>
      </c>
      <c r="W487" s="7"/>
      <c r="X487" s="7"/>
      <c r="Y487" s="31" t="s">
        <v>205</v>
      </c>
      <c r="Z487" s="32"/>
      <c r="AA487" s="33">
        <v>49075100006083</v>
      </c>
      <c r="AB487" s="32"/>
      <c r="AC487" s="32"/>
      <c r="AD487" s="32"/>
      <c r="AE487" s="32">
        <v>31710.6</v>
      </c>
      <c r="AF487" s="32">
        <v>51930.03</v>
      </c>
      <c r="AG487" s="32">
        <v>51039.26</v>
      </c>
      <c r="AH487" s="32">
        <v>52412.85</v>
      </c>
      <c r="AI487" s="32">
        <v>54741.43</v>
      </c>
      <c r="AJ487" s="32">
        <v>63009.59</v>
      </c>
      <c r="AK487" s="32">
        <v>78422.94</v>
      </c>
      <c r="AL487" s="32">
        <v>79176.09</v>
      </c>
      <c r="AM487" s="32">
        <v>82436.509999999995</v>
      </c>
      <c r="AN487" s="32">
        <v>81636.55</v>
      </c>
      <c r="AO487" s="32">
        <v>87652.87</v>
      </c>
      <c r="AP487" s="32">
        <v>91860.35</v>
      </c>
      <c r="AQ487" s="32">
        <v>85488.26</v>
      </c>
      <c r="AR487" s="32">
        <v>86638.59</v>
      </c>
      <c r="AS487" s="32">
        <v>353</v>
      </c>
      <c r="AT487" s="32">
        <v>310.18</v>
      </c>
      <c r="AU487" s="32">
        <v>263.44</v>
      </c>
      <c r="AV487" s="32">
        <v>263.83</v>
      </c>
      <c r="AW487" s="32">
        <v>263.83</v>
      </c>
      <c r="AX487" s="32">
        <v>263.83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1772</v>
      </c>
      <c r="C488" s="4" t="s">
        <v>1773</v>
      </c>
      <c r="D488" s="7" t="s">
        <v>28</v>
      </c>
      <c r="E488" s="7" t="s">
        <v>38</v>
      </c>
      <c r="F488" s="7" t="s">
        <v>260</v>
      </c>
      <c r="G488" s="7" t="e">
        <f t="shared" ca="1" si="11"/>
        <v>#NAME?</v>
      </c>
      <c r="H488" s="26" t="s">
        <v>215</v>
      </c>
      <c r="I488" s="26" t="s">
        <v>216</v>
      </c>
      <c r="J488" s="7" t="str">
        <f t="shared" si="19"/>
        <v>Não</v>
      </c>
      <c r="K488" s="27">
        <v>45113</v>
      </c>
      <c r="L488" s="27"/>
      <c r="M488" s="7" t="s">
        <v>298</v>
      </c>
      <c r="N488" s="28">
        <v>2.5000000000000001E-2</v>
      </c>
      <c r="O488" s="7" t="s">
        <v>237</v>
      </c>
      <c r="P488" s="29">
        <v>0.2</v>
      </c>
      <c r="Q488" s="30"/>
      <c r="R488" s="30" t="s">
        <v>1774</v>
      </c>
      <c r="S488" s="7" t="s">
        <v>203</v>
      </c>
      <c r="T488" s="7" t="s">
        <v>1775</v>
      </c>
      <c r="U488" s="7" t="s">
        <v>43</v>
      </c>
      <c r="V488" s="26" t="e">
        <f t="shared" ca="1" si="12"/>
        <v>#NAME?</v>
      </c>
      <c r="W488" s="7"/>
      <c r="X488" s="7"/>
      <c r="Y488" s="31" t="s">
        <v>205</v>
      </c>
      <c r="Z488" s="32"/>
      <c r="AA488" s="33">
        <v>49075100006873</v>
      </c>
      <c r="AB488" s="32"/>
      <c r="AC488" s="32"/>
      <c r="AD488" s="32"/>
      <c r="AE488" s="32"/>
      <c r="AF488" s="32"/>
      <c r="AG488" s="32"/>
      <c r="AH488" s="32"/>
      <c r="AI488" s="32"/>
      <c r="AJ488" s="32">
        <v>4000</v>
      </c>
      <c r="AK488" s="32">
        <v>58760.66</v>
      </c>
      <c r="AL488" s="32">
        <v>100797.46</v>
      </c>
      <c r="AM488" s="32">
        <v>100548.79</v>
      </c>
      <c r="AN488" s="32">
        <v>105060.3</v>
      </c>
      <c r="AO488" s="32">
        <v>112931.1</v>
      </c>
      <c r="AP488" s="32">
        <v>148344.70000000001</v>
      </c>
      <c r="AQ488" s="32">
        <v>139817.22</v>
      </c>
      <c r="AR488" s="32">
        <v>141680.03</v>
      </c>
      <c r="AS488" s="32">
        <v>567.70000000000005</v>
      </c>
      <c r="AT488" s="32">
        <v>414.56</v>
      </c>
      <c r="AU488" s="32">
        <v>414.56</v>
      </c>
      <c r="AV488" s="32">
        <v>417.19</v>
      </c>
      <c r="AW488" s="32">
        <v>418.23</v>
      </c>
      <c r="AX488" s="32">
        <v>419.25</v>
      </c>
      <c r="AY488" s="32" t="e">
        <f t="array" aca="1" ref="AY488" ca="1">_xludf.XLOOKUP(C488,'PL TOTAL D0'!A:A,'PL TOTAL D0'!C:C,"")</f>
        <v>#NAME?</v>
      </c>
    </row>
    <row r="489" spans="1:51" ht="18.75" customHeight="1">
      <c r="A489" s="25" t="s">
        <v>18</v>
      </c>
      <c r="B489" s="3" t="s">
        <v>1776</v>
      </c>
      <c r="C489" s="4" t="s">
        <v>1777</v>
      </c>
      <c r="D489" s="7" t="s">
        <v>28</v>
      </c>
      <c r="E489" s="7" t="s">
        <v>38</v>
      </c>
      <c r="F489" s="7" t="s">
        <v>260</v>
      </c>
      <c r="G489" s="7" t="e">
        <f t="shared" ca="1" si="11"/>
        <v>#NAME?</v>
      </c>
      <c r="H489" s="26" t="s">
        <v>210</v>
      </c>
      <c r="I489" s="26" t="s">
        <v>33</v>
      </c>
      <c r="J489" s="7" t="str">
        <f t="shared" si="19"/>
        <v>Não</v>
      </c>
      <c r="K489" s="27">
        <v>45035</v>
      </c>
      <c r="L489" s="7"/>
      <c r="M489" s="7" t="s">
        <v>53</v>
      </c>
      <c r="N489" s="28">
        <v>1.2E-2</v>
      </c>
      <c r="O489" s="7" t="s">
        <v>33</v>
      </c>
      <c r="P489" s="29">
        <v>0</v>
      </c>
      <c r="Q489" s="30"/>
      <c r="R489" s="30"/>
      <c r="S489" s="7" t="s">
        <v>203</v>
      </c>
      <c r="T489" s="7" t="s">
        <v>1775</v>
      </c>
      <c r="U489" s="7" t="s">
        <v>43</v>
      </c>
      <c r="V489" s="26" t="e">
        <f t="shared" ca="1" si="12"/>
        <v>#NAME?</v>
      </c>
      <c r="W489" s="7"/>
      <c r="X489" s="7"/>
      <c r="Y489" s="31" t="s">
        <v>205</v>
      </c>
      <c r="Z489" s="32"/>
      <c r="AA489" s="33">
        <v>49075100009775</v>
      </c>
      <c r="AB489" s="32"/>
      <c r="AC489" s="32"/>
      <c r="AD489" s="32"/>
      <c r="AE489" s="32"/>
      <c r="AF489" s="32"/>
      <c r="AG489" s="32">
        <v>0</v>
      </c>
      <c r="AH489" s="32">
        <v>459936.64</v>
      </c>
      <c r="AI489" s="32">
        <v>510336.77</v>
      </c>
      <c r="AJ489" s="32">
        <v>515447.49</v>
      </c>
      <c r="AK489" s="32">
        <v>469355.86</v>
      </c>
      <c r="AL489" s="32">
        <v>432768.81</v>
      </c>
      <c r="AM489" s="32">
        <v>436245.95</v>
      </c>
      <c r="AN489" s="32">
        <v>440042.95</v>
      </c>
      <c r="AO489" s="32">
        <v>443494.03</v>
      </c>
      <c r="AP489" s="32">
        <v>416227.51</v>
      </c>
      <c r="AQ489" s="32">
        <v>419873.9</v>
      </c>
      <c r="AR489" s="32">
        <v>423182</v>
      </c>
      <c r="AS489" s="32">
        <v>426797.43</v>
      </c>
      <c r="AT489" s="32">
        <v>426021</v>
      </c>
      <c r="AU489" s="32">
        <v>427807.8</v>
      </c>
      <c r="AV489" s="32">
        <v>431224.4</v>
      </c>
      <c r="AW489" s="32">
        <v>434799.3</v>
      </c>
      <c r="AX489" s="32">
        <v>435406.03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" t="s">
        <v>1778</v>
      </c>
      <c r="C490" s="4" t="s">
        <v>1779</v>
      </c>
      <c r="D490" s="7" t="s">
        <v>28</v>
      </c>
      <c r="E490" s="7" t="s">
        <v>29</v>
      </c>
      <c r="F490" s="7" t="s">
        <v>412</v>
      </c>
      <c r="G490" s="7" t="e">
        <f t="shared" ca="1" si="11"/>
        <v>#NAME?</v>
      </c>
      <c r="H490" s="26" t="s">
        <v>210</v>
      </c>
      <c r="I490" s="26" t="s">
        <v>33</v>
      </c>
      <c r="J490" s="7" t="str">
        <f t="shared" si="19"/>
        <v>Não</v>
      </c>
      <c r="K490" s="27">
        <v>45163</v>
      </c>
      <c r="L490" s="149"/>
      <c r="M490" s="7" t="s">
        <v>53</v>
      </c>
      <c r="N490" s="28">
        <v>1.2E-2</v>
      </c>
      <c r="O490" s="7" t="s">
        <v>33</v>
      </c>
      <c r="P490" s="29">
        <v>0</v>
      </c>
      <c r="Q490" s="43"/>
      <c r="R490" s="150" t="s">
        <v>1780</v>
      </c>
      <c r="S490" s="7" t="s">
        <v>203</v>
      </c>
      <c r="T490" s="7" t="s">
        <v>1781</v>
      </c>
      <c r="U490" s="7" t="s">
        <v>29</v>
      </c>
      <c r="V490" s="26" t="e">
        <f t="shared" ca="1" si="12"/>
        <v>#NAME?</v>
      </c>
      <c r="W490" s="7"/>
      <c r="X490" s="7"/>
      <c r="Y490" s="7" t="s">
        <v>205</v>
      </c>
      <c r="Z490" s="25"/>
      <c r="AA490" s="126">
        <v>49075100011648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20000</v>
      </c>
      <c r="AW490" s="32">
        <v>0</v>
      </c>
      <c r="AX490" s="32">
        <v>0.5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1778</v>
      </c>
      <c r="C491" s="4" t="s">
        <v>1782</v>
      </c>
      <c r="D491" s="7" t="s">
        <v>28</v>
      </c>
      <c r="E491" s="7" t="s">
        <v>29</v>
      </c>
      <c r="F491" s="7" t="s">
        <v>412</v>
      </c>
      <c r="G491" s="7" t="e">
        <f t="shared" ca="1" si="11"/>
        <v>#NAME?</v>
      </c>
      <c r="H491" s="26" t="s">
        <v>210</v>
      </c>
      <c r="I491" s="26" t="s">
        <v>33</v>
      </c>
      <c r="J491" s="7" t="str">
        <f t="shared" si="19"/>
        <v>Não</v>
      </c>
      <c r="K491" s="27">
        <v>45163</v>
      </c>
      <c r="L491" s="149"/>
      <c r="M491" s="7" t="s">
        <v>74</v>
      </c>
      <c r="N491" s="28">
        <v>1.4999999999999999E-2</v>
      </c>
      <c r="O491" s="7" t="s">
        <v>41</v>
      </c>
      <c r="P491" s="29">
        <v>0.1</v>
      </c>
      <c r="Q491" s="43"/>
      <c r="R491" s="150" t="s">
        <v>1780</v>
      </c>
      <c r="S491" s="7" t="s">
        <v>203</v>
      </c>
      <c r="T491" s="7" t="s">
        <v>1781</v>
      </c>
      <c r="U491" s="7" t="s">
        <v>29</v>
      </c>
      <c r="V491" s="26" t="e">
        <f t="shared" ca="1" si="12"/>
        <v>#NAME?</v>
      </c>
      <c r="W491" s="7"/>
      <c r="X491" s="7"/>
      <c r="Y491" s="7" t="s">
        <v>205</v>
      </c>
      <c r="Z491" s="25"/>
      <c r="AA491" s="126">
        <v>49075100011656</v>
      </c>
      <c r="AB491" s="25"/>
      <c r="AC491" s="25"/>
      <c r="AD491" s="25"/>
      <c r="AE491" s="25"/>
      <c r="AF491" s="25"/>
      <c r="AG491" s="25"/>
      <c r="AH491" s="25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20122.259999999998</v>
      </c>
      <c r="AX491" s="32">
        <v>20269.39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1783</v>
      </c>
      <c r="C492" s="4" t="s">
        <v>1784</v>
      </c>
      <c r="D492" s="7" t="s">
        <v>28</v>
      </c>
      <c r="E492" s="7" t="s">
        <v>29</v>
      </c>
      <c r="F492" s="7" t="s">
        <v>412</v>
      </c>
      <c r="G492" s="7" t="e">
        <f t="shared" ca="1" si="11"/>
        <v>#NAME?</v>
      </c>
      <c r="H492" s="26" t="s">
        <v>210</v>
      </c>
      <c r="I492" s="26" t="s">
        <v>33</v>
      </c>
      <c r="J492" s="7" t="str">
        <f t="shared" si="19"/>
        <v>Não</v>
      </c>
      <c r="K492" s="27">
        <v>44973</v>
      </c>
      <c r="L492" s="7"/>
      <c r="M492" s="7" t="s">
        <v>94</v>
      </c>
      <c r="N492" s="28">
        <v>0</v>
      </c>
      <c r="O492" s="7" t="s">
        <v>33</v>
      </c>
      <c r="P492" s="29">
        <v>0</v>
      </c>
      <c r="Q492" s="30"/>
      <c r="R492" s="30" t="s">
        <v>1785</v>
      </c>
      <c r="S492" s="7" t="s">
        <v>203</v>
      </c>
      <c r="T492" s="7" t="s">
        <v>1786</v>
      </c>
      <c r="U492" s="7" t="s">
        <v>29</v>
      </c>
      <c r="V492" s="26" t="e">
        <f t="shared" ca="1" si="12"/>
        <v>#NAME?</v>
      </c>
      <c r="W492" s="7"/>
      <c r="X492" s="7"/>
      <c r="Y492" s="31" t="s">
        <v>205</v>
      </c>
      <c r="Z492" s="32"/>
      <c r="AA492" s="33">
        <v>49075100006091</v>
      </c>
      <c r="AB492" s="32"/>
      <c r="AC492" s="32"/>
      <c r="AD492" s="32"/>
      <c r="AE492" s="32"/>
      <c r="AF492" s="32">
        <v>5790.98</v>
      </c>
      <c r="AG492" s="32">
        <v>5852.75</v>
      </c>
      <c r="AH492" s="32">
        <v>5888.04</v>
      </c>
      <c r="AI492" s="32">
        <v>6317.77</v>
      </c>
      <c r="AJ492" s="32">
        <v>6868.15</v>
      </c>
      <c r="AK492" s="32">
        <v>6927.27</v>
      </c>
      <c r="AL492" s="32">
        <v>7834.09</v>
      </c>
      <c r="AM492" s="32">
        <v>8020.29</v>
      </c>
      <c r="AN492" s="32">
        <v>8086.59</v>
      </c>
      <c r="AO492" s="32">
        <v>8649.01</v>
      </c>
      <c r="AP492" s="32">
        <v>9191</v>
      </c>
      <c r="AQ492" s="32">
        <v>9279.92</v>
      </c>
      <c r="AR492" s="32">
        <v>10352.1</v>
      </c>
      <c r="AS492" s="32">
        <v>11431.85</v>
      </c>
      <c r="AT492" s="32">
        <v>11508.63</v>
      </c>
      <c r="AU492" s="32">
        <v>11520.95</v>
      </c>
      <c r="AV492" s="32">
        <v>11581.53</v>
      </c>
      <c r="AW492" s="32">
        <v>11689.72</v>
      </c>
      <c r="AX492" s="32">
        <v>11789.58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1787</v>
      </c>
      <c r="C493" s="4" t="s">
        <v>1788</v>
      </c>
      <c r="D493" s="7" t="s">
        <v>110</v>
      </c>
      <c r="E493" s="7" t="s">
        <v>29</v>
      </c>
      <c r="F493" s="7" t="s">
        <v>527</v>
      </c>
      <c r="G493" s="7" t="e">
        <f t="shared" ca="1" si="11"/>
        <v>#NAME?</v>
      </c>
      <c r="H493" s="26" t="s">
        <v>215</v>
      </c>
      <c r="I493" s="26" t="s">
        <v>480</v>
      </c>
      <c r="J493" s="7" t="s">
        <v>235</v>
      </c>
      <c r="K493" s="27">
        <v>45348</v>
      </c>
      <c r="L493" s="7"/>
      <c r="M493" s="7" t="s">
        <v>391</v>
      </c>
      <c r="N493" s="28">
        <v>5.0000000000000001E-3</v>
      </c>
      <c r="O493" s="7" t="s">
        <v>33</v>
      </c>
      <c r="P493" s="29">
        <v>0</v>
      </c>
      <c r="Q493" s="25"/>
      <c r="R493" s="30" t="s">
        <v>736</v>
      </c>
      <c r="S493" s="7" t="s">
        <v>203</v>
      </c>
      <c r="T493" s="7" t="s">
        <v>1789</v>
      </c>
      <c r="U493" s="7"/>
      <c r="V493" s="26" t="e">
        <f t="shared" ca="1" si="12"/>
        <v>#NAME?</v>
      </c>
      <c r="W493" s="7"/>
      <c r="X493" s="7"/>
      <c r="Y493" s="31"/>
      <c r="Z493" s="32"/>
      <c r="AA493" s="33">
        <v>49075100013594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>
        <v>2561451.81</v>
      </c>
      <c r="AS493" s="32">
        <v>2584018.75</v>
      </c>
      <c r="AT493" s="32">
        <v>2602467.12</v>
      </c>
      <c r="AU493" s="32">
        <v>2623061</v>
      </c>
      <c r="AV493" s="32">
        <v>2635950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1790</v>
      </c>
      <c r="C494" s="4" t="s">
        <v>1791</v>
      </c>
      <c r="D494" s="7" t="s">
        <v>28</v>
      </c>
      <c r="E494" s="7" t="s">
        <v>29</v>
      </c>
      <c r="F494" s="7" t="s">
        <v>412</v>
      </c>
      <c r="G494" s="7" t="e">
        <f t="shared" ca="1" si="11"/>
        <v>#NAME?</v>
      </c>
      <c r="H494" s="26" t="s">
        <v>210</v>
      </c>
      <c r="I494" s="26" t="s">
        <v>33</v>
      </c>
      <c r="J494" s="7" t="str">
        <f t="shared" ref="J494:J527" si="20">IF(Q494=0,"Não","Sim")</f>
        <v>Não</v>
      </c>
      <c r="K494" s="27">
        <v>44965</v>
      </c>
      <c r="L494" s="7"/>
      <c r="M494" s="7" t="s">
        <v>74</v>
      </c>
      <c r="N494" s="28">
        <v>1.4999999999999999E-2</v>
      </c>
      <c r="O494" s="7" t="s">
        <v>41</v>
      </c>
      <c r="P494" s="29">
        <v>0.1</v>
      </c>
      <c r="Q494" s="30"/>
      <c r="R494" s="30"/>
      <c r="S494" s="7" t="s">
        <v>203</v>
      </c>
      <c r="T494" s="7" t="s">
        <v>1792</v>
      </c>
      <c r="U494" s="7" t="s">
        <v>29</v>
      </c>
      <c r="V494" s="26" t="e">
        <f t="shared" ca="1" si="12"/>
        <v>#NAME?</v>
      </c>
      <c r="W494" s="7"/>
      <c r="X494" s="7"/>
      <c r="Y494" s="31" t="s">
        <v>205</v>
      </c>
      <c r="Z494" s="32"/>
      <c r="AA494" s="33">
        <v>49075100009716</v>
      </c>
      <c r="AB494" s="32"/>
      <c r="AC494" s="32"/>
      <c r="AD494" s="32"/>
      <c r="AE494" s="32">
        <v>0</v>
      </c>
      <c r="AF494" s="32">
        <v>71695.11</v>
      </c>
      <c r="AG494" s="32">
        <v>72215.39</v>
      </c>
      <c r="AH494" s="32">
        <v>72488.98</v>
      </c>
      <c r="AI494" s="32">
        <v>73058.100000000006</v>
      </c>
      <c r="AJ494" s="32">
        <v>44016.3</v>
      </c>
      <c r="AK494" s="32">
        <v>44694.58</v>
      </c>
      <c r="AL494" s="32">
        <v>44440.77</v>
      </c>
      <c r="AM494" s="32">
        <v>44594.44</v>
      </c>
      <c r="AN494" s="32">
        <v>44838.89</v>
      </c>
      <c r="AO494" s="32">
        <v>44457.26</v>
      </c>
      <c r="AP494" s="32">
        <v>44766.9</v>
      </c>
      <c r="AQ494" s="32">
        <v>59625.17</v>
      </c>
      <c r="AR494" s="32">
        <v>1052792.26</v>
      </c>
      <c r="AS494" s="32">
        <v>1064896.8899999999</v>
      </c>
      <c r="AT494" s="32">
        <v>1059869.3899999999</v>
      </c>
      <c r="AU494" s="32">
        <v>1054261</v>
      </c>
      <c r="AV494" s="32">
        <v>1060786</v>
      </c>
      <c r="AW494" s="32">
        <v>1075111</v>
      </c>
      <c r="AX494" s="32">
        <v>1088049.8799999999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1793</v>
      </c>
      <c r="C495" s="4" t="s">
        <v>1794</v>
      </c>
      <c r="D495" s="7" t="s">
        <v>28</v>
      </c>
      <c r="E495" s="7" t="s">
        <v>29</v>
      </c>
      <c r="F495" s="7" t="s">
        <v>256</v>
      </c>
      <c r="G495" s="7" t="e">
        <f t="shared" ca="1" si="11"/>
        <v>#NAME?</v>
      </c>
      <c r="H495" s="26" t="s">
        <v>210</v>
      </c>
      <c r="I495" s="26" t="s">
        <v>33</v>
      </c>
      <c r="J495" s="7" t="str">
        <f t="shared" si="20"/>
        <v>Não</v>
      </c>
      <c r="K495" s="27">
        <v>45041</v>
      </c>
      <c r="L495" s="7"/>
      <c r="M495" s="7" t="s">
        <v>74</v>
      </c>
      <c r="N495" s="28">
        <v>1.4999999999999999E-2</v>
      </c>
      <c r="O495" s="7" t="s">
        <v>41</v>
      </c>
      <c r="P495" s="29">
        <v>0.1</v>
      </c>
      <c r="Q495" s="30"/>
      <c r="R495" s="30"/>
      <c r="S495" s="7" t="s">
        <v>203</v>
      </c>
      <c r="T495" s="7" t="s">
        <v>1795</v>
      </c>
      <c r="U495" s="7" t="s">
        <v>29</v>
      </c>
      <c r="V495" s="26" t="e">
        <f t="shared" ca="1" si="12"/>
        <v>#NAME?</v>
      </c>
      <c r="W495" s="7"/>
      <c r="X495" s="7"/>
      <c r="Y495" s="31" t="s">
        <v>205</v>
      </c>
      <c r="Z495" s="32"/>
      <c r="AA495" s="33">
        <v>49075100006806</v>
      </c>
      <c r="AB495" s="32"/>
      <c r="AC495" s="32"/>
      <c r="AD495" s="32"/>
      <c r="AE495" s="32"/>
      <c r="AF495" s="32"/>
      <c r="AG495" s="32"/>
      <c r="AH495" s="32">
        <v>20624.5</v>
      </c>
      <c r="AI495" s="32">
        <v>13707.4</v>
      </c>
      <c r="AJ495" s="32">
        <v>13791.31</v>
      </c>
      <c r="AK495" s="32">
        <v>13905.96</v>
      </c>
      <c r="AL495" s="32">
        <v>14043.02</v>
      </c>
      <c r="AM495" s="32">
        <v>14113.01</v>
      </c>
      <c r="AN495" s="32">
        <v>7111.33</v>
      </c>
      <c r="AO495" s="32">
        <v>6039.64</v>
      </c>
      <c r="AP495" s="32">
        <v>0</v>
      </c>
      <c r="AQ495" s="32">
        <v>0</v>
      </c>
      <c r="AR495" s="32">
        <v>15068.39</v>
      </c>
      <c r="AS495" s="32">
        <v>5612.56</v>
      </c>
      <c r="AT495" s="32">
        <v>3633.75</v>
      </c>
      <c r="AU495" s="32">
        <v>3641.35</v>
      </c>
      <c r="AV495" s="32">
        <v>3670.17</v>
      </c>
      <c r="AW495" s="32">
        <v>3702.47</v>
      </c>
      <c r="AX495" s="32">
        <v>3728.23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6" t="s">
        <v>1796</v>
      </c>
      <c r="C496" s="4" t="s">
        <v>1797</v>
      </c>
      <c r="D496" s="7" t="s">
        <v>28</v>
      </c>
      <c r="E496" s="7" t="s">
        <v>20</v>
      </c>
      <c r="F496" s="7" t="s">
        <v>214</v>
      </c>
      <c r="G496" s="7" t="e">
        <f t="shared" ca="1" si="11"/>
        <v>#NAME?</v>
      </c>
      <c r="H496" s="26" t="s">
        <v>210</v>
      </c>
      <c r="I496" s="26" t="s">
        <v>33</v>
      </c>
      <c r="J496" s="7" t="str">
        <f t="shared" si="20"/>
        <v>Sim</v>
      </c>
      <c r="K496" s="27">
        <v>45005</v>
      </c>
      <c r="L496" s="7"/>
      <c r="M496" s="7" t="s">
        <v>53</v>
      </c>
      <c r="N496" s="28">
        <v>1.2E-2</v>
      </c>
      <c r="O496" s="7" t="s">
        <v>33</v>
      </c>
      <c r="P496" s="29">
        <v>0</v>
      </c>
      <c r="Q496" s="30" t="s">
        <v>1798</v>
      </c>
      <c r="R496" s="30"/>
      <c r="S496" s="7" t="s">
        <v>203</v>
      </c>
      <c r="T496" s="7" t="s">
        <v>1799</v>
      </c>
      <c r="U496" s="7" t="s">
        <v>20</v>
      </c>
      <c r="V496" s="26" t="e">
        <f t="shared" ca="1" si="12"/>
        <v>#NAME?</v>
      </c>
      <c r="W496" s="7"/>
      <c r="X496" s="7"/>
      <c r="Y496" s="31" t="s">
        <v>205</v>
      </c>
      <c r="Z496" s="32"/>
      <c r="AA496" s="33">
        <v>49075100007993</v>
      </c>
      <c r="AB496" s="32"/>
      <c r="AC496" s="32"/>
      <c r="AD496" s="32"/>
      <c r="AE496" s="32"/>
      <c r="AF496" s="32"/>
      <c r="AG496" s="32">
        <v>490650.14</v>
      </c>
      <c r="AH496" s="32">
        <v>494510.23</v>
      </c>
      <c r="AI496" s="32">
        <v>499291.51</v>
      </c>
      <c r="AJ496" s="32">
        <v>503579.04</v>
      </c>
      <c r="AK496" s="32">
        <v>507721.03</v>
      </c>
      <c r="AL496" s="32">
        <v>512302.95</v>
      </c>
      <c r="AM496" s="32">
        <v>516326.05</v>
      </c>
      <c r="AN496" s="32">
        <v>520849.72</v>
      </c>
      <c r="AO496" s="32">
        <v>524615.85</v>
      </c>
      <c r="AP496" s="32">
        <v>528655.79</v>
      </c>
      <c r="AQ496" s="32">
        <v>533438.11</v>
      </c>
      <c r="AR496" s="32">
        <v>537680.14</v>
      </c>
      <c r="AS496" s="32">
        <v>530776.49</v>
      </c>
      <c r="AT496" s="32">
        <v>533939.9</v>
      </c>
      <c r="AU496" s="32">
        <v>537799.6</v>
      </c>
      <c r="AV496" s="32">
        <v>541596.9</v>
      </c>
      <c r="AW496" s="32">
        <v>545758</v>
      </c>
      <c r="AX496" s="32">
        <v>850021.82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6" t="s">
        <v>1796</v>
      </c>
      <c r="C497" s="4" t="s">
        <v>1800</v>
      </c>
      <c r="D497" s="7" t="s">
        <v>28</v>
      </c>
      <c r="E497" s="7" t="s">
        <v>20</v>
      </c>
      <c r="F497" s="7" t="s">
        <v>214</v>
      </c>
      <c r="G497" s="7" t="e">
        <f t="shared" ca="1" si="11"/>
        <v>#NAME?</v>
      </c>
      <c r="H497" s="26" t="s">
        <v>221</v>
      </c>
      <c r="I497" s="26" t="s">
        <v>268</v>
      </c>
      <c r="J497" s="7" t="str">
        <f t="shared" si="20"/>
        <v>Não</v>
      </c>
      <c r="K497" s="27">
        <v>45545</v>
      </c>
      <c r="L497" s="7"/>
      <c r="M497" s="7" t="s">
        <v>301</v>
      </c>
      <c r="N497" s="28">
        <v>8.0000000000000002E-3</v>
      </c>
      <c r="O497" s="7" t="s">
        <v>302</v>
      </c>
      <c r="P497" s="29">
        <v>0.1</v>
      </c>
      <c r="Q497" s="30"/>
      <c r="R497" s="30"/>
      <c r="S497" s="7" t="s">
        <v>203</v>
      </c>
      <c r="T497" s="7" t="s">
        <v>1799</v>
      </c>
      <c r="U497" s="7" t="s">
        <v>1801</v>
      </c>
      <c r="V497" s="26" t="e">
        <f t="shared" ca="1" si="12"/>
        <v>#NAME?</v>
      </c>
      <c r="W497" s="7"/>
      <c r="X497" s="7" t="s">
        <v>44</v>
      </c>
      <c r="Y497" s="31"/>
      <c r="Z497" s="32"/>
      <c r="AA497" s="33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" t="s">
        <v>1802</v>
      </c>
      <c r="C498" s="4" t="s">
        <v>1803</v>
      </c>
      <c r="D498" s="7" t="s">
        <v>28</v>
      </c>
      <c r="E498" s="7" t="s">
        <v>20</v>
      </c>
      <c r="F498" s="7" t="s">
        <v>214</v>
      </c>
      <c r="G498" s="7" t="e">
        <f t="shared" ca="1" si="11"/>
        <v>#NAME?</v>
      </c>
      <c r="H498" s="26" t="s">
        <v>210</v>
      </c>
      <c r="I498" s="26" t="s">
        <v>33</v>
      </c>
      <c r="J498" s="7" t="str">
        <f t="shared" si="20"/>
        <v>Sim</v>
      </c>
      <c r="K498" s="27">
        <v>45504</v>
      </c>
      <c r="L498" s="27"/>
      <c r="M498" s="7" t="s">
        <v>53</v>
      </c>
      <c r="N498" s="28">
        <v>1.2E-2</v>
      </c>
      <c r="O498" s="7" t="s">
        <v>33</v>
      </c>
      <c r="P498" s="29">
        <v>0</v>
      </c>
      <c r="Q498" s="43" t="s">
        <v>1804</v>
      </c>
      <c r="R498" s="30"/>
      <c r="S498" s="7" t="s">
        <v>203</v>
      </c>
      <c r="T498" s="7" t="s">
        <v>1805</v>
      </c>
      <c r="U498" s="7" t="s">
        <v>20</v>
      </c>
      <c r="V498" s="26" t="e">
        <f t="shared" ca="1" si="12"/>
        <v>#NAME?</v>
      </c>
      <c r="W498" s="7"/>
      <c r="X498" s="7" t="s">
        <v>276</v>
      </c>
      <c r="Y498" s="31" t="s">
        <v>205</v>
      </c>
      <c r="Z498" s="32"/>
      <c r="AA498" s="33">
        <v>49075100015491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>
        <v>30000</v>
      </c>
      <c r="AX498" s="32">
        <v>90688.86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" t="s">
        <v>1806</v>
      </c>
      <c r="C499" s="4" t="s">
        <v>1807</v>
      </c>
      <c r="D499" s="7" t="s">
        <v>110</v>
      </c>
      <c r="E499" s="7" t="s">
        <v>29</v>
      </c>
      <c r="F499" s="7" t="s">
        <v>947</v>
      </c>
      <c r="G499" s="7" t="e">
        <f t="shared" ca="1" si="11"/>
        <v>#NAME?</v>
      </c>
      <c r="H499" s="26" t="s">
        <v>201</v>
      </c>
      <c r="I499" s="26" t="s">
        <v>33</v>
      </c>
      <c r="J499" s="7" t="str">
        <f t="shared" si="20"/>
        <v>Não</v>
      </c>
      <c r="K499" s="27">
        <v>45070</v>
      </c>
      <c r="L499" s="27">
        <v>45126</v>
      </c>
      <c r="M499" s="7" t="s">
        <v>74</v>
      </c>
      <c r="N499" s="28">
        <v>1.6E-2</v>
      </c>
      <c r="O499" s="7" t="s">
        <v>41</v>
      </c>
      <c r="P499" s="29">
        <v>0.1</v>
      </c>
      <c r="Q499" s="43"/>
      <c r="R499" s="30"/>
      <c r="S499" s="7" t="s">
        <v>203</v>
      </c>
      <c r="T499" s="7" t="s">
        <v>1808</v>
      </c>
      <c r="U499" s="7" t="s">
        <v>29</v>
      </c>
      <c r="V499" s="26" t="e">
        <f t="shared" ca="1" si="12"/>
        <v>#NAME?</v>
      </c>
      <c r="W499" s="7"/>
      <c r="X499" s="7"/>
      <c r="Y499" s="31"/>
      <c r="Z499" s="32"/>
      <c r="AA499" s="33"/>
      <c r="AB499" s="32"/>
      <c r="AC499" s="32"/>
      <c r="AD499" s="32"/>
      <c r="AE499" s="32"/>
      <c r="AF499" s="32"/>
      <c r="AG499" s="32"/>
      <c r="AH499" s="32">
        <v>0</v>
      </c>
      <c r="AI499" s="32">
        <v>2497905.81</v>
      </c>
      <c r="AJ499" s="32">
        <v>2498485.38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" t="s">
        <v>1809</v>
      </c>
      <c r="C500" s="4" t="s">
        <v>1810</v>
      </c>
      <c r="D500" s="7" t="s">
        <v>110</v>
      </c>
      <c r="E500" s="7" t="s">
        <v>29</v>
      </c>
      <c r="F500" s="7" t="s">
        <v>200</v>
      </c>
      <c r="G500" s="7" t="e">
        <f t="shared" ca="1" si="11"/>
        <v>#NAME?</v>
      </c>
      <c r="H500" s="26" t="s">
        <v>210</v>
      </c>
      <c r="I500" s="26" t="s">
        <v>33</v>
      </c>
      <c r="J500" s="7" t="str">
        <f t="shared" si="20"/>
        <v>Não</v>
      </c>
      <c r="K500" s="27">
        <v>45168</v>
      </c>
      <c r="L500" s="27"/>
      <c r="M500" s="7" t="s">
        <v>74</v>
      </c>
      <c r="N500" s="28">
        <v>1.6E-2</v>
      </c>
      <c r="O500" s="7" t="s">
        <v>41</v>
      </c>
      <c r="P500" s="29">
        <v>0.2</v>
      </c>
      <c r="Q500" s="43"/>
      <c r="R500" s="30"/>
      <c r="S500" s="7" t="s">
        <v>203</v>
      </c>
      <c r="T500" s="7" t="s">
        <v>1811</v>
      </c>
      <c r="U500" s="7" t="s">
        <v>29</v>
      </c>
      <c r="V500" s="26" t="e">
        <f t="shared" ca="1" si="12"/>
        <v>#NAME?</v>
      </c>
      <c r="W500" s="7"/>
      <c r="X500" s="7"/>
      <c r="Y500" s="31" t="s">
        <v>205</v>
      </c>
      <c r="Z500" s="32"/>
      <c r="AA500" s="33">
        <v>49075100004366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>
        <v>86640.52</v>
      </c>
      <c r="AM500" s="32">
        <v>87103.29</v>
      </c>
      <c r="AN500" s="32">
        <v>87579.02</v>
      </c>
      <c r="AO500" s="32">
        <v>87910.080000000002</v>
      </c>
      <c r="AP500" s="32">
        <v>81281.600000000006</v>
      </c>
      <c r="AQ500" s="32">
        <v>58806.46</v>
      </c>
      <c r="AR500" s="32">
        <v>59229.760000000002</v>
      </c>
      <c r="AS500" s="32">
        <v>59694.45</v>
      </c>
      <c r="AT500" s="32">
        <v>59084.54</v>
      </c>
      <c r="AU500" s="32">
        <v>58900.06</v>
      </c>
      <c r="AV500" s="32">
        <v>10609.15</v>
      </c>
      <c r="AW500" s="32">
        <v>10564.75</v>
      </c>
      <c r="AX500" s="32">
        <v>10552.31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1812</v>
      </c>
      <c r="C501" s="4" t="s">
        <v>1813</v>
      </c>
      <c r="D501" s="7" t="s">
        <v>110</v>
      </c>
      <c r="E501" s="7" t="s">
        <v>29</v>
      </c>
      <c r="F501" s="7" t="s">
        <v>200</v>
      </c>
      <c r="G501" s="7" t="e">
        <f t="shared" ca="1" si="11"/>
        <v>#NAME?</v>
      </c>
      <c r="H501" s="26" t="s">
        <v>215</v>
      </c>
      <c r="I501" s="26" t="s">
        <v>480</v>
      </c>
      <c r="J501" s="7" t="str">
        <f t="shared" si="20"/>
        <v>Não</v>
      </c>
      <c r="K501" s="27">
        <v>45158</v>
      </c>
      <c r="L501" s="7"/>
      <c r="M501" s="7" t="s">
        <v>74</v>
      </c>
      <c r="N501" s="28">
        <v>8.9999999999999993E-3</v>
      </c>
      <c r="O501" s="7" t="s">
        <v>41</v>
      </c>
      <c r="P501" s="29">
        <v>0.2</v>
      </c>
      <c r="Q501" s="30"/>
      <c r="R501" s="30" t="s">
        <v>736</v>
      </c>
      <c r="S501" s="7" t="s">
        <v>203</v>
      </c>
      <c r="T501" s="7" t="s">
        <v>1814</v>
      </c>
      <c r="U501" s="7" t="s">
        <v>29</v>
      </c>
      <c r="V501" s="26" t="e">
        <f t="shared" ca="1" si="12"/>
        <v>#NAME?</v>
      </c>
      <c r="W501" s="7"/>
      <c r="X501" s="7"/>
      <c r="Y501" s="31" t="s">
        <v>296</v>
      </c>
      <c r="Z501" s="32"/>
      <c r="AA501" s="33">
        <v>49075100006008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>
        <v>0</v>
      </c>
      <c r="AL501" s="32">
        <v>598103.92000000004</v>
      </c>
      <c r="AM501" s="32">
        <v>594234.29</v>
      </c>
      <c r="AN501" s="32">
        <v>594911.39</v>
      </c>
      <c r="AO501" s="32">
        <v>615008.44999999995</v>
      </c>
      <c r="AP501" s="32">
        <v>649546.84</v>
      </c>
      <c r="AQ501" s="32">
        <v>648672.86</v>
      </c>
      <c r="AR501" s="32">
        <v>652869.66</v>
      </c>
      <c r="AS501" s="32">
        <v>655720.22</v>
      </c>
      <c r="AT501" s="32">
        <v>650035.26</v>
      </c>
      <c r="AU501" s="32">
        <v>651486.1</v>
      </c>
      <c r="AV501" s="32">
        <v>651018.6</v>
      </c>
      <c r="AW501" s="32">
        <v>0</v>
      </c>
      <c r="AX501" s="32">
        <v>0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1815</v>
      </c>
      <c r="C502" s="15" t="s">
        <v>1816</v>
      </c>
      <c r="D502" s="7" t="s">
        <v>110</v>
      </c>
      <c r="E502" s="7" t="s">
        <v>29</v>
      </c>
      <c r="F502" s="7" t="s">
        <v>468</v>
      </c>
      <c r="G502" s="7" t="e">
        <f t="shared" ca="1" si="11"/>
        <v>#NAME?</v>
      </c>
      <c r="H502" s="26" t="s">
        <v>210</v>
      </c>
      <c r="I502" s="26" t="s">
        <v>33</v>
      </c>
      <c r="J502" s="7" t="str">
        <f t="shared" si="20"/>
        <v>Não</v>
      </c>
      <c r="K502" s="27">
        <v>45348</v>
      </c>
      <c r="L502" s="7"/>
      <c r="M502" s="7" t="s">
        <v>40</v>
      </c>
      <c r="N502" s="28">
        <v>1.4E-2</v>
      </c>
      <c r="O502" s="7" t="s">
        <v>41</v>
      </c>
      <c r="P502" s="29">
        <v>0.1</v>
      </c>
      <c r="Q502" s="30"/>
      <c r="R502" s="30"/>
      <c r="S502" s="7" t="s">
        <v>203</v>
      </c>
      <c r="T502" s="12" t="s">
        <v>1817</v>
      </c>
      <c r="U502" s="7" t="s">
        <v>29</v>
      </c>
      <c r="V502" s="26" t="e">
        <f t="shared" ca="1" si="12"/>
        <v>#NAME?</v>
      </c>
      <c r="W502" s="7"/>
      <c r="X502" s="7"/>
      <c r="Y502" s="31" t="s">
        <v>205</v>
      </c>
      <c r="Z502" s="32"/>
      <c r="AA502" s="33">
        <v>49075100013381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100044.69</v>
      </c>
      <c r="AS502" s="32">
        <v>101250.66</v>
      </c>
      <c r="AT502" s="32">
        <v>101304.98</v>
      </c>
      <c r="AU502" s="32">
        <v>101692.8</v>
      </c>
      <c r="AV502" s="32">
        <v>102424.3</v>
      </c>
      <c r="AW502" s="32">
        <v>103468.8</v>
      </c>
      <c r="AX502" s="32">
        <v>104408.47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1818</v>
      </c>
      <c r="C503" s="4" t="s">
        <v>1819</v>
      </c>
      <c r="D503" s="7" t="s">
        <v>28</v>
      </c>
      <c r="E503" s="7" t="s">
        <v>29</v>
      </c>
      <c r="F503" s="7" t="s">
        <v>412</v>
      </c>
      <c r="G503" s="7" t="e">
        <f t="shared" ca="1" si="11"/>
        <v>#NAME?</v>
      </c>
      <c r="H503" s="26" t="s">
        <v>210</v>
      </c>
      <c r="I503" s="26" t="s">
        <v>33</v>
      </c>
      <c r="J503" s="7" t="str">
        <f t="shared" si="20"/>
        <v>Não</v>
      </c>
      <c r="K503" s="27">
        <v>45043</v>
      </c>
      <c r="L503" s="7"/>
      <c r="M503" s="7" t="s">
        <v>916</v>
      </c>
      <c r="N503" s="28">
        <v>7.0000000000000001E-3</v>
      </c>
      <c r="O503" s="7" t="s">
        <v>33</v>
      </c>
      <c r="P503" s="29">
        <v>0</v>
      </c>
      <c r="Q503" s="30"/>
      <c r="R503" s="30" t="s">
        <v>1820</v>
      </c>
      <c r="S503" s="7" t="s">
        <v>203</v>
      </c>
      <c r="T503" s="7" t="s">
        <v>1821</v>
      </c>
      <c r="U503" s="7" t="s">
        <v>29</v>
      </c>
      <c r="V503" s="26" t="e">
        <f t="shared" ca="1" si="12"/>
        <v>#NAME?</v>
      </c>
      <c r="W503" s="7"/>
      <c r="X503" s="7"/>
      <c r="Y503" s="31" t="s">
        <v>205</v>
      </c>
      <c r="Z503" s="32"/>
      <c r="AA503" s="33">
        <v>49075100008231</v>
      </c>
      <c r="AB503" s="32"/>
      <c r="AC503" s="32"/>
      <c r="AD503" s="32"/>
      <c r="AE503" s="32"/>
      <c r="AF503" s="32"/>
      <c r="AG503" s="32"/>
      <c r="AH503" s="32">
        <v>23000</v>
      </c>
      <c r="AI503" s="32">
        <v>15154.39</v>
      </c>
      <c r="AJ503" s="32">
        <v>15296.76</v>
      </c>
      <c r="AK503" s="32">
        <v>15420.75</v>
      </c>
      <c r="AL503" s="32">
        <v>15586.14</v>
      </c>
      <c r="AM503" s="32">
        <v>15725.28</v>
      </c>
      <c r="AN503" s="32">
        <v>15878.29</v>
      </c>
      <c r="AO503" s="32">
        <v>16003.69</v>
      </c>
      <c r="AP503" s="32">
        <v>16135.27</v>
      </c>
      <c r="AQ503" s="32">
        <v>16089.04</v>
      </c>
      <c r="AR503" s="32">
        <v>16200.64</v>
      </c>
      <c r="AS503" s="32">
        <v>51666.39</v>
      </c>
      <c r="AT503" s="32">
        <v>51419.29</v>
      </c>
      <c r="AU503" s="32">
        <v>51541.81</v>
      </c>
      <c r="AV503" s="32">
        <v>51707.88</v>
      </c>
      <c r="AW503" s="32">
        <v>68219.149999999994</v>
      </c>
      <c r="AX503" s="32">
        <v>68728.38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" t="s">
        <v>1822</v>
      </c>
      <c r="C504" s="4" t="s">
        <v>1823</v>
      </c>
      <c r="D504" s="7" t="s">
        <v>28</v>
      </c>
      <c r="E504" s="7" t="s">
        <v>57</v>
      </c>
      <c r="F504" s="7" t="s">
        <v>695</v>
      </c>
      <c r="G504" s="7" t="e">
        <f t="shared" ca="1" si="11"/>
        <v>#NAME?</v>
      </c>
      <c r="H504" s="26" t="s">
        <v>201</v>
      </c>
      <c r="I504" s="26" t="s">
        <v>33</v>
      </c>
      <c r="J504" s="7" t="str">
        <f t="shared" si="20"/>
        <v>Não</v>
      </c>
      <c r="K504" s="27">
        <v>44973</v>
      </c>
      <c r="L504" s="27">
        <v>45539</v>
      </c>
      <c r="M504" s="7" t="s">
        <v>74</v>
      </c>
      <c r="N504" s="28">
        <v>1.4999999999999999E-2</v>
      </c>
      <c r="O504" s="7" t="s">
        <v>41</v>
      </c>
      <c r="P504" s="29">
        <v>0.1</v>
      </c>
      <c r="Q504" s="30"/>
      <c r="R504" s="30"/>
      <c r="S504" s="7" t="s">
        <v>203</v>
      </c>
      <c r="T504" s="7" t="s">
        <v>1824</v>
      </c>
      <c r="U504" s="7" t="s">
        <v>57</v>
      </c>
      <c r="V504" s="26" t="e">
        <f t="shared" ca="1" si="12"/>
        <v>#NAME?</v>
      </c>
      <c r="W504" s="7"/>
      <c r="X504" s="7"/>
      <c r="Y504" s="31" t="s">
        <v>205</v>
      </c>
      <c r="Z504" s="32"/>
      <c r="AA504" s="33">
        <v>49075100010277</v>
      </c>
      <c r="AB504" s="32"/>
      <c r="AC504" s="32"/>
      <c r="AD504" s="32"/>
      <c r="AE504" s="32">
        <v>0</v>
      </c>
      <c r="AF504" s="32">
        <v>30166.52</v>
      </c>
      <c r="AG504" s="32">
        <v>32411.69</v>
      </c>
      <c r="AH504" s="32">
        <v>34582.67</v>
      </c>
      <c r="AI504" s="32">
        <v>37421.919999999998</v>
      </c>
      <c r="AJ504" s="32">
        <v>40114.94</v>
      </c>
      <c r="AK504" s="32">
        <v>40553.65</v>
      </c>
      <c r="AL504" s="32">
        <v>40571.919999999998</v>
      </c>
      <c r="AM504" s="32">
        <v>40649.300000000003</v>
      </c>
      <c r="AN504" s="32">
        <v>40627.370000000003</v>
      </c>
      <c r="AO504" s="32">
        <v>41061.599999999999</v>
      </c>
      <c r="AP504" s="32">
        <v>41826.03</v>
      </c>
      <c r="AQ504" s="32">
        <v>41287.199999999997</v>
      </c>
      <c r="AR504" s="32">
        <v>41549.160000000003</v>
      </c>
      <c r="AS504" s="32">
        <v>41967.58</v>
      </c>
      <c r="AT504" s="32">
        <v>41272.03</v>
      </c>
      <c r="AU504" s="32">
        <v>41221.46</v>
      </c>
      <c r="AV504" s="32">
        <v>41425.75</v>
      </c>
      <c r="AW504" s="32">
        <v>41953.47</v>
      </c>
      <c r="AX504" s="32">
        <v>42334.19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5" t="s">
        <v>1825</v>
      </c>
      <c r="C505" s="58" t="s">
        <v>1826</v>
      </c>
      <c r="D505" s="7" t="s">
        <v>28</v>
      </c>
      <c r="E505" s="7" t="s">
        <v>20</v>
      </c>
      <c r="F505" s="7" t="s">
        <v>214</v>
      </c>
      <c r="G505" s="7" t="e">
        <f t="shared" ca="1" si="11"/>
        <v>#NAME?</v>
      </c>
      <c r="H505" s="26" t="s">
        <v>210</v>
      </c>
      <c r="I505" s="26" t="s">
        <v>33</v>
      </c>
      <c r="J505" s="7" t="str">
        <f t="shared" si="20"/>
        <v>Não</v>
      </c>
      <c r="K505" s="27">
        <v>45253</v>
      </c>
      <c r="L505" s="7"/>
      <c r="M505" s="7" t="s">
        <v>53</v>
      </c>
      <c r="N505" s="10">
        <v>1.2E-2</v>
      </c>
      <c r="O505" s="6" t="s">
        <v>33</v>
      </c>
      <c r="P505" s="11">
        <v>0</v>
      </c>
      <c r="Q505" s="30"/>
      <c r="R505" s="30"/>
      <c r="S505" s="7" t="s">
        <v>203</v>
      </c>
      <c r="T505" s="7" t="s">
        <v>1827</v>
      </c>
      <c r="U505" s="7" t="s">
        <v>20</v>
      </c>
      <c r="V505" s="26" t="e">
        <f t="shared" ca="1" si="12"/>
        <v>#NAME?</v>
      </c>
      <c r="W505" s="7"/>
      <c r="X505" s="7"/>
      <c r="Y505" s="31" t="s">
        <v>205</v>
      </c>
      <c r="Z505" s="32"/>
      <c r="AA505" s="33">
        <v>49075100013012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>
        <v>0</v>
      </c>
      <c r="AP505" s="32">
        <v>2300</v>
      </c>
      <c r="AQ505" s="32">
        <v>2300</v>
      </c>
      <c r="AR505" s="32">
        <v>2311.38</v>
      </c>
      <c r="AS505" s="32">
        <v>2325.06</v>
      </c>
      <c r="AT505" s="32">
        <v>2335.63</v>
      </c>
      <c r="AU505" s="32">
        <v>2354.04</v>
      </c>
      <c r="AV505" s="32">
        <v>2364.7199999999998</v>
      </c>
      <c r="AW505" s="32">
        <v>2386.84</v>
      </c>
      <c r="AX505" s="32">
        <v>2407.2199999999998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6" t="s">
        <v>1828</v>
      </c>
      <c r="C506" s="4" t="s">
        <v>1829</v>
      </c>
      <c r="D506" s="7" t="s">
        <v>28</v>
      </c>
      <c r="E506" s="7" t="s">
        <v>20</v>
      </c>
      <c r="F506" s="7" t="s">
        <v>214</v>
      </c>
      <c r="G506" s="7" t="e">
        <f t="shared" ca="1" si="11"/>
        <v>#NAME?</v>
      </c>
      <c r="H506" s="26" t="s">
        <v>210</v>
      </c>
      <c r="I506" s="26" t="s">
        <v>33</v>
      </c>
      <c r="J506" s="7" t="str">
        <f t="shared" si="20"/>
        <v>Não</v>
      </c>
      <c r="K506" s="27">
        <v>45149</v>
      </c>
      <c r="L506" s="27"/>
      <c r="M506" s="7" t="s">
        <v>53</v>
      </c>
      <c r="N506" s="28">
        <v>1.2E-2</v>
      </c>
      <c r="O506" s="7" t="s">
        <v>33</v>
      </c>
      <c r="P506" s="29">
        <v>0</v>
      </c>
      <c r="Q506" s="30"/>
      <c r="R506" s="30"/>
      <c r="S506" s="7" t="s">
        <v>203</v>
      </c>
      <c r="T506" s="7" t="s">
        <v>1830</v>
      </c>
      <c r="U506" s="7" t="s">
        <v>20</v>
      </c>
      <c r="V506" s="26" t="e">
        <f t="shared" ca="1" si="12"/>
        <v>#NAME?</v>
      </c>
      <c r="W506" s="7"/>
      <c r="X506" s="7"/>
      <c r="Y506" s="31" t="s">
        <v>205</v>
      </c>
      <c r="Z506" s="32"/>
      <c r="AA506" s="33">
        <v>49075100012611</v>
      </c>
      <c r="AB506" s="32"/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0</v>
      </c>
      <c r="AL506" s="32">
        <v>12077.1</v>
      </c>
      <c r="AM506" s="32">
        <v>12189.66</v>
      </c>
      <c r="AN506" s="32">
        <v>13818.94</v>
      </c>
      <c r="AO506" s="32">
        <v>13925.05</v>
      </c>
      <c r="AP506" s="32">
        <v>14038.81</v>
      </c>
      <c r="AQ506" s="32">
        <v>14162.82</v>
      </c>
      <c r="AR506" s="32">
        <v>14265.7</v>
      </c>
      <c r="AS506" s="32">
        <v>15351.73</v>
      </c>
      <c r="AT506" s="32">
        <v>34293.199999999997</v>
      </c>
      <c r="AU506" s="32">
        <v>34878.199999999997</v>
      </c>
      <c r="AV506" s="32">
        <v>50468.13</v>
      </c>
      <c r="AW506" s="32">
        <v>51320.23</v>
      </c>
      <c r="AX506" s="32">
        <v>51844.49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" t="s">
        <v>1831</v>
      </c>
      <c r="C507" s="4" t="s">
        <v>1832</v>
      </c>
      <c r="D507" s="7" t="s">
        <v>110</v>
      </c>
      <c r="E507" s="7" t="s">
        <v>29</v>
      </c>
      <c r="F507" s="7" t="s">
        <v>1833</v>
      </c>
      <c r="G507" s="7" t="e">
        <f t="shared" ca="1" si="11"/>
        <v>#NAME?</v>
      </c>
      <c r="H507" s="26" t="s">
        <v>215</v>
      </c>
      <c r="I507" s="26" t="s">
        <v>480</v>
      </c>
      <c r="J507" s="7" t="str">
        <f t="shared" si="20"/>
        <v>Sim</v>
      </c>
      <c r="K507" s="27">
        <v>44973</v>
      </c>
      <c r="L507" s="7"/>
      <c r="M507" s="7" t="s">
        <v>261</v>
      </c>
      <c r="N507" s="28">
        <v>1.2E-2</v>
      </c>
      <c r="O507" s="7" t="s">
        <v>33</v>
      </c>
      <c r="P507" s="29">
        <v>0</v>
      </c>
      <c r="Q507" s="30" t="s">
        <v>1834</v>
      </c>
      <c r="R507" s="30"/>
      <c r="S507" s="7" t="s">
        <v>203</v>
      </c>
      <c r="T507" s="7" t="s">
        <v>1835</v>
      </c>
      <c r="U507" s="7" t="s">
        <v>29</v>
      </c>
      <c r="V507" s="26" t="e">
        <f t="shared" ca="1" si="12"/>
        <v>#NAME?</v>
      </c>
      <c r="W507" s="7"/>
      <c r="X507" s="7"/>
      <c r="Y507" s="31" t="s">
        <v>470</v>
      </c>
      <c r="Z507" s="32"/>
      <c r="AA507" s="33">
        <v>49075100006652</v>
      </c>
      <c r="AB507" s="32"/>
      <c r="AC507" s="32"/>
      <c r="AD507" s="32"/>
      <c r="AE507" s="32">
        <v>0</v>
      </c>
      <c r="AF507" s="32">
        <v>0</v>
      </c>
      <c r="AG507" s="32">
        <v>0</v>
      </c>
      <c r="AH507" s="32">
        <v>347988.69</v>
      </c>
      <c r="AI507" s="32">
        <v>357710.52</v>
      </c>
      <c r="AJ507" s="32">
        <v>364672.27</v>
      </c>
      <c r="AK507" s="32">
        <v>370568.08</v>
      </c>
      <c r="AL507" s="32">
        <v>374390.39</v>
      </c>
      <c r="AM507" s="32">
        <v>376886.21</v>
      </c>
      <c r="AN507" s="32">
        <v>376422.29</v>
      </c>
      <c r="AO507" s="32">
        <v>380757.32</v>
      </c>
      <c r="AP507" s="32">
        <v>386224.65</v>
      </c>
      <c r="AQ507" s="32">
        <v>388515.52</v>
      </c>
      <c r="AR507" s="32">
        <v>393413.58</v>
      </c>
      <c r="AS507" s="32">
        <v>396652.54</v>
      </c>
      <c r="AT507" s="32">
        <v>396242.02</v>
      </c>
      <c r="AU507" s="32">
        <v>397246.1</v>
      </c>
      <c r="AV507" s="32">
        <v>397970.7</v>
      </c>
      <c r="AW507" s="32">
        <v>402117.5</v>
      </c>
      <c r="AX507" s="32">
        <v>404374.9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" t="s">
        <v>1836</v>
      </c>
      <c r="C508" s="4" t="s">
        <v>1837</v>
      </c>
      <c r="D508" s="7" t="s">
        <v>208</v>
      </c>
      <c r="E508" s="7" t="s">
        <v>29</v>
      </c>
      <c r="F508" s="7" t="s">
        <v>378</v>
      </c>
      <c r="G508" s="7" t="e">
        <f t="shared" ca="1" si="11"/>
        <v>#NAME?</v>
      </c>
      <c r="H508" s="26" t="s">
        <v>210</v>
      </c>
      <c r="I508" s="26" t="s">
        <v>33</v>
      </c>
      <c r="J508" s="7" t="str">
        <f t="shared" si="20"/>
        <v>Não</v>
      </c>
      <c r="K508" s="27">
        <v>45449</v>
      </c>
      <c r="L508" s="7"/>
      <c r="M508" s="7" t="s">
        <v>40</v>
      </c>
      <c r="N508" s="28">
        <v>1.2E-2</v>
      </c>
      <c r="O508" s="7" t="s">
        <v>41</v>
      </c>
      <c r="P508" s="29">
        <v>0.1</v>
      </c>
      <c r="Q508" s="30"/>
      <c r="R508" s="30"/>
      <c r="S508" s="7" t="s">
        <v>203</v>
      </c>
      <c r="T508" s="7" t="s">
        <v>1838</v>
      </c>
      <c r="U508" s="7" t="s">
        <v>29</v>
      </c>
      <c r="V508" s="26" t="e">
        <f t="shared" ca="1" si="12"/>
        <v>#NAME?</v>
      </c>
      <c r="W508" s="7"/>
      <c r="X508" s="7" t="s">
        <v>44</v>
      </c>
      <c r="Y508" s="31" t="s">
        <v>205</v>
      </c>
      <c r="Z508" s="32"/>
      <c r="AA508" s="33">
        <v>49075100015066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>
        <v>389887.7</v>
      </c>
      <c r="AW508" s="32">
        <v>393810</v>
      </c>
      <c r="AX508" s="32">
        <v>391529.98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" t="s">
        <v>1839</v>
      </c>
      <c r="C509" s="34" t="s">
        <v>1840</v>
      </c>
      <c r="D509" s="7" t="s">
        <v>28</v>
      </c>
      <c r="E509" s="7" t="s">
        <v>29</v>
      </c>
      <c r="F509" s="7" t="s">
        <v>30</v>
      </c>
      <c r="G509" s="7" t="e">
        <f t="shared" ca="1" si="11"/>
        <v>#NAME?</v>
      </c>
      <c r="H509" s="26" t="s">
        <v>210</v>
      </c>
      <c r="I509" s="26" t="s">
        <v>33</v>
      </c>
      <c r="J509" s="7" t="str">
        <f t="shared" si="20"/>
        <v>Não</v>
      </c>
      <c r="K509" s="27">
        <v>45359</v>
      </c>
      <c r="L509" s="27"/>
      <c r="M509" s="7" t="s">
        <v>53</v>
      </c>
      <c r="N509" s="28">
        <v>1.2E-2</v>
      </c>
      <c r="O509" s="7" t="s">
        <v>33</v>
      </c>
      <c r="P509" s="29">
        <v>0</v>
      </c>
      <c r="Q509" s="30"/>
      <c r="R509" s="30" t="s">
        <v>1841</v>
      </c>
      <c r="S509" s="7" t="s">
        <v>203</v>
      </c>
      <c r="T509" s="6" t="s">
        <v>1842</v>
      </c>
      <c r="U509" s="7" t="s">
        <v>29</v>
      </c>
      <c r="V509" s="26" t="e">
        <f t="shared" ca="1" si="12"/>
        <v>#NAME?</v>
      </c>
      <c r="W509" s="7"/>
      <c r="X509" s="7"/>
      <c r="Y509" s="31" t="s">
        <v>205</v>
      </c>
      <c r="Z509" s="32"/>
      <c r="AA509" s="33">
        <v>49075100013861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>
        <v>350725.59</v>
      </c>
      <c r="AT509" s="32">
        <v>351793.23</v>
      </c>
      <c r="AU509" s="32">
        <v>354369.2</v>
      </c>
      <c r="AV509" s="32">
        <v>424859.3</v>
      </c>
      <c r="AW509" s="32">
        <v>428565</v>
      </c>
      <c r="AX509" s="32">
        <v>432083.45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" t="s">
        <v>1843</v>
      </c>
      <c r="C510" s="4" t="s">
        <v>1844</v>
      </c>
      <c r="D510" s="7" t="s">
        <v>28</v>
      </c>
      <c r="E510" s="7" t="s">
        <v>20</v>
      </c>
      <c r="F510" s="7" t="s">
        <v>214</v>
      </c>
      <c r="G510" s="7" t="e">
        <f t="shared" ca="1" si="11"/>
        <v>#NAME?</v>
      </c>
      <c r="H510" s="26" t="s">
        <v>210</v>
      </c>
      <c r="I510" s="26" t="s">
        <v>33</v>
      </c>
      <c r="J510" s="7" t="str">
        <f t="shared" si="20"/>
        <v>Não</v>
      </c>
      <c r="K510" s="27">
        <v>45034</v>
      </c>
      <c r="L510" s="7"/>
      <c r="M510" s="7" t="s">
        <v>53</v>
      </c>
      <c r="N510" s="28">
        <v>1.2E-2</v>
      </c>
      <c r="O510" s="7" t="s">
        <v>33</v>
      </c>
      <c r="P510" s="29">
        <v>0</v>
      </c>
      <c r="Q510" s="30"/>
      <c r="R510" s="30"/>
      <c r="S510" s="7" t="s">
        <v>203</v>
      </c>
      <c r="T510" s="7" t="s">
        <v>1845</v>
      </c>
      <c r="U510" s="7" t="s">
        <v>29</v>
      </c>
      <c r="V510" s="26" t="e">
        <f t="shared" ca="1" si="12"/>
        <v>#NAME?</v>
      </c>
      <c r="W510" s="7"/>
      <c r="X510" s="7"/>
      <c r="Y510" s="31" t="s">
        <v>205</v>
      </c>
      <c r="Z510" s="32"/>
      <c r="AA510" s="33">
        <v>49075100008388</v>
      </c>
      <c r="AB510" s="32"/>
      <c r="AC510" s="32"/>
      <c r="AD510" s="32"/>
      <c r="AE510" s="32"/>
      <c r="AF510" s="32"/>
      <c r="AG510" s="32">
        <v>0</v>
      </c>
      <c r="AH510" s="32">
        <v>114482.14</v>
      </c>
      <c r="AI510" s="32">
        <v>116324.12</v>
      </c>
      <c r="AJ510" s="32">
        <v>117665.37</v>
      </c>
      <c r="AK510" s="32">
        <v>158063.24</v>
      </c>
      <c r="AL510" s="32">
        <v>158805.14000000001</v>
      </c>
      <c r="AM510" s="32">
        <v>159033.28</v>
      </c>
      <c r="AN510" s="32">
        <v>160346.51</v>
      </c>
      <c r="AO510" s="32">
        <v>162382.9</v>
      </c>
      <c r="AP510" s="32">
        <v>163655.53</v>
      </c>
      <c r="AQ510" s="32">
        <v>164859.70000000001</v>
      </c>
      <c r="AR510" s="32">
        <v>166549.19</v>
      </c>
      <c r="AS510" s="32">
        <v>167903.82</v>
      </c>
      <c r="AT510" s="32">
        <v>167832.6</v>
      </c>
      <c r="AU510" s="32">
        <v>170532.3</v>
      </c>
      <c r="AV510" s="32">
        <v>120218.6</v>
      </c>
      <c r="AW510" s="32">
        <v>121668.6</v>
      </c>
      <c r="AX510" s="32">
        <v>69647.759999999995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" t="s">
        <v>1846</v>
      </c>
      <c r="C511" s="4" t="s">
        <v>1847</v>
      </c>
      <c r="D511" s="7" t="s">
        <v>28</v>
      </c>
      <c r="E511" s="7" t="s">
        <v>38</v>
      </c>
      <c r="F511" s="7" t="s">
        <v>306</v>
      </c>
      <c r="G511" s="7" t="e">
        <f t="shared" ca="1" si="11"/>
        <v>#NAME?</v>
      </c>
      <c r="H511" s="26" t="s">
        <v>210</v>
      </c>
      <c r="I511" s="26" t="s">
        <v>33</v>
      </c>
      <c r="J511" s="7" t="str">
        <f t="shared" si="20"/>
        <v>Sim</v>
      </c>
      <c r="K511" s="27">
        <v>45070</v>
      </c>
      <c r="L511" s="27"/>
      <c r="M511" s="7" t="s">
        <v>907</v>
      </c>
      <c r="N511" s="28">
        <v>0.02</v>
      </c>
      <c r="O511" s="7" t="s">
        <v>237</v>
      </c>
      <c r="P511" s="29">
        <v>0.2</v>
      </c>
      <c r="Q511" s="30" t="s">
        <v>1848</v>
      </c>
      <c r="R511" s="30"/>
      <c r="S511" s="7" t="s">
        <v>203</v>
      </c>
      <c r="T511" s="7" t="s">
        <v>1849</v>
      </c>
      <c r="U511" s="7" t="s">
        <v>43</v>
      </c>
      <c r="V511" s="26" t="e">
        <f t="shared" ca="1" si="12"/>
        <v>#NAME?</v>
      </c>
      <c r="W511" s="7"/>
      <c r="X511" s="7"/>
      <c r="Y511" s="31" t="s">
        <v>205</v>
      </c>
      <c r="Z511" s="32"/>
      <c r="AA511" s="33">
        <v>49075100009260</v>
      </c>
      <c r="AB511" s="32"/>
      <c r="AC511" s="32"/>
      <c r="AD511" s="32"/>
      <c r="AE511" s="32"/>
      <c r="AF511" s="32"/>
      <c r="AG511" s="32"/>
      <c r="AH511" s="32">
        <v>0</v>
      </c>
      <c r="AI511" s="32">
        <v>0</v>
      </c>
      <c r="AJ511" s="32">
        <v>481579.68</v>
      </c>
      <c r="AK511" s="32">
        <v>479112.38</v>
      </c>
      <c r="AL511" s="32">
        <v>482826.85</v>
      </c>
      <c r="AM511" s="32">
        <v>494486.85</v>
      </c>
      <c r="AN511" s="32">
        <v>491878.69</v>
      </c>
      <c r="AO511" s="32">
        <v>533565.37</v>
      </c>
      <c r="AP511" s="32">
        <v>585023.88</v>
      </c>
      <c r="AQ511" s="32">
        <v>573373.79</v>
      </c>
      <c r="AR511" s="32">
        <v>575238.78</v>
      </c>
      <c r="AS511" s="32">
        <v>574607.37</v>
      </c>
      <c r="AT511" s="32">
        <v>559333.6</v>
      </c>
      <c r="AU511" s="32">
        <v>560456.69999999995</v>
      </c>
      <c r="AV511" s="32">
        <v>566993.1</v>
      </c>
      <c r="AW511" s="32">
        <v>589389.30000000005</v>
      </c>
      <c r="AX511" s="32">
        <v>623454.29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9" t="s">
        <v>1850</v>
      </c>
      <c r="C512" s="151" t="s">
        <v>1851</v>
      </c>
      <c r="D512" s="7" t="s">
        <v>28</v>
      </c>
      <c r="E512" s="7" t="s">
        <v>38</v>
      </c>
      <c r="F512" s="7" t="s">
        <v>306</v>
      </c>
      <c r="G512" s="7" t="e">
        <f t="shared" ca="1" si="11"/>
        <v>#NAME?</v>
      </c>
      <c r="H512" s="26" t="s">
        <v>215</v>
      </c>
      <c r="I512" s="26" t="s">
        <v>216</v>
      </c>
      <c r="J512" s="7" t="str">
        <f t="shared" si="20"/>
        <v>Não</v>
      </c>
      <c r="K512" s="27">
        <v>45209</v>
      </c>
      <c r="L512" s="7"/>
      <c r="M512" s="7" t="s">
        <v>53</v>
      </c>
      <c r="N512" s="28">
        <v>1.2E-2</v>
      </c>
      <c r="O512" s="7" t="s">
        <v>33</v>
      </c>
      <c r="P512" s="29">
        <v>0</v>
      </c>
      <c r="Q512" s="30"/>
      <c r="R512" s="82"/>
      <c r="S512" s="7" t="s">
        <v>203</v>
      </c>
      <c r="T512" s="7" t="s">
        <v>1852</v>
      </c>
      <c r="U512" s="7" t="s">
        <v>43</v>
      </c>
      <c r="V512" s="26" t="e">
        <f t="shared" ca="1" si="12"/>
        <v>#NAME?</v>
      </c>
      <c r="W512" s="7"/>
      <c r="X512" s="7"/>
      <c r="Y512" s="31" t="s">
        <v>205</v>
      </c>
      <c r="Z512" s="32"/>
      <c r="AA512" s="33">
        <v>49075100012636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1853</v>
      </c>
      <c r="C513" s="4" t="s">
        <v>1854</v>
      </c>
      <c r="D513" s="7" t="s">
        <v>28</v>
      </c>
      <c r="E513" s="7" t="s">
        <v>29</v>
      </c>
      <c r="F513" s="7" t="s">
        <v>412</v>
      </c>
      <c r="G513" s="7" t="e">
        <f t="shared" ref="G513:G767" ca="1" si="21">_xludf.IFS($AY$3:$AY$834&lt;=500000,"Breno",$AY$3:$AY$834&lt;=20000000,"Bruno",$AY$3:$AY$834="","")</f>
        <v>#NAME?</v>
      </c>
      <c r="H513" s="26" t="s">
        <v>215</v>
      </c>
      <c r="I513" s="26" t="s">
        <v>216</v>
      </c>
      <c r="J513" s="7" t="str">
        <f t="shared" si="20"/>
        <v>Não</v>
      </c>
      <c r="K513" s="27">
        <v>44911</v>
      </c>
      <c r="L513" s="7"/>
      <c r="M513" s="7" t="s">
        <v>298</v>
      </c>
      <c r="N513" s="28">
        <v>2.5000000000000001E-2</v>
      </c>
      <c r="O513" s="7" t="s">
        <v>237</v>
      </c>
      <c r="P513" s="29">
        <v>0.2</v>
      </c>
      <c r="Q513" s="25"/>
      <c r="R513" s="30" t="s">
        <v>1855</v>
      </c>
      <c r="S513" s="7" t="s">
        <v>203</v>
      </c>
      <c r="T513" s="7" t="s">
        <v>1856</v>
      </c>
      <c r="U513" s="7" t="s">
        <v>29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296</v>
      </c>
      <c r="Z513" s="32"/>
      <c r="AA513" s="33">
        <v>49075100006131</v>
      </c>
      <c r="AB513" s="32"/>
      <c r="AC513" s="32"/>
      <c r="AD513" s="32">
        <v>14721.08</v>
      </c>
      <c r="AE513" s="32">
        <v>14932.95</v>
      </c>
      <c r="AF513" s="32">
        <v>15016.78</v>
      </c>
      <c r="AG513" s="32">
        <v>15092.34</v>
      </c>
      <c r="AH513" s="32">
        <v>15185.7</v>
      </c>
      <c r="AI513" s="32">
        <v>5316.89</v>
      </c>
      <c r="AJ513" s="32">
        <v>5698.8</v>
      </c>
      <c r="AK513" s="32">
        <v>5852.36</v>
      </c>
      <c r="AL513" s="32">
        <v>5390.36</v>
      </c>
      <c r="AM513" s="32">
        <v>5272.2</v>
      </c>
      <c r="AN513" s="32">
        <v>5006.41</v>
      </c>
      <c r="AO513" s="32">
        <v>5366.84</v>
      </c>
      <c r="AP513" s="32">
        <v>5643.12</v>
      </c>
      <c r="AQ513" s="32">
        <v>35.340000000000003</v>
      </c>
      <c r="AR513" s="32">
        <v>35.29</v>
      </c>
      <c r="AS513" s="32">
        <v>35.29</v>
      </c>
      <c r="AT513" s="32">
        <v>35.29</v>
      </c>
      <c r="AU513" s="32">
        <v>35.29</v>
      </c>
      <c r="AV513" s="32">
        <v>35.29</v>
      </c>
      <c r="AW513" s="32">
        <v>35.29</v>
      </c>
      <c r="AX513" s="32">
        <v>35.29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1853</v>
      </c>
      <c r="C514" s="4" t="s">
        <v>1857</v>
      </c>
      <c r="D514" s="7" t="s">
        <v>28</v>
      </c>
      <c r="E514" s="7" t="s">
        <v>29</v>
      </c>
      <c r="F514" s="7" t="s">
        <v>412</v>
      </c>
      <c r="G514" s="7" t="e">
        <f t="shared" ca="1" si="21"/>
        <v>#NAME?</v>
      </c>
      <c r="H514" s="26" t="s">
        <v>210</v>
      </c>
      <c r="I514" s="26" t="s">
        <v>33</v>
      </c>
      <c r="J514" s="7" t="str">
        <f t="shared" si="20"/>
        <v>Não</v>
      </c>
      <c r="K514" s="27">
        <v>44893</v>
      </c>
      <c r="L514" s="7"/>
      <c r="M514" s="7" t="s">
        <v>74</v>
      </c>
      <c r="N514" s="28">
        <v>1.4999999999999999E-2</v>
      </c>
      <c r="O514" s="7" t="s">
        <v>41</v>
      </c>
      <c r="P514" s="29">
        <v>0.1</v>
      </c>
      <c r="Q514" s="30"/>
      <c r="R514" s="30"/>
      <c r="S514" s="7" t="s">
        <v>203</v>
      </c>
      <c r="T514" s="7" t="s">
        <v>1856</v>
      </c>
      <c r="U514" s="7" t="s">
        <v>29</v>
      </c>
      <c r="V514" s="26" t="e">
        <f t="shared" ca="1" si="22"/>
        <v>#NAME?</v>
      </c>
      <c r="W514" s="7"/>
      <c r="X514" s="7"/>
      <c r="Y514" s="31" t="s">
        <v>296</v>
      </c>
      <c r="Z514" s="32"/>
      <c r="AA514" s="33">
        <v>49075100006121</v>
      </c>
      <c r="AB514" s="32"/>
      <c r="AC514" s="32"/>
      <c r="AD514" s="32">
        <v>64596.85</v>
      </c>
      <c r="AE514" s="32">
        <v>65271.12</v>
      </c>
      <c r="AF514" s="32">
        <v>65927.09</v>
      </c>
      <c r="AG514" s="32">
        <v>66639.289999999994</v>
      </c>
      <c r="AH514" s="32">
        <v>67134.960000000006</v>
      </c>
      <c r="AI514" s="32">
        <v>67680.42</v>
      </c>
      <c r="AJ514" s="32">
        <v>68277.539999999994</v>
      </c>
      <c r="AK514" s="32">
        <v>68884.14</v>
      </c>
      <c r="AL514" s="32">
        <v>79671.28</v>
      </c>
      <c r="AM514" s="32">
        <v>80142.490000000005</v>
      </c>
      <c r="AN514" s="32">
        <v>80771.11</v>
      </c>
      <c r="AO514" s="32">
        <v>76230.720000000001</v>
      </c>
      <c r="AP514" s="32">
        <v>76436.55</v>
      </c>
      <c r="AQ514" s="32">
        <v>77264.27</v>
      </c>
      <c r="AR514" s="32">
        <v>77705.23</v>
      </c>
      <c r="AS514" s="32">
        <v>98754.33</v>
      </c>
      <c r="AT514" s="32">
        <v>101220.8</v>
      </c>
      <c r="AU514" s="32">
        <v>115801.3</v>
      </c>
      <c r="AV514" s="32">
        <v>113405.7</v>
      </c>
      <c r="AW514" s="32">
        <v>130141.3</v>
      </c>
      <c r="AX514" s="32">
        <v>131556.67000000001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9" t="s">
        <v>1858</v>
      </c>
      <c r="C515" s="152" t="s">
        <v>1859</v>
      </c>
      <c r="D515" s="7" t="s">
        <v>28</v>
      </c>
      <c r="E515" s="7" t="s">
        <v>29</v>
      </c>
      <c r="F515" s="7" t="s">
        <v>831</v>
      </c>
      <c r="G515" s="7" t="e">
        <f t="shared" ca="1" si="21"/>
        <v>#NAME?</v>
      </c>
      <c r="H515" s="26" t="s">
        <v>201</v>
      </c>
      <c r="I515" s="26" t="s">
        <v>33</v>
      </c>
      <c r="J515" s="7" t="str">
        <f t="shared" si="20"/>
        <v>Não</v>
      </c>
      <c r="K515" s="27">
        <v>45180</v>
      </c>
      <c r="L515" s="27">
        <v>45523</v>
      </c>
      <c r="M515" s="7" t="s">
        <v>298</v>
      </c>
      <c r="N515" s="28">
        <v>1.4999999999999999E-2</v>
      </c>
      <c r="O515" s="7" t="s">
        <v>33</v>
      </c>
      <c r="P515" s="29">
        <v>0</v>
      </c>
      <c r="Q515" s="30"/>
      <c r="R515" s="30" t="s">
        <v>1860</v>
      </c>
      <c r="S515" s="7" t="s">
        <v>203</v>
      </c>
      <c r="T515" s="7" t="s">
        <v>1861</v>
      </c>
      <c r="U515" s="7" t="s">
        <v>29</v>
      </c>
      <c r="V515" s="26" t="e">
        <f t="shared" ca="1" si="22"/>
        <v>#NAME?</v>
      </c>
      <c r="W515" s="7"/>
      <c r="X515" s="7"/>
      <c r="Y515" s="31" t="s">
        <v>296</v>
      </c>
      <c r="Z515" s="32"/>
      <c r="AA515" s="33">
        <v>49075100012628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4216123.96</v>
      </c>
      <c r="AS515" s="32">
        <v>4295934.78</v>
      </c>
      <c r="AT515" s="32">
        <v>2815971.09</v>
      </c>
      <c r="AU515" s="32">
        <v>1780224</v>
      </c>
      <c r="AV515" s="32">
        <v>1162155</v>
      </c>
      <c r="AW515" s="32">
        <v>10787.94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9" t="s">
        <v>1858</v>
      </c>
      <c r="C516" s="152" t="s">
        <v>1862</v>
      </c>
      <c r="D516" s="7" t="s">
        <v>28</v>
      </c>
      <c r="E516" s="7" t="s">
        <v>29</v>
      </c>
      <c r="F516" s="7" t="s">
        <v>831</v>
      </c>
      <c r="G516" s="7" t="e">
        <f t="shared" ca="1" si="21"/>
        <v>#NAME?</v>
      </c>
      <c r="H516" s="26" t="s">
        <v>201</v>
      </c>
      <c r="I516" s="26" t="s">
        <v>33</v>
      </c>
      <c r="J516" s="7" t="str">
        <f t="shared" si="20"/>
        <v>Não</v>
      </c>
      <c r="K516" s="27">
        <v>45177</v>
      </c>
      <c r="L516" s="27">
        <v>45523</v>
      </c>
      <c r="M516" s="7" t="s">
        <v>53</v>
      </c>
      <c r="N516" s="28">
        <v>7.0000000000000001E-3</v>
      </c>
      <c r="O516" s="7" t="s">
        <v>33</v>
      </c>
      <c r="P516" s="29">
        <v>0</v>
      </c>
      <c r="Q516" s="30"/>
      <c r="R516" s="30" t="s">
        <v>1860</v>
      </c>
      <c r="S516" s="7" t="s">
        <v>203</v>
      </c>
      <c r="T516" s="7" t="s">
        <v>1861</v>
      </c>
      <c r="U516" s="7" t="s">
        <v>29</v>
      </c>
      <c r="V516" s="26" t="e">
        <f t="shared" ca="1" si="22"/>
        <v>#NAME?</v>
      </c>
      <c r="W516" s="7"/>
      <c r="X516" s="7"/>
      <c r="Y516" s="31" t="s">
        <v>296</v>
      </c>
      <c r="Z516" s="32"/>
      <c r="AA516" s="33">
        <v>49075100011664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827196.2</v>
      </c>
      <c r="AS516" s="32">
        <v>829370.48</v>
      </c>
      <c r="AT516" s="32">
        <v>2180207.6</v>
      </c>
      <c r="AU516" s="32">
        <v>2377484</v>
      </c>
      <c r="AV516" s="32">
        <v>2717400</v>
      </c>
      <c r="AW516" s="32">
        <v>3308747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6" t="s">
        <v>1863</v>
      </c>
      <c r="C517" s="4" t="s">
        <v>1864</v>
      </c>
      <c r="D517" s="7" t="s">
        <v>28</v>
      </c>
      <c r="E517" s="7" t="s">
        <v>29</v>
      </c>
      <c r="F517" s="7" t="s">
        <v>30</v>
      </c>
      <c r="G517" s="7" t="e">
        <f t="shared" ca="1" si="21"/>
        <v>#NAME?</v>
      </c>
      <c r="H517" s="26" t="s">
        <v>210</v>
      </c>
      <c r="I517" s="26" t="s">
        <v>33</v>
      </c>
      <c r="J517" s="7" t="str">
        <f t="shared" si="20"/>
        <v>Não</v>
      </c>
      <c r="K517" s="27">
        <v>45042</v>
      </c>
      <c r="L517" s="7"/>
      <c r="M517" s="7" t="s">
        <v>298</v>
      </c>
      <c r="N517" s="28">
        <v>2.5000000000000001E-2</v>
      </c>
      <c r="O517" s="7" t="s">
        <v>237</v>
      </c>
      <c r="P517" s="29">
        <v>0.2</v>
      </c>
      <c r="Q517" s="82"/>
      <c r="R517" s="82"/>
      <c r="S517" s="7" t="s">
        <v>203</v>
      </c>
      <c r="T517" s="7" t="s">
        <v>1865</v>
      </c>
      <c r="U517" s="7" t="s">
        <v>29</v>
      </c>
      <c r="V517" s="26" t="e">
        <f t="shared" ca="1" si="22"/>
        <v>#NAME?</v>
      </c>
      <c r="W517" s="7"/>
      <c r="X517" s="7"/>
      <c r="Y517" s="31" t="s">
        <v>205</v>
      </c>
      <c r="Z517" s="32"/>
      <c r="AA517" s="33">
        <v>49075100008248</v>
      </c>
      <c r="AB517" s="32"/>
      <c r="AC517" s="32"/>
      <c r="AD517" s="32"/>
      <c r="AE517" s="32"/>
      <c r="AF517" s="32"/>
      <c r="AG517" s="32">
        <v>0</v>
      </c>
      <c r="AH517" s="32">
        <v>53520.35</v>
      </c>
      <c r="AI517" s="32">
        <v>54661.25</v>
      </c>
      <c r="AJ517" s="32">
        <v>58707.839999999997</v>
      </c>
      <c r="AK517" s="32">
        <v>60765.599999999999</v>
      </c>
      <c r="AL517" s="32">
        <v>58978.07</v>
      </c>
      <c r="AM517" s="32">
        <v>58569.48</v>
      </c>
      <c r="AN517" s="32">
        <v>55998.07</v>
      </c>
      <c r="AO517" s="32">
        <v>60194.16</v>
      </c>
      <c r="AP517" s="32">
        <v>63255.040000000001</v>
      </c>
      <c r="AQ517" s="32">
        <v>58666.86</v>
      </c>
      <c r="AR517" s="32">
        <v>160547.06</v>
      </c>
      <c r="AS517" s="32">
        <v>163478.71</v>
      </c>
      <c r="AT517" s="32">
        <v>157336.19</v>
      </c>
      <c r="AU517" s="32">
        <v>153007.70000000001</v>
      </c>
      <c r="AV517" s="32">
        <v>153242.6</v>
      </c>
      <c r="AW517" s="32">
        <v>157397</v>
      </c>
      <c r="AX517" s="32">
        <v>160690.94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1863</v>
      </c>
      <c r="C518" s="4" t="s">
        <v>1866</v>
      </c>
      <c r="D518" s="7" t="s">
        <v>28</v>
      </c>
      <c r="E518" s="7" t="s">
        <v>29</v>
      </c>
      <c r="F518" s="7" t="s">
        <v>30</v>
      </c>
      <c r="G518" s="7" t="e">
        <f t="shared" ca="1" si="21"/>
        <v>#NAME?</v>
      </c>
      <c r="H518" s="26" t="s">
        <v>210</v>
      </c>
      <c r="I518" s="26" t="s">
        <v>33</v>
      </c>
      <c r="J518" s="7" t="str">
        <f t="shared" si="20"/>
        <v>Não</v>
      </c>
      <c r="K518" s="27">
        <v>45006</v>
      </c>
      <c r="L518" s="7"/>
      <c r="M518" s="7" t="s">
        <v>53</v>
      </c>
      <c r="N518" s="28">
        <v>1.2E-2</v>
      </c>
      <c r="O518" s="7" t="s">
        <v>33</v>
      </c>
      <c r="P518" s="29">
        <v>0</v>
      </c>
      <c r="Q518" s="82"/>
      <c r="R518" s="82"/>
      <c r="S518" s="7" t="s">
        <v>203</v>
      </c>
      <c r="T518" s="7" t="s">
        <v>1865</v>
      </c>
      <c r="U518" s="7" t="s">
        <v>29</v>
      </c>
      <c r="V518" s="26" t="e">
        <f t="shared" ca="1" si="22"/>
        <v>#NAME?</v>
      </c>
      <c r="W518" s="7"/>
      <c r="X518" s="7"/>
      <c r="Y518" s="31" t="s">
        <v>205</v>
      </c>
      <c r="Z518" s="32"/>
      <c r="AA518" s="33">
        <v>49075100008183</v>
      </c>
      <c r="AB518" s="32"/>
      <c r="AC518" s="32"/>
      <c r="AD518" s="32"/>
      <c r="AE518" s="32"/>
      <c r="AF518" s="32"/>
      <c r="AG518" s="32">
        <v>711474.6</v>
      </c>
      <c r="AH518" s="32">
        <v>664128.98</v>
      </c>
      <c r="AI518" s="32">
        <v>671497.32</v>
      </c>
      <c r="AJ518" s="32">
        <v>675072.26</v>
      </c>
      <c r="AK518" s="32">
        <v>680203.78</v>
      </c>
      <c r="AL518" s="32">
        <v>684676.14</v>
      </c>
      <c r="AM518" s="32">
        <v>686452.52</v>
      </c>
      <c r="AN518" s="32">
        <v>690160.78</v>
      </c>
      <c r="AO518" s="32">
        <v>697458.11</v>
      </c>
      <c r="AP518" s="32">
        <v>704478.61</v>
      </c>
      <c r="AQ518" s="32">
        <v>705505.43</v>
      </c>
      <c r="AR518" s="32">
        <v>1111761.26</v>
      </c>
      <c r="AS518" s="32">
        <v>1120231.44</v>
      </c>
      <c r="AT518" s="32">
        <v>1127213.29</v>
      </c>
      <c r="AU518" s="32">
        <v>1134918</v>
      </c>
      <c r="AV518" s="32">
        <v>1140503</v>
      </c>
      <c r="AW518" s="32">
        <v>1148605</v>
      </c>
      <c r="AX518" s="32">
        <v>1163859.73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9" t="s">
        <v>1867</v>
      </c>
      <c r="C519" s="151" t="s">
        <v>1868</v>
      </c>
      <c r="D519" s="7" t="s">
        <v>51</v>
      </c>
      <c r="E519" s="7" t="s">
        <v>20</v>
      </c>
      <c r="F519" s="7" t="s">
        <v>232</v>
      </c>
      <c r="G519" s="7" t="e">
        <f t="shared" ca="1" si="21"/>
        <v>#NAME?</v>
      </c>
      <c r="H519" s="26" t="s">
        <v>210</v>
      </c>
      <c r="I519" s="26" t="s">
        <v>33</v>
      </c>
      <c r="J519" s="7" t="str">
        <f t="shared" si="20"/>
        <v>Não</v>
      </c>
      <c r="K519" s="27">
        <v>45490</v>
      </c>
      <c r="L519" s="7"/>
      <c r="M519" s="7" t="s">
        <v>53</v>
      </c>
      <c r="N519" s="28">
        <v>1.2E-2</v>
      </c>
      <c r="O519" s="7" t="s">
        <v>33</v>
      </c>
      <c r="P519" s="29">
        <v>0</v>
      </c>
      <c r="Q519" s="30"/>
      <c r="R519" s="82"/>
      <c r="S519" s="7" t="s">
        <v>203</v>
      </c>
      <c r="T519" s="7" t="s">
        <v>1869</v>
      </c>
      <c r="U519" s="7" t="s">
        <v>20</v>
      </c>
      <c r="V519" s="26" t="e">
        <f t="shared" ca="1" si="22"/>
        <v>#NAME?</v>
      </c>
      <c r="W519" s="7"/>
      <c r="X519" s="7" t="s">
        <v>44</v>
      </c>
      <c r="Y519" s="31" t="s">
        <v>205</v>
      </c>
      <c r="Z519" s="32"/>
      <c r="AA519" s="33">
        <v>49075100015430</v>
      </c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>
        <v>251041.2</v>
      </c>
      <c r="AX519" s="32">
        <v>303997.93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" t="s">
        <v>1870</v>
      </c>
      <c r="C520" s="4" t="s">
        <v>1871</v>
      </c>
      <c r="D520" s="7" t="s">
        <v>110</v>
      </c>
      <c r="E520" s="7" t="s">
        <v>29</v>
      </c>
      <c r="F520" s="7" t="s">
        <v>200</v>
      </c>
      <c r="G520" s="7" t="e">
        <f t="shared" ca="1" si="21"/>
        <v>#NAME?</v>
      </c>
      <c r="H520" s="26" t="s">
        <v>201</v>
      </c>
      <c r="I520" s="26" t="s">
        <v>33</v>
      </c>
      <c r="J520" s="7" t="str">
        <f t="shared" si="20"/>
        <v>Não</v>
      </c>
      <c r="K520" s="27">
        <v>45104</v>
      </c>
      <c r="L520" s="27">
        <v>45513</v>
      </c>
      <c r="M520" s="7" t="s">
        <v>1538</v>
      </c>
      <c r="N520" s="28">
        <v>1.2E-2</v>
      </c>
      <c r="O520" s="7" t="s">
        <v>41</v>
      </c>
      <c r="P520" s="29">
        <v>0.1</v>
      </c>
      <c r="Q520" s="30"/>
      <c r="R520" s="30" t="s">
        <v>392</v>
      </c>
      <c r="S520" s="7" t="s">
        <v>203</v>
      </c>
      <c r="T520" s="7" t="s">
        <v>1872</v>
      </c>
      <c r="U520" s="7" t="s">
        <v>918</v>
      </c>
      <c r="V520" s="26" t="e">
        <f t="shared" ca="1" si="22"/>
        <v>#NAME?</v>
      </c>
      <c r="W520" s="7"/>
      <c r="X520" s="7"/>
      <c r="Y520" s="31" t="s">
        <v>296</v>
      </c>
      <c r="Z520" s="32"/>
      <c r="AA520" s="33">
        <v>49075100008035</v>
      </c>
      <c r="AB520" s="32"/>
      <c r="AC520" s="32"/>
      <c r="AD520" s="32"/>
      <c r="AE520" s="32"/>
      <c r="AF520" s="32"/>
      <c r="AG520" s="32"/>
      <c r="AH520" s="32"/>
      <c r="AI520" s="32"/>
      <c r="AJ520" s="32">
        <v>155770.65</v>
      </c>
      <c r="AK520" s="32">
        <v>286860.28000000003</v>
      </c>
      <c r="AL520" s="32">
        <v>406228.53</v>
      </c>
      <c r="AM520" s="32">
        <v>408929.28000000003</v>
      </c>
      <c r="AN520" s="32">
        <v>410236.8</v>
      </c>
      <c r="AO520" s="32">
        <v>415850.21</v>
      </c>
      <c r="AP520" s="32">
        <v>420654.55</v>
      </c>
      <c r="AQ520" s="32">
        <v>421571.79</v>
      </c>
      <c r="AR520" s="32">
        <v>424971.39</v>
      </c>
      <c r="AS520" s="32">
        <v>428542.58</v>
      </c>
      <c r="AT520" s="32">
        <v>428300.89</v>
      </c>
      <c r="AU520" s="32">
        <v>472427.2</v>
      </c>
      <c r="AV520" s="32">
        <v>483335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" t="s">
        <v>1873</v>
      </c>
      <c r="C521" s="4" t="s">
        <v>1874</v>
      </c>
      <c r="D521" s="7" t="s">
        <v>28</v>
      </c>
      <c r="E521" s="7" t="s">
        <v>38</v>
      </c>
      <c r="F521" s="7" t="s">
        <v>306</v>
      </c>
      <c r="G521" s="7" t="e">
        <f t="shared" ca="1" si="21"/>
        <v>#NAME?</v>
      </c>
      <c r="H521" s="26" t="s">
        <v>215</v>
      </c>
      <c r="I521" s="26" t="s">
        <v>216</v>
      </c>
      <c r="J521" s="7" t="str">
        <f t="shared" si="20"/>
        <v>Não</v>
      </c>
      <c r="K521" s="27">
        <v>45163</v>
      </c>
      <c r="L521" s="27"/>
      <c r="M521" s="7" t="s">
        <v>74</v>
      </c>
      <c r="N521" s="28">
        <v>1.4999999999999999E-2</v>
      </c>
      <c r="O521" s="7" t="s">
        <v>41</v>
      </c>
      <c r="P521" s="29">
        <v>0.1</v>
      </c>
      <c r="Q521" s="82"/>
      <c r="R521" s="30" t="s">
        <v>1875</v>
      </c>
      <c r="S521" s="7" t="s">
        <v>203</v>
      </c>
      <c r="T521" s="7" t="s">
        <v>1876</v>
      </c>
      <c r="U521" s="7" t="s">
        <v>43</v>
      </c>
      <c r="V521" s="26" t="e">
        <f t="shared" ca="1" si="22"/>
        <v>#NAME?</v>
      </c>
      <c r="W521" s="7"/>
      <c r="X521" s="7"/>
      <c r="Y521" s="31" t="s">
        <v>205</v>
      </c>
      <c r="Z521" s="32"/>
      <c r="AA521" s="33">
        <v>49075100011672</v>
      </c>
      <c r="AB521" s="32"/>
      <c r="AC521" s="32"/>
      <c r="AD521" s="32"/>
      <c r="AE521" s="32"/>
      <c r="AF521" s="32"/>
      <c r="AG521" s="32"/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6" t="s">
        <v>1877</v>
      </c>
      <c r="C522" s="4" t="s">
        <v>1878</v>
      </c>
      <c r="D522" s="7" t="s">
        <v>28</v>
      </c>
      <c r="E522" s="7" t="s">
        <v>20</v>
      </c>
      <c r="F522" s="7" t="s">
        <v>369</v>
      </c>
      <c r="G522" s="7" t="e">
        <f t="shared" ca="1" si="21"/>
        <v>#NAME?</v>
      </c>
      <c r="H522" s="26" t="s">
        <v>215</v>
      </c>
      <c r="I522" s="26" t="s">
        <v>216</v>
      </c>
      <c r="J522" s="7" t="str">
        <f t="shared" si="20"/>
        <v>Não</v>
      </c>
      <c r="K522" s="27">
        <v>45163</v>
      </c>
      <c r="L522" s="27"/>
      <c r="M522" s="7" t="s">
        <v>386</v>
      </c>
      <c r="N522" s="28">
        <v>0.02</v>
      </c>
      <c r="O522" s="7" t="s">
        <v>41</v>
      </c>
      <c r="P522" s="29">
        <v>0.2</v>
      </c>
      <c r="Q522" s="82"/>
      <c r="R522" s="82"/>
      <c r="S522" s="7" t="s">
        <v>203</v>
      </c>
      <c r="T522" s="7" t="s">
        <v>1879</v>
      </c>
      <c r="U522" s="7" t="s">
        <v>113</v>
      </c>
      <c r="V522" s="26" t="e">
        <f t="shared" ca="1" si="22"/>
        <v>#NAME?</v>
      </c>
      <c r="W522" s="7"/>
      <c r="X522" s="7"/>
      <c r="Y522" s="31" t="s">
        <v>205</v>
      </c>
      <c r="Z522" s="32"/>
      <c r="AA522" s="33">
        <v>49075100011680</v>
      </c>
      <c r="AB522" s="32"/>
      <c r="AC522" s="32"/>
      <c r="AD522" s="32"/>
      <c r="AE522" s="32"/>
      <c r="AF522" s="32"/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" t="s">
        <v>1880</v>
      </c>
      <c r="C523" s="4" t="s">
        <v>1881</v>
      </c>
      <c r="D523" s="7" t="s">
        <v>110</v>
      </c>
      <c r="E523" s="7" t="s">
        <v>29</v>
      </c>
      <c r="F523" s="7" t="s">
        <v>200</v>
      </c>
      <c r="G523" s="7" t="e">
        <f t="shared" ca="1" si="21"/>
        <v>#NAME?</v>
      </c>
      <c r="H523" s="26" t="s">
        <v>201</v>
      </c>
      <c r="I523" s="26" t="s">
        <v>33</v>
      </c>
      <c r="J523" s="7" t="str">
        <f t="shared" si="20"/>
        <v>Não</v>
      </c>
      <c r="K523" s="27">
        <v>45142</v>
      </c>
      <c r="L523" s="27">
        <v>45525</v>
      </c>
      <c r="M523" s="7" t="s">
        <v>40</v>
      </c>
      <c r="N523" s="28">
        <v>1.2E-2</v>
      </c>
      <c r="O523" s="7" t="s">
        <v>41</v>
      </c>
      <c r="P523" s="29">
        <v>0.1</v>
      </c>
      <c r="Q523" s="82"/>
      <c r="R523" s="82"/>
      <c r="S523" s="7" t="s">
        <v>203</v>
      </c>
      <c r="T523" s="7" t="s">
        <v>1882</v>
      </c>
      <c r="U523" s="7" t="s">
        <v>29</v>
      </c>
      <c r="V523" s="26" t="e">
        <f t="shared" ca="1" si="22"/>
        <v>#NAME?</v>
      </c>
      <c r="W523" s="7"/>
      <c r="X523" s="7"/>
      <c r="Y523" s="31" t="s">
        <v>296</v>
      </c>
      <c r="Z523" s="32"/>
      <c r="AA523" s="33">
        <v>49075100003025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>
        <v>113710.95</v>
      </c>
      <c r="AM523" s="32">
        <v>140590.94</v>
      </c>
      <c r="AN523" s="32">
        <v>140857.09</v>
      </c>
      <c r="AO523" s="32">
        <v>143109.31</v>
      </c>
      <c r="AP523" s="32">
        <v>145201.68</v>
      </c>
      <c r="AQ523" s="32">
        <v>103439.6</v>
      </c>
      <c r="AR523" s="32">
        <v>104207.06</v>
      </c>
      <c r="AS523" s="32">
        <v>104868.18</v>
      </c>
      <c r="AT523" s="32">
        <v>104717.38</v>
      </c>
      <c r="AU523" s="32">
        <v>53741.27</v>
      </c>
      <c r="AV523" s="32">
        <v>54026.77</v>
      </c>
      <c r="AW523" s="32">
        <v>54726.43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" t="s">
        <v>1883</v>
      </c>
      <c r="C524" s="4" t="s">
        <v>1884</v>
      </c>
      <c r="D524" s="7" t="s">
        <v>28</v>
      </c>
      <c r="E524" s="7" t="s">
        <v>20</v>
      </c>
      <c r="F524" s="7" t="s">
        <v>369</v>
      </c>
      <c r="G524" s="7" t="e">
        <f t="shared" ca="1" si="21"/>
        <v>#NAME?</v>
      </c>
      <c r="H524" s="26" t="s">
        <v>210</v>
      </c>
      <c r="I524" s="26" t="s">
        <v>33</v>
      </c>
      <c r="J524" s="7" t="str">
        <f t="shared" si="20"/>
        <v>Não</v>
      </c>
      <c r="K524" s="27">
        <v>45061</v>
      </c>
      <c r="L524" s="7"/>
      <c r="M524" s="7" t="s">
        <v>53</v>
      </c>
      <c r="N524" s="28">
        <v>1.2E-2</v>
      </c>
      <c r="O524" s="7" t="s">
        <v>33</v>
      </c>
      <c r="P524" s="29">
        <v>0</v>
      </c>
      <c r="Q524" s="35"/>
      <c r="R524" s="43"/>
      <c r="S524" s="7" t="s">
        <v>203</v>
      </c>
      <c r="T524" s="7" t="s">
        <v>1885</v>
      </c>
      <c r="U524" s="7" t="s">
        <v>20</v>
      </c>
      <c r="V524" s="26" t="e">
        <f t="shared" ca="1" si="22"/>
        <v>#NAME?</v>
      </c>
      <c r="W524" s="7"/>
      <c r="X524" s="7"/>
      <c r="Y524" s="31" t="s">
        <v>205</v>
      </c>
      <c r="Z524" s="32"/>
      <c r="AA524" s="33">
        <v>49075100008957</v>
      </c>
      <c r="AB524" s="32"/>
      <c r="AC524" s="32"/>
      <c r="AD524" s="32"/>
      <c r="AE524" s="32"/>
      <c r="AF524" s="32"/>
      <c r="AG524" s="32"/>
      <c r="AH524" s="32">
        <v>0</v>
      </c>
      <c r="AI524" s="32">
        <v>100563.06</v>
      </c>
      <c r="AJ524" s="32">
        <v>101482.84</v>
      </c>
      <c r="AK524" s="32">
        <v>98285.69</v>
      </c>
      <c r="AL524" s="32">
        <v>99818.75</v>
      </c>
      <c r="AM524" s="32">
        <v>101218.18</v>
      </c>
      <c r="AN524" s="32">
        <v>102112.14</v>
      </c>
      <c r="AO524" s="32">
        <v>107887.84</v>
      </c>
      <c r="AP524" s="32">
        <v>112538.41</v>
      </c>
      <c r="AQ524" s="32">
        <v>115488.71</v>
      </c>
      <c r="AR524" s="32">
        <v>117061.56</v>
      </c>
      <c r="AS524" s="32">
        <v>124791.66</v>
      </c>
      <c r="AT524" s="32">
        <v>129535.66</v>
      </c>
      <c r="AU524" s="32">
        <v>130442</v>
      </c>
      <c r="AV524" s="32">
        <v>131948.4</v>
      </c>
      <c r="AW524" s="32">
        <v>137185</v>
      </c>
      <c r="AX524" s="32">
        <v>145993.47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" t="s">
        <v>1886</v>
      </c>
      <c r="C525" s="4" t="s">
        <v>1887</v>
      </c>
      <c r="D525" s="7" t="s">
        <v>28</v>
      </c>
      <c r="E525" s="7" t="s">
        <v>29</v>
      </c>
      <c r="F525" s="7" t="s">
        <v>30</v>
      </c>
      <c r="G525" s="7" t="e">
        <f t="shared" ca="1" si="21"/>
        <v>#NAME?</v>
      </c>
      <c r="H525" s="26" t="s">
        <v>210</v>
      </c>
      <c r="I525" s="26" t="s">
        <v>33</v>
      </c>
      <c r="J525" s="7" t="str">
        <f t="shared" si="20"/>
        <v>Sim</v>
      </c>
      <c r="K525" s="27">
        <v>45163</v>
      </c>
      <c r="L525" s="27"/>
      <c r="M525" s="7" t="s">
        <v>53</v>
      </c>
      <c r="N525" s="28">
        <v>1.2E-2</v>
      </c>
      <c r="O525" s="7" t="s">
        <v>33</v>
      </c>
      <c r="P525" s="29">
        <v>0</v>
      </c>
      <c r="Q525" s="136" t="s">
        <v>1888</v>
      </c>
      <c r="R525" s="82"/>
      <c r="S525" s="7" t="s">
        <v>203</v>
      </c>
      <c r="T525" s="4" t="s">
        <v>1889</v>
      </c>
      <c r="U525" s="7" t="s">
        <v>29</v>
      </c>
      <c r="V525" s="26" t="e">
        <f t="shared" ca="1" si="22"/>
        <v>#NAME?</v>
      </c>
      <c r="W525" s="7"/>
      <c r="X525" s="7"/>
      <c r="Y525" s="31" t="s">
        <v>205</v>
      </c>
      <c r="Z525" s="32"/>
      <c r="AA525" s="33">
        <v>49075100007527</v>
      </c>
      <c r="AB525" s="32"/>
      <c r="AC525" s="32"/>
      <c r="AD525" s="32"/>
      <c r="AE525" s="32"/>
      <c r="AF525" s="32"/>
      <c r="AG525" s="32"/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69433.98</v>
      </c>
      <c r="AN525" s="32">
        <v>119309.69</v>
      </c>
      <c r="AO525" s="32">
        <v>120232.86</v>
      </c>
      <c r="AP525" s="32">
        <v>121160.89</v>
      </c>
      <c r="AQ525" s="32">
        <v>111265.43</v>
      </c>
      <c r="AR525" s="32">
        <v>101675.26</v>
      </c>
      <c r="AS525" s="32">
        <v>94987.15</v>
      </c>
      <c r="AT525" s="32">
        <v>88119.86</v>
      </c>
      <c r="AU525" s="32">
        <v>81028.38</v>
      </c>
      <c r="AV525" s="32">
        <v>73568.12</v>
      </c>
      <c r="AW525" s="32">
        <v>66079.520000000004</v>
      </c>
      <c r="AX525" s="32">
        <v>58458.09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" t="s">
        <v>1890</v>
      </c>
      <c r="C526" s="4" t="s">
        <v>1891</v>
      </c>
      <c r="D526" s="7" t="s">
        <v>28</v>
      </c>
      <c r="E526" s="7" t="s">
        <v>20</v>
      </c>
      <c r="F526" s="7" t="s">
        <v>214</v>
      </c>
      <c r="G526" s="7" t="e">
        <f t="shared" ca="1" si="21"/>
        <v>#NAME?</v>
      </c>
      <c r="H526" s="26" t="s">
        <v>215</v>
      </c>
      <c r="I526" s="26" t="s">
        <v>216</v>
      </c>
      <c r="J526" s="7" t="str">
        <f t="shared" si="20"/>
        <v>Não</v>
      </c>
      <c r="K526" s="27">
        <v>45163</v>
      </c>
      <c r="L526" s="27"/>
      <c r="M526" s="7" t="s">
        <v>53</v>
      </c>
      <c r="N526" s="28">
        <v>0.01</v>
      </c>
      <c r="O526" s="7" t="s">
        <v>33</v>
      </c>
      <c r="P526" s="29">
        <v>0</v>
      </c>
      <c r="Q526" s="82"/>
      <c r="R526" s="82"/>
      <c r="S526" s="7" t="s">
        <v>203</v>
      </c>
      <c r="T526" s="7" t="s">
        <v>1892</v>
      </c>
      <c r="U526" s="7" t="s">
        <v>20</v>
      </c>
      <c r="V526" s="26" t="e">
        <f t="shared" ca="1" si="22"/>
        <v>#NAME?</v>
      </c>
      <c r="W526" s="7"/>
      <c r="X526" s="7"/>
      <c r="Y526" s="31" t="s">
        <v>205</v>
      </c>
      <c r="Z526" s="32"/>
      <c r="AA526" s="33">
        <v>49075100011699</v>
      </c>
      <c r="AB526" s="32"/>
      <c r="AC526" s="32"/>
      <c r="AD526" s="32"/>
      <c r="AE526" s="32"/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1893</v>
      </c>
      <c r="C527" s="4" t="s">
        <v>1894</v>
      </c>
      <c r="D527" s="7" t="s">
        <v>28</v>
      </c>
      <c r="E527" s="7" t="s">
        <v>29</v>
      </c>
      <c r="F527" s="7" t="s">
        <v>78</v>
      </c>
      <c r="G527" s="7" t="e">
        <f t="shared" ca="1" si="21"/>
        <v>#NAME?</v>
      </c>
      <c r="H527" s="26" t="s">
        <v>210</v>
      </c>
      <c r="I527" s="26" t="s">
        <v>33</v>
      </c>
      <c r="J527" s="7" t="str">
        <f t="shared" si="20"/>
        <v>Não</v>
      </c>
      <c r="K527" s="27">
        <v>45048</v>
      </c>
      <c r="L527" s="7"/>
      <c r="M527" s="7" t="s">
        <v>53</v>
      </c>
      <c r="N527" s="28">
        <v>1.2E-2</v>
      </c>
      <c r="O527" s="7" t="s">
        <v>33</v>
      </c>
      <c r="P527" s="29">
        <v>0</v>
      </c>
      <c r="Q527" s="82"/>
      <c r="R527" s="82"/>
      <c r="S527" s="7" t="s">
        <v>203</v>
      </c>
      <c r="T527" s="7" t="s">
        <v>1895</v>
      </c>
      <c r="U527" s="7" t="s">
        <v>29</v>
      </c>
      <c r="V527" s="26" t="e">
        <f t="shared" ca="1" si="22"/>
        <v>#NAME?</v>
      </c>
      <c r="W527" s="7"/>
      <c r="X527" s="7"/>
      <c r="Y527" s="31" t="s">
        <v>205</v>
      </c>
      <c r="Z527" s="32"/>
      <c r="AA527" s="33">
        <v>49075100007055</v>
      </c>
      <c r="AB527" s="32"/>
      <c r="AC527" s="32"/>
      <c r="AD527" s="32"/>
      <c r="AE527" s="32"/>
      <c r="AF527" s="32"/>
      <c r="AG527" s="32">
        <v>0</v>
      </c>
      <c r="AH527" s="32">
        <v>0</v>
      </c>
      <c r="AI527" s="32">
        <v>230828.89</v>
      </c>
      <c r="AJ527" s="32">
        <v>233457.5</v>
      </c>
      <c r="AK527" s="32">
        <v>235284.62</v>
      </c>
      <c r="AL527" s="32">
        <v>236929.21</v>
      </c>
      <c r="AM527" s="32">
        <v>236309.68</v>
      </c>
      <c r="AN527" s="32">
        <v>237754.02</v>
      </c>
      <c r="AO527" s="32">
        <v>240176.41</v>
      </c>
      <c r="AP527" s="32">
        <v>242739.59</v>
      </c>
      <c r="AQ527" s="32">
        <v>241480.57</v>
      </c>
      <c r="AR527" s="32">
        <v>243002.64</v>
      </c>
      <c r="AS527" s="32">
        <v>244225.82</v>
      </c>
      <c r="AT527" s="32">
        <v>244913.65</v>
      </c>
      <c r="AU527" s="32">
        <v>246827.4</v>
      </c>
      <c r="AV527" s="32">
        <v>247926.1</v>
      </c>
      <c r="AW527" s="32">
        <v>249319.6</v>
      </c>
      <c r="AX527" s="32">
        <v>254933.36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1896</v>
      </c>
      <c r="C528" s="4" t="s">
        <v>1897</v>
      </c>
      <c r="D528" s="7" t="s">
        <v>110</v>
      </c>
      <c r="E528" s="7" t="s">
        <v>29</v>
      </c>
      <c r="F528" s="7" t="s">
        <v>1898</v>
      </c>
      <c r="G528" s="7" t="e">
        <f t="shared" ca="1" si="21"/>
        <v>#NAME?</v>
      </c>
      <c r="H528" s="26" t="s">
        <v>201</v>
      </c>
      <c r="I528" s="26" t="s">
        <v>33</v>
      </c>
      <c r="J528" s="7" t="s">
        <v>1167</v>
      </c>
      <c r="K528" s="27">
        <v>45337</v>
      </c>
      <c r="L528" s="27">
        <v>45532</v>
      </c>
      <c r="M528" s="7" t="s">
        <v>327</v>
      </c>
      <c r="N528" s="28">
        <v>1.4E-2</v>
      </c>
      <c r="O528" s="7" t="s">
        <v>41</v>
      </c>
      <c r="P528" s="29">
        <v>0.1</v>
      </c>
      <c r="Q528" s="82"/>
      <c r="R528" s="82"/>
      <c r="S528" s="7" t="s">
        <v>203</v>
      </c>
      <c r="T528" s="7" t="s">
        <v>1899</v>
      </c>
      <c r="U528" s="7" t="s">
        <v>29</v>
      </c>
      <c r="V528" s="26" t="e">
        <f t="shared" ca="1" si="22"/>
        <v>#NAME?</v>
      </c>
      <c r="W528" s="7"/>
      <c r="X528" s="7"/>
      <c r="Y528" s="31"/>
      <c r="Z528" s="32"/>
      <c r="AA528" s="33">
        <v>49075100013391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396577.13</v>
      </c>
      <c r="AS528" s="32">
        <v>501159.88</v>
      </c>
      <c r="AT528" s="32">
        <v>679243.23</v>
      </c>
      <c r="AU528" s="32">
        <v>799332.7</v>
      </c>
      <c r="AV528" s="32">
        <v>803953.7</v>
      </c>
      <c r="AW528" s="32">
        <v>1118595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1900</v>
      </c>
      <c r="C529" s="4" t="s">
        <v>1901</v>
      </c>
      <c r="D529" s="7" t="s">
        <v>28</v>
      </c>
      <c r="E529" s="7" t="s">
        <v>20</v>
      </c>
      <c r="F529" s="7" t="s">
        <v>63</v>
      </c>
      <c r="G529" s="7" t="e">
        <f t="shared" ca="1" si="21"/>
        <v>#NAME?</v>
      </c>
      <c r="H529" s="26" t="s">
        <v>215</v>
      </c>
      <c r="I529" s="26" t="s">
        <v>216</v>
      </c>
      <c r="J529" s="7" t="str">
        <f t="shared" ref="J529:J560" si="23">IF(Q529=0,"Não","Sim")</f>
        <v>Não</v>
      </c>
      <c r="K529" s="27">
        <v>45029</v>
      </c>
      <c r="L529" s="7"/>
      <c r="M529" s="7" t="s">
        <v>298</v>
      </c>
      <c r="N529" s="28">
        <v>2.5000000000000001E-2</v>
      </c>
      <c r="O529" s="7" t="s">
        <v>237</v>
      </c>
      <c r="P529" s="29">
        <v>0.2</v>
      </c>
      <c r="Q529" s="82"/>
      <c r="R529" s="30" t="s">
        <v>1902</v>
      </c>
      <c r="S529" s="7" t="s">
        <v>203</v>
      </c>
      <c r="T529" s="7" t="s">
        <v>1903</v>
      </c>
      <c r="U529" s="7" t="s">
        <v>20</v>
      </c>
      <c r="V529" s="26" t="e">
        <f t="shared" ca="1" si="22"/>
        <v>#NAME?</v>
      </c>
      <c r="W529" s="7"/>
      <c r="X529" s="7"/>
      <c r="Y529" s="31" t="s">
        <v>296</v>
      </c>
      <c r="Z529" s="32"/>
      <c r="AA529" s="33">
        <v>49075100009198</v>
      </c>
      <c r="AB529" s="32"/>
      <c r="AC529" s="32"/>
      <c r="AD529" s="32"/>
      <c r="AE529" s="32">
        <v>0</v>
      </c>
      <c r="AF529" s="32">
        <v>0</v>
      </c>
      <c r="AG529" s="32">
        <v>0</v>
      </c>
      <c r="AH529" s="32">
        <v>286046.33</v>
      </c>
      <c r="AI529" s="32">
        <v>289366.31</v>
      </c>
      <c r="AJ529" s="32">
        <v>292898.11</v>
      </c>
      <c r="AK529" s="32">
        <v>295833.26</v>
      </c>
      <c r="AL529" s="32">
        <v>297702.8</v>
      </c>
      <c r="AM529" s="32">
        <v>300124.34999999998</v>
      </c>
      <c r="AN529" s="32">
        <v>302212.93</v>
      </c>
      <c r="AO529" s="32">
        <v>305456.62</v>
      </c>
      <c r="AP529" s="32">
        <v>308888.3</v>
      </c>
      <c r="AQ529" s="32">
        <v>309347.39</v>
      </c>
      <c r="AR529" s="32">
        <v>225.73</v>
      </c>
      <c r="AS529" s="32">
        <v>68.39</v>
      </c>
      <c r="AT529" s="32">
        <v>68.39</v>
      </c>
      <c r="AU529" s="32">
        <v>68.39</v>
      </c>
      <c r="AV529" s="32">
        <v>68.430000000000007</v>
      </c>
      <c r="AW529" s="32">
        <v>68.430000000000007</v>
      </c>
      <c r="AX529" s="32">
        <v>68.430000000000007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6" t="s">
        <v>1904</v>
      </c>
      <c r="C530" s="4" t="s">
        <v>1905</v>
      </c>
      <c r="D530" s="7" t="s">
        <v>28</v>
      </c>
      <c r="E530" s="7" t="s">
        <v>29</v>
      </c>
      <c r="F530" s="7" t="s">
        <v>78</v>
      </c>
      <c r="G530" s="7" t="e">
        <f t="shared" ca="1" si="21"/>
        <v>#NAME?</v>
      </c>
      <c r="H530" s="26" t="s">
        <v>210</v>
      </c>
      <c r="I530" s="26" t="s">
        <v>33</v>
      </c>
      <c r="J530" s="7" t="str">
        <f t="shared" si="23"/>
        <v>Não</v>
      </c>
      <c r="K530" s="27">
        <v>44995</v>
      </c>
      <c r="L530" s="7"/>
      <c r="M530" s="7" t="s">
        <v>298</v>
      </c>
      <c r="N530" s="28">
        <v>2.5000000000000001E-2</v>
      </c>
      <c r="O530" s="7" t="s">
        <v>237</v>
      </c>
      <c r="P530" s="29">
        <v>0.2</v>
      </c>
      <c r="Q530" s="30"/>
      <c r="R530" s="30"/>
      <c r="S530" s="7" t="s">
        <v>203</v>
      </c>
      <c r="T530" s="7" t="s">
        <v>1906</v>
      </c>
      <c r="U530" s="7" t="s">
        <v>113</v>
      </c>
      <c r="V530" s="26" t="e">
        <f t="shared" ca="1" si="22"/>
        <v>#NAME?</v>
      </c>
      <c r="W530" s="7"/>
      <c r="X530" s="7"/>
      <c r="Y530" s="31" t="s">
        <v>205</v>
      </c>
      <c r="Z530" s="32"/>
      <c r="AA530" s="33">
        <v>49075100012644</v>
      </c>
      <c r="AB530" s="32"/>
      <c r="AC530" s="32"/>
      <c r="AD530" s="32"/>
      <c r="AE530" s="32"/>
      <c r="AF530" s="32"/>
      <c r="AG530" s="32">
        <v>367764.99</v>
      </c>
      <c r="AH530" s="32">
        <v>367686.19</v>
      </c>
      <c r="AI530" s="32">
        <v>406919.01</v>
      </c>
      <c r="AJ530" s="32">
        <v>438425.42</v>
      </c>
      <c r="AK530" s="32">
        <v>436082.42</v>
      </c>
      <c r="AL530" s="32">
        <v>416674.53</v>
      </c>
      <c r="AM530" s="32">
        <v>366586.03</v>
      </c>
      <c r="AN530" s="32">
        <v>348048.83</v>
      </c>
      <c r="AO530" s="32">
        <v>374041.62</v>
      </c>
      <c r="AP530" s="32">
        <v>391888.29</v>
      </c>
      <c r="AQ530" s="32">
        <v>364856.23</v>
      </c>
      <c r="AR530" s="32">
        <v>369881.45</v>
      </c>
      <c r="AS530" s="32">
        <v>376620.2</v>
      </c>
      <c r="AT530" s="32">
        <v>362153.74</v>
      </c>
      <c r="AU530" s="32">
        <v>350348.5</v>
      </c>
      <c r="AV530" s="32">
        <v>350873.1</v>
      </c>
      <c r="AW530" s="32">
        <v>327219.8</v>
      </c>
      <c r="AX530" s="32">
        <v>335190.99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6" t="s">
        <v>1904</v>
      </c>
      <c r="C531" s="4" t="s">
        <v>1907</v>
      </c>
      <c r="D531" s="7" t="s">
        <v>28</v>
      </c>
      <c r="E531" s="7" t="s">
        <v>29</v>
      </c>
      <c r="F531" s="7" t="s">
        <v>78</v>
      </c>
      <c r="G531" s="7" t="e">
        <f t="shared" ca="1" si="21"/>
        <v>#NAME?</v>
      </c>
      <c r="H531" s="26" t="s">
        <v>210</v>
      </c>
      <c r="I531" s="26" t="s">
        <v>33</v>
      </c>
      <c r="J531" s="7" t="str">
        <f t="shared" si="23"/>
        <v>Não</v>
      </c>
      <c r="K531" s="27">
        <v>44995</v>
      </c>
      <c r="L531" s="7"/>
      <c r="M531" s="7" t="s">
        <v>102</v>
      </c>
      <c r="N531" s="28">
        <v>0.02</v>
      </c>
      <c r="O531" s="7" t="s">
        <v>237</v>
      </c>
      <c r="P531" s="29">
        <v>0.2</v>
      </c>
      <c r="Q531" s="30"/>
      <c r="R531" s="30"/>
      <c r="S531" s="7" t="s">
        <v>203</v>
      </c>
      <c r="T531" s="7" t="s">
        <v>1906</v>
      </c>
      <c r="U531" s="7" t="s">
        <v>113</v>
      </c>
      <c r="V531" s="26" t="e">
        <f t="shared" ca="1" si="22"/>
        <v>#NAME?</v>
      </c>
      <c r="W531" s="7"/>
      <c r="X531" s="7"/>
      <c r="Y531" s="31" t="s">
        <v>205</v>
      </c>
      <c r="Z531" s="32"/>
      <c r="AA531" s="33">
        <v>49075100012652</v>
      </c>
      <c r="AB531" s="32"/>
      <c r="AC531" s="32"/>
      <c r="AD531" s="32"/>
      <c r="AE531" s="32"/>
      <c r="AF531" s="32"/>
      <c r="AG531" s="32">
        <v>156498.64000000001</v>
      </c>
      <c r="AH531" s="32">
        <v>159700.37</v>
      </c>
      <c r="AI531" s="32">
        <v>174038.01</v>
      </c>
      <c r="AJ531" s="32">
        <v>187209.86</v>
      </c>
      <c r="AK531" s="32">
        <v>201894.44</v>
      </c>
      <c r="AL531" s="32">
        <v>203267.32</v>
      </c>
      <c r="AM531" s="32">
        <v>200471.45</v>
      </c>
      <c r="AN531" s="32">
        <v>183105.1</v>
      </c>
      <c r="AO531" s="32">
        <v>196445.33</v>
      </c>
      <c r="AP531" s="32">
        <v>207938.86</v>
      </c>
      <c r="AQ531" s="32">
        <v>191185.99</v>
      </c>
      <c r="AR531" s="32">
        <v>189479.82</v>
      </c>
      <c r="AS531" s="32">
        <v>196353.37</v>
      </c>
      <c r="AT531" s="32">
        <v>180285.43</v>
      </c>
      <c r="AU531" s="32">
        <v>166397.29999999999</v>
      </c>
      <c r="AV531" s="32">
        <v>165460.1</v>
      </c>
      <c r="AW531" s="32">
        <v>155488.79999999999</v>
      </c>
      <c r="AX531" s="32">
        <v>157920.94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6" t="s">
        <v>1908</v>
      </c>
      <c r="C532" s="4" t="s">
        <v>1909</v>
      </c>
      <c r="D532" s="7" t="s">
        <v>28</v>
      </c>
      <c r="E532" s="7" t="s">
        <v>38</v>
      </c>
      <c r="F532" s="7" t="s">
        <v>306</v>
      </c>
      <c r="G532" s="7" t="e">
        <f t="shared" ca="1" si="21"/>
        <v>#NAME?</v>
      </c>
      <c r="H532" s="26" t="s">
        <v>210</v>
      </c>
      <c r="I532" s="26" t="s">
        <v>33</v>
      </c>
      <c r="J532" s="7" t="str">
        <f t="shared" si="23"/>
        <v>Não</v>
      </c>
      <c r="K532" s="27">
        <v>45002</v>
      </c>
      <c r="L532" s="7"/>
      <c r="M532" s="7" t="s">
        <v>40</v>
      </c>
      <c r="N532" s="28">
        <v>0.01</v>
      </c>
      <c r="O532" s="7" t="s">
        <v>33</v>
      </c>
      <c r="P532" s="29">
        <v>0</v>
      </c>
      <c r="Q532" s="82"/>
      <c r="R532" s="82"/>
      <c r="S532" s="7" t="s">
        <v>203</v>
      </c>
      <c r="T532" s="7" t="s">
        <v>1910</v>
      </c>
      <c r="U532" s="7" t="s">
        <v>57</v>
      </c>
      <c r="V532" s="26" t="e">
        <f t="shared" ca="1" si="22"/>
        <v>#NAME?</v>
      </c>
      <c r="W532" s="7"/>
      <c r="X532" s="7"/>
      <c r="Y532" s="31" t="s">
        <v>205</v>
      </c>
      <c r="Z532" s="32"/>
      <c r="AA532" s="33">
        <v>49075100006776</v>
      </c>
      <c r="AB532" s="32"/>
      <c r="AC532" s="32"/>
      <c r="AD532" s="32"/>
      <c r="AE532" s="32"/>
      <c r="AF532" s="32"/>
      <c r="AG532" s="32">
        <v>943347.36</v>
      </c>
      <c r="AH532" s="32">
        <v>950389.54</v>
      </c>
      <c r="AI532" s="32">
        <v>1089087.97</v>
      </c>
      <c r="AJ532" s="32">
        <v>1096279.8700000001</v>
      </c>
      <c r="AK532" s="32">
        <v>1104974.04</v>
      </c>
      <c r="AL532" s="32">
        <v>1113323.77</v>
      </c>
      <c r="AM532" s="32">
        <v>1400497.04</v>
      </c>
      <c r="AN532" s="32">
        <v>1401599.23</v>
      </c>
      <c r="AO532" s="32">
        <v>1425706</v>
      </c>
      <c r="AP532" s="32">
        <v>1441206.32</v>
      </c>
      <c r="AQ532" s="32">
        <v>1439806.42</v>
      </c>
      <c r="AR532" s="32">
        <v>1446953.94</v>
      </c>
      <c r="AS532" s="32">
        <v>1459910.2</v>
      </c>
      <c r="AT532" s="32">
        <v>1449446.83</v>
      </c>
      <c r="AU532" s="32">
        <v>1453175</v>
      </c>
      <c r="AV532" s="32">
        <v>1464827</v>
      </c>
      <c r="AW532" s="32">
        <v>1481819</v>
      </c>
      <c r="AX532" s="32">
        <v>1497943.68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7" t="s">
        <v>1911</v>
      </c>
      <c r="C533" s="38" t="s">
        <v>1912</v>
      </c>
      <c r="D533" s="7" t="s">
        <v>28</v>
      </c>
      <c r="E533" s="7" t="s">
        <v>20</v>
      </c>
      <c r="F533" s="7" t="s">
        <v>63</v>
      </c>
      <c r="G533" s="7" t="e">
        <f t="shared" ca="1" si="21"/>
        <v>#NAME?</v>
      </c>
      <c r="H533" s="26" t="s">
        <v>215</v>
      </c>
      <c r="I533" s="26" t="s">
        <v>216</v>
      </c>
      <c r="J533" s="7" t="str">
        <f t="shared" si="23"/>
        <v>Não</v>
      </c>
      <c r="K533" s="27">
        <v>45390</v>
      </c>
      <c r="L533" s="7"/>
      <c r="M533" s="7" t="s">
        <v>1913</v>
      </c>
      <c r="N533" s="28">
        <v>0.02</v>
      </c>
      <c r="O533" s="7" t="s">
        <v>33</v>
      </c>
      <c r="P533" s="29">
        <v>0</v>
      </c>
      <c r="Q533" s="30"/>
      <c r="R533" s="82"/>
      <c r="S533" s="7" t="s">
        <v>203</v>
      </c>
      <c r="T533" s="6" t="s">
        <v>1914</v>
      </c>
      <c r="U533" s="7" t="s">
        <v>20</v>
      </c>
      <c r="V533" s="26" t="e">
        <f t="shared" ca="1" si="22"/>
        <v>#NAME?</v>
      </c>
      <c r="W533" s="7"/>
      <c r="X533" s="7"/>
      <c r="Y533" s="31" t="s">
        <v>205</v>
      </c>
      <c r="Z533" s="32"/>
      <c r="AA533" s="33">
        <v>49075100014094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1314611.1299999999</v>
      </c>
      <c r="AU533" s="32">
        <v>0</v>
      </c>
      <c r="AV533" s="32">
        <v>10.89</v>
      </c>
      <c r="AW533" s="32">
        <v>10.89</v>
      </c>
      <c r="AX533" s="32">
        <v>10.89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1915</v>
      </c>
      <c r="C534" s="4" t="s">
        <v>1916</v>
      </c>
      <c r="D534" s="7" t="s">
        <v>28</v>
      </c>
      <c r="E534" s="7" t="s">
        <v>29</v>
      </c>
      <c r="F534" s="7" t="s">
        <v>412</v>
      </c>
      <c r="G534" s="7" t="e">
        <f t="shared" ca="1" si="21"/>
        <v>#NAME?</v>
      </c>
      <c r="H534" s="26" t="s">
        <v>210</v>
      </c>
      <c r="I534" s="26" t="s">
        <v>33</v>
      </c>
      <c r="J534" s="7" t="str">
        <f t="shared" si="23"/>
        <v>Sim</v>
      </c>
      <c r="K534" s="27">
        <v>44908</v>
      </c>
      <c r="L534" s="7"/>
      <c r="M534" s="7" t="s">
        <v>298</v>
      </c>
      <c r="N534" s="28">
        <v>0.02</v>
      </c>
      <c r="O534" s="7" t="s">
        <v>237</v>
      </c>
      <c r="P534" s="29">
        <v>0.2</v>
      </c>
      <c r="Q534" s="153" t="s">
        <v>1917</v>
      </c>
      <c r="R534" s="30" t="s">
        <v>1918</v>
      </c>
      <c r="S534" s="7" t="s">
        <v>203</v>
      </c>
      <c r="T534" s="7" t="s">
        <v>1919</v>
      </c>
      <c r="U534" s="7" t="s">
        <v>29</v>
      </c>
      <c r="V534" s="26" t="e">
        <f t="shared" ca="1" si="22"/>
        <v>#NAME?</v>
      </c>
      <c r="W534" s="7"/>
      <c r="X534" s="7"/>
      <c r="Y534" s="31" t="s">
        <v>205</v>
      </c>
      <c r="Z534" s="32"/>
      <c r="AA534" s="33">
        <v>49075100006148</v>
      </c>
      <c r="AB534" s="32"/>
      <c r="AC534" s="32"/>
      <c r="AD534" s="32">
        <v>818196.58</v>
      </c>
      <c r="AE534" s="32">
        <v>828082.58</v>
      </c>
      <c r="AF534" s="32">
        <v>990968.05</v>
      </c>
      <c r="AG534" s="32">
        <v>1038419.02</v>
      </c>
      <c r="AH534" s="32">
        <v>1044490.68</v>
      </c>
      <c r="AI534" s="32">
        <v>1140148.3899999999</v>
      </c>
      <c r="AJ534" s="32">
        <v>1175009.74</v>
      </c>
      <c r="AK534" s="32">
        <v>1266407.6399999999</v>
      </c>
      <c r="AL534" s="32">
        <v>1248695.8899999999</v>
      </c>
      <c r="AM534" s="32">
        <v>1251801.6299999999</v>
      </c>
      <c r="AN534" s="32">
        <v>1230464.75</v>
      </c>
      <c r="AO534" s="32">
        <v>1260351.3600000001</v>
      </c>
      <c r="AP534" s="32">
        <v>1280008.1499999999</v>
      </c>
      <c r="AQ534" s="32">
        <v>1284055.75</v>
      </c>
      <c r="AR534" s="32">
        <v>1307211.23</v>
      </c>
      <c r="AS534" s="32">
        <v>802110.67</v>
      </c>
      <c r="AT534" s="32">
        <v>586142.46</v>
      </c>
      <c r="AU534" s="32">
        <v>564140.4</v>
      </c>
      <c r="AV534" s="32">
        <v>594395.19999999995</v>
      </c>
      <c r="AW534" s="32">
        <v>613107.69999999995</v>
      </c>
      <c r="AX534" s="32">
        <v>627606.23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3" t="s">
        <v>1915</v>
      </c>
      <c r="C535" s="4" t="s">
        <v>1920</v>
      </c>
      <c r="D535" s="7" t="s">
        <v>28</v>
      </c>
      <c r="E535" s="7" t="s">
        <v>29</v>
      </c>
      <c r="F535" s="7" t="s">
        <v>412</v>
      </c>
      <c r="G535" s="7" t="e">
        <f t="shared" ca="1" si="21"/>
        <v>#NAME?</v>
      </c>
      <c r="H535" s="26" t="s">
        <v>210</v>
      </c>
      <c r="I535" s="26" t="s">
        <v>33</v>
      </c>
      <c r="J535" s="7" t="str">
        <f t="shared" si="23"/>
        <v>Sim</v>
      </c>
      <c r="K535" s="27">
        <v>45330</v>
      </c>
      <c r="L535" s="7"/>
      <c r="M535" s="7" t="s">
        <v>53</v>
      </c>
      <c r="N535" s="28">
        <v>1.2E-2</v>
      </c>
      <c r="O535" s="7" t="s">
        <v>33</v>
      </c>
      <c r="P535" s="29">
        <v>0</v>
      </c>
      <c r="Q535" s="30" t="s">
        <v>1921</v>
      </c>
      <c r="R535" s="42" t="s">
        <v>1922</v>
      </c>
      <c r="S535" s="7" t="s">
        <v>203</v>
      </c>
      <c r="T535" s="7" t="s">
        <v>1919</v>
      </c>
      <c r="U535" s="7" t="s">
        <v>29</v>
      </c>
      <c r="V535" s="26" t="e">
        <f t="shared" ca="1" si="22"/>
        <v>#NAME?</v>
      </c>
      <c r="W535" s="7"/>
      <c r="X535" s="7"/>
      <c r="Y535" s="31" t="s">
        <v>205</v>
      </c>
      <c r="Z535" s="32"/>
      <c r="AA535" s="33">
        <v>49075100013403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>
        <v>0</v>
      </c>
      <c r="AS535" s="32">
        <v>527081.27</v>
      </c>
      <c r="AT535" s="32">
        <v>715155.64</v>
      </c>
      <c r="AU535" s="32">
        <v>718123.2</v>
      </c>
      <c r="AV535" s="32">
        <v>724373.3</v>
      </c>
      <c r="AW535" s="32">
        <v>831701.9</v>
      </c>
      <c r="AX535" s="32">
        <v>917997.9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3" t="s">
        <v>1923</v>
      </c>
      <c r="C536" s="4" t="s">
        <v>1924</v>
      </c>
      <c r="D536" s="7" t="s">
        <v>28</v>
      </c>
      <c r="E536" s="7" t="s">
        <v>20</v>
      </c>
      <c r="F536" s="7" t="s">
        <v>63</v>
      </c>
      <c r="G536" s="7" t="e">
        <f t="shared" ca="1" si="21"/>
        <v>#NAME?</v>
      </c>
      <c r="H536" s="26" t="s">
        <v>210</v>
      </c>
      <c r="I536" s="26" t="s">
        <v>33</v>
      </c>
      <c r="J536" s="7" t="str">
        <f t="shared" si="23"/>
        <v>Não</v>
      </c>
      <c r="K536" s="27">
        <v>45118</v>
      </c>
      <c r="L536" s="7"/>
      <c r="M536" s="7" t="s">
        <v>53</v>
      </c>
      <c r="N536" s="28">
        <v>1.2E-2</v>
      </c>
      <c r="O536" s="7" t="s">
        <v>33</v>
      </c>
      <c r="P536" s="29">
        <v>0</v>
      </c>
      <c r="Q536" s="30"/>
      <c r="R536" s="30"/>
      <c r="S536" s="7" t="s">
        <v>203</v>
      </c>
      <c r="T536" s="7" t="s">
        <v>1925</v>
      </c>
      <c r="U536" s="7" t="s">
        <v>20</v>
      </c>
      <c r="V536" s="26" t="e">
        <f t="shared" ca="1" si="22"/>
        <v>#NAME?</v>
      </c>
      <c r="W536" s="7"/>
      <c r="X536" s="7"/>
      <c r="Y536" s="31" t="s">
        <v>205</v>
      </c>
      <c r="Z536" s="32"/>
      <c r="AA536" s="33">
        <v>49075100012660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236912.56</v>
      </c>
      <c r="AL536" s="32">
        <v>239432.92</v>
      </c>
      <c r="AM536" s="32">
        <v>268544.31</v>
      </c>
      <c r="AN536" s="32">
        <v>279721.99</v>
      </c>
      <c r="AO536" s="32">
        <v>281711.45</v>
      </c>
      <c r="AP536" s="32">
        <v>316793.96000000002</v>
      </c>
      <c r="AQ536" s="32">
        <v>319594.49</v>
      </c>
      <c r="AR536" s="32">
        <v>317694.94</v>
      </c>
      <c r="AS536" s="32">
        <v>316403.92</v>
      </c>
      <c r="AT536" s="32">
        <v>323401.14</v>
      </c>
      <c r="AU536" s="32">
        <v>337965.1</v>
      </c>
      <c r="AV536" s="32">
        <v>362639.4</v>
      </c>
      <c r="AW536" s="32">
        <v>375015.7</v>
      </c>
      <c r="AX536" s="32">
        <v>378255.55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3" t="s">
        <v>1926</v>
      </c>
      <c r="C537" s="4" t="s">
        <v>1927</v>
      </c>
      <c r="D537" s="7" t="s">
        <v>28</v>
      </c>
      <c r="E537" s="7" t="s">
        <v>38</v>
      </c>
      <c r="F537" s="7" t="s">
        <v>260</v>
      </c>
      <c r="G537" s="7" t="e">
        <f t="shared" ca="1" si="21"/>
        <v>#NAME?</v>
      </c>
      <c r="H537" s="26" t="s">
        <v>215</v>
      </c>
      <c r="I537" s="26" t="s">
        <v>216</v>
      </c>
      <c r="J537" s="7" t="str">
        <f t="shared" si="23"/>
        <v>Não</v>
      </c>
      <c r="K537" s="27">
        <v>45127</v>
      </c>
      <c r="L537" s="27"/>
      <c r="M537" s="7" t="s">
        <v>298</v>
      </c>
      <c r="N537" s="28">
        <v>2.5000000000000001E-2</v>
      </c>
      <c r="O537" s="7" t="s">
        <v>237</v>
      </c>
      <c r="P537" s="29">
        <v>0.2</v>
      </c>
      <c r="Q537" s="82"/>
      <c r="R537" s="82"/>
      <c r="S537" s="7" t="s">
        <v>203</v>
      </c>
      <c r="T537" s="7" t="s">
        <v>1928</v>
      </c>
      <c r="U537" s="7" t="s">
        <v>43</v>
      </c>
      <c r="V537" s="26" t="e">
        <f t="shared" ca="1" si="22"/>
        <v>#NAME?</v>
      </c>
      <c r="W537" s="7"/>
      <c r="X537" s="7"/>
      <c r="Y537" s="31" t="s">
        <v>205</v>
      </c>
      <c r="Z537" s="32"/>
      <c r="AA537" s="33">
        <v>49075100009831</v>
      </c>
      <c r="AB537" s="32"/>
      <c r="AC537" s="32"/>
      <c r="AD537" s="32"/>
      <c r="AE537" s="32"/>
      <c r="AF537" s="32"/>
      <c r="AG537" s="32"/>
      <c r="AH537" s="32"/>
      <c r="AI537" s="32"/>
      <c r="AJ537" s="32">
        <v>0</v>
      </c>
      <c r="AK537" s="32">
        <v>51761.9</v>
      </c>
      <c r="AL537" s="32">
        <v>51743.98</v>
      </c>
      <c r="AM537" s="32">
        <v>50555.96</v>
      </c>
      <c r="AN537" s="32">
        <v>48256.800000000003</v>
      </c>
      <c r="AO537" s="32">
        <v>51908.81</v>
      </c>
      <c r="AP537" s="32">
        <v>49827.07</v>
      </c>
      <c r="AQ537" s="32">
        <v>47231.72</v>
      </c>
      <c r="AR537" s="32">
        <v>47847.12</v>
      </c>
      <c r="AS537" s="32">
        <v>48585.14</v>
      </c>
      <c r="AT537" s="32">
        <v>46484.02</v>
      </c>
      <c r="AU537" s="32">
        <v>452.33</v>
      </c>
      <c r="AV537" s="32">
        <v>454.32</v>
      </c>
      <c r="AW537" s="32">
        <v>455.35</v>
      </c>
      <c r="AX537" s="32">
        <v>456.34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6" t="s">
        <v>1926</v>
      </c>
      <c r="C538" s="4" t="s">
        <v>1929</v>
      </c>
      <c r="D538" s="7" t="s">
        <v>28</v>
      </c>
      <c r="E538" s="7" t="s">
        <v>38</v>
      </c>
      <c r="F538" s="7" t="s">
        <v>260</v>
      </c>
      <c r="G538" s="7" t="e">
        <f t="shared" ca="1" si="21"/>
        <v>#NAME?</v>
      </c>
      <c r="H538" s="26" t="s">
        <v>215</v>
      </c>
      <c r="I538" s="26" t="s">
        <v>216</v>
      </c>
      <c r="J538" s="7" t="str">
        <f t="shared" si="23"/>
        <v>Não</v>
      </c>
      <c r="K538" s="27">
        <v>45064</v>
      </c>
      <c r="L538" s="27"/>
      <c r="M538" s="7" t="s">
        <v>53</v>
      </c>
      <c r="N538" s="28">
        <v>1.2E-2</v>
      </c>
      <c r="O538" s="7" t="s">
        <v>33</v>
      </c>
      <c r="P538" s="29">
        <v>0</v>
      </c>
      <c r="Q538" s="30"/>
      <c r="R538" s="82"/>
      <c r="S538" s="7" t="s">
        <v>203</v>
      </c>
      <c r="T538" s="7" t="s">
        <v>1928</v>
      </c>
      <c r="U538" s="7" t="s">
        <v>43</v>
      </c>
      <c r="V538" s="26" t="e">
        <f t="shared" ca="1" si="22"/>
        <v>#NAME?</v>
      </c>
      <c r="W538" s="7"/>
      <c r="X538" s="7"/>
      <c r="Y538" s="31" t="s">
        <v>205</v>
      </c>
      <c r="Z538" s="32"/>
      <c r="AA538" s="33">
        <v>49075100005508</v>
      </c>
      <c r="AB538" s="32"/>
      <c r="AC538" s="32"/>
      <c r="AD538" s="32"/>
      <c r="AE538" s="32"/>
      <c r="AF538" s="32"/>
      <c r="AG538" s="32">
        <v>0</v>
      </c>
      <c r="AH538" s="32">
        <v>0</v>
      </c>
      <c r="AI538" s="32">
        <v>0</v>
      </c>
      <c r="AJ538" s="32">
        <v>177711.3</v>
      </c>
      <c r="AK538" s="32">
        <v>128735.41</v>
      </c>
      <c r="AL538" s="32">
        <v>130008.98</v>
      </c>
      <c r="AM538" s="32">
        <v>131025.4</v>
      </c>
      <c r="AN538" s="32">
        <v>132166.66</v>
      </c>
      <c r="AO538" s="32">
        <v>133117.54</v>
      </c>
      <c r="AP538" s="32">
        <v>118089.24</v>
      </c>
      <c r="AQ538" s="32">
        <v>102899.13</v>
      </c>
      <c r="AR538" s="32">
        <v>103738.25</v>
      </c>
      <c r="AS538" s="32">
        <v>104723.2</v>
      </c>
      <c r="AT538" s="32">
        <v>105554.87</v>
      </c>
      <c r="AU538" s="32">
        <v>0</v>
      </c>
      <c r="AV538" s="32">
        <v>4.4000000000000004</v>
      </c>
      <c r="AW538" s="32">
        <v>4.4000000000000004</v>
      </c>
      <c r="AX538" s="32">
        <v>4.4000000000000004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18</v>
      </c>
      <c r="B539" s="3" t="s">
        <v>1930</v>
      </c>
      <c r="C539" s="4" t="s">
        <v>1931</v>
      </c>
      <c r="D539" s="7" t="s">
        <v>110</v>
      </c>
      <c r="E539" s="7" t="s">
        <v>29</v>
      </c>
      <c r="F539" s="7" t="s">
        <v>200</v>
      </c>
      <c r="G539" s="7" t="e">
        <f t="shared" ca="1" si="21"/>
        <v>#NAME?</v>
      </c>
      <c r="H539" s="26" t="s">
        <v>201</v>
      </c>
      <c r="I539" s="26" t="s">
        <v>33</v>
      </c>
      <c r="J539" s="7" t="str">
        <f t="shared" si="23"/>
        <v>Não</v>
      </c>
      <c r="K539" s="27">
        <v>45105</v>
      </c>
      <c r="L539" s="27">
        <v>45513</v>
      </c>
      <c r="M539" s="7" t="s">
        <v>74</v>
      </c>
      <c r="N539" s="28">
        <v>1.4999999999999999E-2</v>
      </c>
      <c r="O539" s="7" t="s">
        <v>41</v>
      </c>
      <c r="P539" s="29">
        <v>0.1</v>
      </c>
      <c r="Q539" s="30"/>
      <c r="R539" s="30" t="s">
        <v>1497</v>
      </c>
      <c r="S539" s="7" t="s">
        <v>203</v>
      </c>
      <c r="T539" s="7" t="s">
        <v>1932</v>
      </c>
      <c r="U539" s="7" t="s">
        <v>29</v>
      </c>
      <c r="V539" s="26" t="e">
        <f t="shared" ca="1" si="22"/>
        <v>#NAME?</v>
      </c>
      <c r="W539" s="7"/>
      <c r="X539" s="7"/>
      <c r="Y539" s="31" t="s">
        <v>296</v>
      </c>
      <c r="Z539" s="32"/>
      <c r="AA539" s="33">
        <v>49075100007209</v>
      </c>
      <c r="AB539" s="32"/>
      <c r="AC539" s="32"/>
      <c r="AD539" s="32"/>
      <c r="AE539" s="32"/>
      <c r="AF539" s="32"/>
      <c r="AG539" s="32"/>
      <c r="AH539" s="32"/>
      <c r="AI539" s="32"/>
      <c r="AJ539" s="32">
        <v>144597.64000000001</v>
      </c>
      <c r="AK539" s="32">
        <v>249151.62</v>
      </c>
      <c r="AL539" s="32">
        <v>240637.98</v>
      </c>
      <c r="AM539" s="32">
        <v>222998.54</v>
      </c>
      <c r="AN539" s="32">
        <v>206781.25</v>
      </c>
      <c r="AO539" s="32">
        <v>204344.21</v>
      </c>
      <c r="AP539" s="32">
        <v>208352.87</v>
      </c>
      <c r="AQ539" s="32">
        <v>255201.5</v>
      </c>
      <c r="AR539" s="32">
        <v>249479.85</v>
      </c>
      <c r="AS539" s="32">
        <v>243986.61</v>
      </c>
      <c r="AT539" s="32">
        <v>233685.22</v>
      </c>
      <c r="AU539" s="32">
        <v>232346.8</v>
      </c>
      <c r="AV539" s="32">
        <v>232504.7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" t="s">
        <v>1933</v>
      </c>
      <c r="C540" s="15" t="s">
        <v>1934</v>
      </c>
      <c r="D540" s="7" t="s">
        <v>110</v>
      </c>
      <c r="E540" s="7" t="s">
        <v>29</v>
      </c>
      <c r="F540" s="7" t="s">
        <v>200</v>
      </c>
      <c r="G540" s="7" t="e">
        <f t="shared" ca="1" si="21"/>
        <v>#NAME?</v>
      </c>
      <c r="H540" s="26" t="s">
        <v>201</v>
      </c>
      <c r="I540" s="26" t="s">
        <v>33</v>
      </c>
      <c r="J540" s="7" t="str">
        <f t="shared" si="23"/>
        <v>Não</v>
      </c>
      <c r="K540" s="27">
        <v>45345</v>
      </c>
      <c r="L540" s="27">
        <v>45540</v>
      </c>
      <c r="M540" s="7" t="s">
        <v>53</v>
      </c>
      <c r="N540" s="28">
        <v>1.2E-2</v>
      </c>
      <c r="O540" s="7" t="s">
        <v>33</v>
      </c>
      <c r="P540" s="29">
        <v>0</v>
      </c>
      <c r="Q540" s="30"/>
      <c r="R540" s="30" t="s">
        <v>1497</v>
      </c>
      <c r="S540" s="7" t="s">
        <v>203</v>
      </c>
      <c r="T540" s="12" t="s">
        <v>1932</v>
      </c>
      <c r="U540" s="7" t="s">
        <v>29</v>
      </c>
      <c r="V540" s="26" t="e">
        <f t="shared" ca="1" si="22"/>
        <v>#NAME?</v>
      </c>
      <c r="W540" s="7"/>
      <c r="X540" s="7"/>
      <c r="Y540" s="31" t="s">
        <v>296</v>
      </c>
      <c r="Z540" s="32"/>
      <c r="AA540" s="33">
        <v>49075100013411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18</v>
      </c>
      <c r="B541" s="3" t="s">
        <v>1935</v>
      </c>
      <c r="C541" s="15" t="s">
        <v>1936</v>
      </c>
      <c r="D541" s="7" t="s">
        <v>28</v>
      </c>
      <c r="E541" s="7" t="s">
        <v>29</v>
      </c>
      <c r="F541" s="7" t="s">
        <v>412</v>
      </c>
      <c r="G541" s="7" t="e">
        <f t="shared" ca="1" si="21"/>
        <v>#NAME?</v>
      </c>
      <c r="H541" s="26" t="s">
        <v>210</v>
      </c>
      <c r="I541" s="26" t="s">
        <v>33</v>
      </c>
      <c r="J541" s="7" t="str">
        <f t="shared" si="23"/>
        <v>Não</v>
      </c>
      <c r="K541" s="27">
        <v>45453</v>
      </c>
      <c r="L541" s="27"/>
      <c r="M541" s="7" t="s">
        <v>53</v>
      </c>
      <c r="N541" s="28">
        <v>1.2E-2</v>
      </c>
      <c r="O541" s="7" t="s">
        <v>33</v>
      </c>
      <c r="P541" s="29">
        <v>0</v>
      </c>
      <c r="Q541" s="30"/>
      <c r="R541" s="30"/>
      <c r="S541" s="7" t="s">
        <v>203</v>
      </c>
      <c r="T541" s="12" t="s">
        <v>1937</v>
      </c>
      <c r="U541" s="7" t="s">
        <v>29</v>
      </c>
      <c r="V541" s="26" t="e">
        <f t="shared" ca="1" si="22"/>
        <v>#NAME?</v>
      </c>
      <c r="W541" s="7"/>
      <c r="X541" s="7" t="s">
        <v>76</v>
      </c>
      <c r="Y541" s="31" t="s">
        <v>205</v>
      </c>
      <c r="Z541" s="32"/>
      <c r="AA541" s="33">
        <v>49075100015112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>
        <v>694317.1</v>
      </c>
      <c r="AW541" s="32">
        <v>700710.6</v>
      </c>
      <c r="AX541" s="32">
        <v>707238.48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18</v>
      </c>
      <c r="B542" s="68" t="s">
        <v>1938</v>
      </c>
      <c r="C542" s="4" t="s">
        <v>1939</v>
      </c>
      <c r="D542" s="7" t="s">
        <v>110</v>
      </c>
      <c r="E542" s="7" t="s">
        <v>29</v>
      </c>
      <c r="F542" s="7" t="s">
        <v>527</v>
      </c>
      <c r="G542" s="7" t="e">
        <f t="shared" ca="1" si="21"/>
        <v>#NAME?</v>
      </c>
      <c r="H542" s="26" t="s">
        <v>201</v>
      </c>
      <c r="I542" s="26" t="s">
        <v>33</v>
      </c>
      <c r="J542" s="7" t="str">
        <f t="shared" si="23"/>
        <v>Não</v>
      </c>
      <c r="K542" s="27">
        <v>45105</v>
      </c>
      <c r="L542" s="27">
        <v>45513</v>
      </c>
      <c r="M542" s="7" t="s">
        <v>53</v>
      </c>
      <c r="N542" s="28">
        <v>8.5000000000000006E-3</v>
      </c>
      <c r="O542" s="7" t="s">
        <v>33</v>
      </c>
      <c r="P542" s="29">
        <v>0</v>
      </c>
      <c r="Q542" s="30"/>
      <c r="R542" s="30" t="s">
        <v>736</v>
      </c>
      <c r="S542" s="7" t="s">
        <v>203</v>
      </c>
      <c r="T542" s="7" t="s">
        <v>1940</v>
      </c>
      <c r="U542" s="7" t="s">
        <v>57</v>
      </c>
      <c r="V542" s="26" t="e">
        <f t="shared" ca="1" si="22"/>
        <v>#NAME?</v>
      </c>
      <c r="W542" s="7"/>
      <c r="X542" s="7"/>
      <c r="Y542" s="31" t="s">
        <v>205</v>
      </c>
      <c r="Z542" s="32"/>
      <c r="AA542" s="33">
        <v>49075100010153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791856.43</v>
      </c>
      <c r="AL542" s="32">
        <v>817625.14</v>
      </c>
      <c r="AM542" s="32">
        <v>819516.43</v>
      </c>
      <c r="AN542" s="32">
        <v>885191.86</v>
      </c>
      <c r="AO542" s="32">
        <v>886981.65</v>
      </c>
      <c r="AP542" s="32">
        <v>892805.98</v>
      </c>
      <c r="AQ542" s="32">
        <v>883088.38</v>
      </c>
      <c r="AR542" s="32">
        <v>890559.72</v>
      </c>
      <c r="AS542" s="32">
        <v>898278.39</v>
      </c>
      <c r="AT542" s="32">
        <v>984105.29</v>
      </c>
      <c r="AU542" s="32">
        <v>992243.5</v>
      </c>
      <c r="AV542" s="32">
        <v>1000850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18</v>
      </c>
      <c r="B543" s="68" t="s">
        <v>1941</v>
      </c>
      <c r="C543" s="4" t="s">
        <v>1942</v>
      </c>
      <c r="D543" s="7" t="s">
        <v>110</v>
      </c>
      <c r="E543" s="7" t="s">
        <v>29</v>
      </c>
      <c r="F543" s="7" t="s">
        <v>1943</v>
      </c>
      <c r="G543" s="7" t="e">
        <f t="shared" ca="1" si="21"/>
        <v>#NAME?</v>
      </c>
      <c r="H543" s="26" t="s">
        <v>210</v>
      </c>
      <c r="I543" s="26" t="s">
        <v>33</v>
      </c>
      <c r="J543" s="7" t="str">
        <f t="shared" si="23"/>
        <v>Não</v>
      </c>
      <c r="K543" s="27">
        <v>45476</v>
      </c>
      <c r="L543" s="27"/>
      <c r="M543" s="7" t="s">
        <v>53</v>
      </c>
      <c r="N543" s="28">
        <v>1.2E-2</v>
      </c>
      <c r="O543" s="7" t="s">
        <v>33</v>
      </c>
      <c r="P543" s="29">
        <v>0</v>
      </c>
      <c r="Q543" s="30"/>
      <c r="R543" s="30"/>
      <c r="S543" s="7" t="s">
        <v>203</v>
      </c>
      <c r="T543" s="7" t="s">
        <v>1944</v>
      </c>
      <c r="U543" s="7" t="s">
        <v>113</v>
      </c>
      <c r="V543" s="26" t="e">
        <f t="shared" ca="1" si="22"/>
        <v>#NAME?</v>
      </c>
      <c r="W543" s="7"/>
      <c r="X543" s="7" t="s">
        <v>44</v>
      </c>
      <c r="Y543" s="31" t="s">
        <v>470</v>
      </c>
      <c r="Z543" s="32"/>
      <c r="AA543" s="33">
        <v>49075100015368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>
        <v>668651.19999999995</v>
      </c>
      <c r="AX543" s="32">
        <v>674921.15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18</v>
      </c>
      <c r="B544" s="3" t="s">
        <v>1945</v>
      </c>
      <c r="C544" s="4" t="s">
        <v>1946</v>
      </c>
      <c r="D544" s="7" t="s">
        <v>110</v>
      </c>
      <c r="E544" s="7" t="s">
        <v>29</v>
      </c>
      <c r="F544" s="7" t="s">
        <v>200</v>
      </c>
      <c r="G544" s="7" t="e">
        <f t="shared" ca="1" si="21"/>
        <v>#NAME?</v>
      </c>
      <c r="H544" s="26" t="s">
        <v>215</v>
      </c>
      <c r="I544" s="26" t="s">
        <v>480</v>
      </c>
      <c r="J544" s="7" t="str">
        <f t="shared" si="23"/>
        <v>Não</v>
      </c>
      <c r="K544" s="27">
        <v>45132</v>
      </c>
      <c r="L544" s="27"/>
      <c r="M544" s="7" t="s">
        <v>53</v>
      </c>
      <c r="N544" s="28">
        <v>7.0000000000000001E-3</v>
      </c>
      <c r="O544" s="7" t="s">
        <v>33</v>
      </c>
      <c r="P544" s="29">
        <v>0</v>
      </c>
      <c r="Q544" s="30"/>
      <c r="R544" s="30" t="s">
        <v>736</v>
      </c>
      <c r="S544" s="7" t="s">
        <v>203</v>
      </c>
      <c r="T544" s="7" t="s">
        <v>1947</v>
      </c>
      <c r="U544" s="7" t="s">
        <v>57</v>
      </c>
      <c r="V544" s="26" t="e">
        <f t="shared" ca="1" si="22"/>
        <v>#NAME?</v>
      </c>
      <c r="W544" s="7"/>
      <c r="X544" s="7"/>
      <c r="Y544" s="31" t="s">
        <v>296</v>
      </c>
      <c r="Z544" s="32"/>
      <c r="AA544" s="33">
        <v>49075100007217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565393.68000000005</v>
      </c>
      <c r="AL544" s="32">
        <v>544900.06999999995</v>
      </c>
      <c r="AM544" s="32">
        <v>512555.95</v>
      </c>
      <c r="AN544" s="32">
        <v>500246.61</v>
      </c>
      <c r="AO544" s="32">
        <v>486733.81</v>
      </c>
      <c r="AP544" s="32">
        <v>463036.36</v>
      </c>
      <c r="AQ544" s="32">
        <v>419820.89</v>
      </c>
      <c r="AR544" s="32">
        <v>396521.35</v>
      </c>
      <c r="AS544" s="32">
        <v>388775</v>
      </c>
      <c r="AT544" s="32">
        <v>369081.1</v>
      </c>
      <c r="AU544" s="32">
        <v>355948.6</v>
      </c>
      <c r="AV544" s="32">
        <v>443221.3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" t="s">
        <v>1948</v>
      </c>
      <c r="C545" s="4" t="s">
        <v>1949</v>
      </c>
      <c r="D545" s="7" t="s">
        <v>28</v>
      </c>
      <c r="E545" s="7" t="s">
        <v>29</v>
      </c>
      <c r="F545" s="7" t="s">
        <v>412</v>
      </c>
      <c r="G545" s="7" t="e">
        <f t="shared" ca="1" si="21"/>
        <v>#NAME?</v>
      </c>
      <c r="H545" s="26" t="s">
        <v>210</v>
      </c>
      <c r="I545" s="26" t="s">
        <v>33</v>
      </c>
      <c r="J545" s="7" t="str">
        <f t="shared" si="23"/>
        <v>Não</v>
      </c>
      <c r="K545" s="27">
        <v>45158</v>
      </c>
      <c r="L545" s="27"/>
      <c r="M545" s="7" t="s">
        <v>912</v>
      </c>
      <c r="N545" s="28">
        <v>8.0000000000000002E-3</v>
      </c>
      <c r="O545" s="7" t="s">
        <v>33</v>
      </c>
      <c r="P545" s="29">
        <v>0</v>
      </c>
      <c r="Q545" s="30"/>
      <c r="R545" s="82"/>
      <c r="S545" s="7" t="s">
        <v>203</v>
      </c>
      <c r="T545" s="7" t="s">
        <v>1950</v>
      </c>
      <c r="U545" s="7" t="s">
        <v>29</v>
      </c>
      <c r="V545" s="26" t="e">
        <f t="shared" ca="1" si="22"/>
        <v>#NAME?</v>
      </c>
      <c r="W545" s="7"/>
      <c r="X545" s="7"/>
      <c r="Y545" s="31" t="s">
        <v>205</v>
      </c>
      <c r="Z545" s="32"/>
      <c r="AA545" s="33">
        <v>49075100008418</v>
      </c>
      <c r="AB545" s="32"/>
      <c r="AC545" s="32"/>
      <c r="AD545" s="32"/>
      <c r="AE545" s="32"/>
      <c r="AF545" s="32"/>
      <c r="AG545" s="32"/>
      <c r="AH545" s="32">
        <v>0</v>
      </c>
      <c r="AI545" s="32">
        <v>0</v>
      </c>
      <c r="AJ545" s="32">
        <v>0</v>
      </c>
      <c r="AK545" s="32">
        <v>0</v>
      </c>
      <c r="AL545" s="32">
        <v>1194211.6200000001</v>
      </c>
      <c r="AM545" s="32">
        <v>1208400.83</v>
      </c>
      <c r="AN545" s="32">
        <v>1219197.6299999999</v>
      </c>
      <c r="AO545" s="32">
        <v>1229323.33</v>
      </c>
      <c r="AP545" s="32">
        <v>1244149.42</v>
      </c>
      <c r="AQ545" s="32">
        <v>1255754.27</v>
      </c>
      <c r="AR545" s="32">
        <v>1264467.51</v>
      </c>
      <c r="AS545" s="32">
        <v>1277140.44</v>
      </c>
      <c r="AT545" s="32">
        <v>1282517.68</v>
      </c>
      <c r="AU545" s="32">
        <v>1291567</v>
      </c>
      <c r="AV545" s="32">
        <v>1300141</v>
      </c>
      <c r="AW545" s="32">
        <v>1312629</v>
      </c>
      <c r="AX545" s="32">
        <v>1322982.42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" t="s">
        <v>1948</v>
      </c>
      <c r="C546" s="4" t="s">
        <v>1951</v>
      </c>
      <c r="D546" s="7" t="s">
        <v>28</v>
      </c>
      <c r="E546" s="7" t="s">
        <v>29</v>
      </c>
      <c r="F546" s="7" t="s">
        <v>412</v>
      </c>
      <c r="G546" s="7" t="e">
        <f t="shared" ca="1" si="21"/>
        <v>#NAME?</v>
      </c>
      <c r="H546" s="26" t="s">
        <v>215</v>
      </c>
      <c r="I546" s="26" t="s">
        <v>216</v>
      </c>
      <c r="J546" s="7" t="str">
        <f t="shared" si="23"/>
        <v>Não</v>
      </c>
      <c r="K546" s="27">
        <v>45163</v>
      </c>
      <c r="L546" s="27"/>
      <c r="M546" s="7" t="s">
        <v>53</v>
      </c>
      <c r="N546" s="28">
        <v>1.2E-2</v>
      </c>
      <c r="O546" s="7" t="s">
        <v>33</v>
      </c>
      <c r="P546" s="29">
        <v>0</v>
      </c>
      <c r="Q546" s="30"/>
      <c r="R546" s="30" t="s">
        <v>1952</v>
      </c>
      <c r="S546" s="7" t="s">
        <v>203</v>
      </c>
      <c r="T546" s="7" t="s">
        <v>1950</v>
      </c>
      <c r="U546" s="7" t="s">
        <v>29</v>
      </c>
      <c r="V546" s="26" t="e">
        <f t="shared" ca="1" si="22"/>
        <v>#NAME?</v>
      </c>
      <c r="W546" s="7"/>
      <c r="X546" s="7"/>
      <c r="Y546" s="31" t="s">
        <v>205</v>
      </c>
      <c r="Z546" s="32"/>
      <c r="AA546" s="33">
        <v>49075100011702</v>
      </c>
      <c r="AB546" s="32"/>
      <c r="AC546" s="32"/>
      <c r="AD546" s="32"/>
      <c r="AE546" s="32"/>
      <c r="AF546" s="32"/>
      <c r="AG546" s="32"/>
      <c r="AH546" s="32"/>
      <c r="AI546" s="32"/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7" t="s">
        <v>1953</v>
      </c>
      <c r="C547" s="38" t="s">
        <v>1954</v>
      </c>
      <c r="D547" s="7" t="s">
        <v>51</v>
      </c>
      <c r="E547" s="7" t="s">
        <v>20</v>
      </c>
      <c r="F547" s="7" t="s">
        <v>232</v>
      </c>
      <c r="G547" s="7" t="e">
        <f t="shared" ca="1" si="21"/>
        <v>#NAME?</v>
      </c>
      <c r="H547" s="26" t="s">
        <v>210</v>
      </c>
      <c r="I547" s="26" t="s">
        <v>33</v>
      </c>
      <c r="J547" s="7" t="str">
        <f t="shared" si="23"/>
        <v>Não</v>
      </c>
      <c r="K547" s="27">
        <v>45387</v>
      </c>
      <c r="L547" s="27"/>
      <c r="M547" s="7" t="s">
        <v>53</v>
      </c>
      <c r="N547" s="28">
        <v>1.2E-2</v>
      </c>
      <c r="O547" s="7" t="s">
        <v>33</v>
      </c>
      <c r="P547" s="29">
        <v>0</v>
      </c>
      <c r="Q547" s="82"/>
      <c r="R547" s="82"/>
      <c r="S547" s="7" t="s">
        <v>203</v>
      </c>
      <c r="T547" s="6" t="s">
        <v>1955</v>
      </c>
      <c r="U547" s="7" t="s">
        <v>20</v>
      </c>
      <c r="V547" s="26" t="e">
        <f t="shared" ca="1" si="22"/>
        <v>#NAME?</v>
      </c>
      <c r="W547" s="7"/>
      <c r="X547" s="7"/>
      <c r="Y547" s="31" t="s">
        <v>205</v>
      </c>
      <c r="Z547" s="32"/>
      <c r="AA547" s="33">
        <v>49075100014108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419685.46</v>
      </c>
      <c r="AU547" s="32">
        <v>424040.7</v>
      </c>
      <c r="AV547" s="32">
        <v>423929</v>
      </c>
      <c r="AW547" s="32">
        <v>431118</v>
      </c>
      <c r="AX547" s="32">
        <v>459531.92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7" t="s">
        <v>1956</v>
      </c>
      <c r="C548" s="38" t="s">
        <v>1957</v>
      </c>
      <c r="D548" s="7" t="s">
        <v>28</v>
      </c>
      <c r="E548" s="7" t="s">
        <v>29</v>
      </c>
      <c r="F548" s="7" t="s">
        <v>760</v>
      </c>
      <c r="G548" s="7" t="e">
        <f t="shared" ca="1" si="21"/>
        <v>#NAME?</v>
      </c>
      <c r="H548" s="26" t="s">
        <v>210</v>
      </c>
      <c r="I548" s="26" t="s">
        <v>33</v>
      </c>
      <c r="J548" s="7" t="str">
        <f t="shared" si="23"/>
        <v>Sim</v>
      </c>
      <c r="K548" s="27">
        <v>45401</v>
      </c>
      <c r="L548" s="27"/>
      <c r="M548" s="7" t="s">
        <v>40</v>
      </c>
      <c r="N548" s="28">
        <v>1.2E-2</v>
      </c>
      <c r="O548" s="7" t="s">
        <v>41</v>
      </c>
      <c r="P548" s="29">
        <v>0.1</v>
      </c>
      <c r="Q548" s="30" t="s">
        <v>1958</v>
      </c>
      <c r="R548" s="82"/>
      <c r="S548" s="7" t="s">
        <v>203</v>
      </c>
      <c r="T548" s="6" t="s">
        <v>1959</v>
      </c>
      <c r="U548" s="7" t="s">
        <v>29</v>
      </c>
      <c r="V548" s="26" t="e">
        <f t="shared" ca="1" si="22"/>
        <v>#NAME?</v>
      </c>
      <c r="W548" s="7"/>
      <c r="X548" s="7" t="s">
        <v>44</v>
      </c>
      <c r="Y548" s="31" t="s">
        <v>205</v>
      </c>
      <c r="Z548" s="32"/>
      <c r="AA548" s="33">
        <v>49075100014116</v>
      </c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>
        <v>967127.32</v>
      </c>
      <c r="AU548" s="32">
        <v>942343.1</v>
      </c>
      <c r="AV548" s="32">
        <v>936256.9</v>
      </c>
      <c r="AW548" s="32">
        <v>936541</v>
      </c>
      <c r="AX548" s="32">
        <v>946771.21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18</v>
      </c>
      <c r="B549" s="3" t="s">
        <v>1960</v>
      </c>
      <c r="C549" s="4" t="s">
        <v>1961</v>
      </c>
      <c r="D549" s="7" t="s">
        <v>28</v>
      </c>
      <c r="E549" s="7" t="s">
        <v>20</v>
      </c>
      <c r="F549" s="7" t="s">
        <v>220</v>
      </c>
      <c r="G549" s="7" t="e">
        <f t="shared" ca="1" si="21"/>
        <v>#NAME?</v>
      </c>
      <c r="H549" s="26" t="s">
        <v>210</v>
      </c>
      <c r="I549" s="26" t="s">
        <v>33</v>
      </c>
      <c r="J549" s="7" t="str">
        <f t="shared" si="23"/>
        <v>Sim</v>
      </c>
      <c r="K549" s="27">
        <v>44957</v>
      </c>
      <c r="L549" s="7"/>
      <c r="M549" s="7" t="s">
        <v>298</v>
      </c>
      <c r="N549" s="28">
        <v>1.2E-2</v>
      </c>
      <c r="O549" s="7" t="s">
        <v>237</v>
      </c>
      <c r="P549" s="29">
        <v>0.2</v>
      </c>
      <c r="Q549" s="136" t="s">
        <v>1962</v>
      </c>
      <c r="R549" s="30" t="s">
        <v>1841</v>
      </c>
      <c r="S549" s="7" t="s">
        <v>203</v>
      </c>
      <c r="T549" s="7" t="s">
        <v>1963</v>
      </c>
      <c r="U549" s="7" t="s">
        <v>20</v>
      </c>
      <c r="V549" s="26" t="e">
        <f t="shared" ca="1" si="22"/>
        <v>#NAME?</v>
      </c>
      <c r="W549" s="7"/>
      <c r="X549" s="7" t="s">
        <v>76</v>
      </c>
      <c r="Y549" s="31" t="s">
        <v>205</v>
      </c>
      <c r="Z549" s="32"/>
      <c r="AA549" s="33">
        <v>49075100006164</v>
      </c>
      <c r="AB549" s="32"/>
      <c r="AC549" s="32"/>
      <c r="AD549" s="32"/>
      <c r="AE549" s="32">
        <v>11787.84</v>
      </c>
      <c r="AF549" s="32">
        <v>22682.07</v>
      </c>
      <c r="AG549" s="32">
        <v>26103.99</v>
      </c>
      <c r="AH549" s="32">
        <v>56051.76</v>
      </c>
      <c r="AI549" s="32">
        <v>52222.99</v>
      </c>
      <c r="AJ549" s="32">
        <v>54504.69</v>
      </c>
      <c r="AK549" s="32">
        <v>52409.24</v>
      </c>
      <c r="AL549" s="32">
        <v>49494.51</v>
      </c>
      <c r="AM549" s="32">
        <v>1410.83</v>
      </c>
      <c r="AN549" s="32">
        <v>397.94</v>
      </c>
      <c r="AO549" s="32">
        <v>452.52</v>
      </c>
      <c r="AP549" s="32">
        <v>514.44000000000005</v>
      </c>
      <c r="AQ549" s="32">
        <v>495.5</v>
      </c>
      <c r="AR549" s="32">
        <v>557.09</v>
      </c>
      <c r="AS549" s="32">
        <v>33853.440000000002</v>
      </c>
      <c r="AT549" s="32">
        <v>131448.95000000001</v>
      </c>
      <c r="AU549" s="32">
        <v>640452.80000000005</v>
      </c>
      <c r="AV549" s="32">
        <v>634993.9</v>
      </c>
      <c r="AW549" s="32">
        <v>660723.9</v>
      </c>
      <c r="AX549" s="32">
        <v>683641.81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18</v>
      </c>
      <c r="B550" s="3" t="s">
        <v>1960</v>
      </c>
      <c r="C550" s="4" t="s">
        <v>1964</v>
      </c>
      <c r="D550" s="7" t="s">
        <v>28</v>
      </c>
      <c r="E550" s="7" t="s">
        <v>20</v>
      </c>
      <c r="F550" s="7" t="s">
        <v>220</v>
      </c>
      <c r="G550" s="7" t="e">
        <f t="shared" ca="1" si="21"/>
        <v>#NAME?</v>
      </c>
      <c r="H550" s="26" t="s">
        <v>210</v>
      </c>
      <c r="I550" s="26" t="s">
        <v>33</v>
      </c>
      <c r="J550" s="7" t="str">
        <f t="shared" si="23"/>
        <v>Não</v>
      </c>
      <c r="K550" s="27">
        <v>44957</v>
      </c>
      <c r="L550" s="7"/>
      <c r="M550" s="7" t="s">
        <v>53</v>
      </c>
      <c r="N550" s="28">
        <v>0.01</v>
      </c>
      <c r="O550" s="7" t="s">
        <v>33</v>
      </c>
      <c r="P550" s="29">
        <v>0</v>
      </c>
      <c r="Q550" s="25"/>
      <c r="R550" s="30" t="s">
        <v>1965</v>
      </c>
      <c r="S550" s="7" t="s">
        <v>203</v>
      </c>
      <c r="T550" s="7" t="s">
        <v>1963</v>
      </c>
      <c r="U550" s="7" t="s">
        <v>20</v>
      </c>
      <c r="V550" s="26" t="e">
        <f t="shared" ca="1" si="22"/>
        <v>#NAME?</v>
      </c>
      <c r="W550" s="7"/>
      <c r="X550" s="7" t="s">
        <v>76</v>
      </c>
      <c r="Y550" s="31" t="s">
        <v>205</v>
      </c>
      <c r="Z550" s="32"/>
      <c r="AA550" s="33">
        <v>49075100006156</v>
      </c>
      <c r="AB550" s="32"/>
      <c r="AC550" s="32"/>
      <c r="AD550" s="32"/>
      <c r="AE550" s="32">
        <v>817484.12</v>
      </c>
      <c r="AF550" s="32">
        <v>2780380.17</v>
      </c>
      <c r="AG550" s="32">
        <v>2812325.28</v>
      </c>
      <c r="AH550" s="32">
        <v>3204638.15</v>
      </c>
      <c r="AI550" s="32">
        <v>3239178.93</v>
      </c>
      <c r="AJ550" s="32">
        <v>3268216.61</v>
      </c>
      <c r="AK550" s="32">
        <v>3297963.12</v>
      </c>
      <c r="AL550" s="32">
        <v>3323567.62</v>
      </c>
      <c r="AM550" s="32">
        <v>3322940.36</v>
      </c>
      <c r="AN550" s="32">
        <v>3316293.09</v>
      </c>
      <c r="AO550" s="32">
        <v>3365051.12</v>
      </c>
      <c r="AP550" s="32">
        <v>3412356.99</v>
      </c>
      <c r="AQ550" s="32">
        <v>3403625.52</v>
      </c>
      <c r="AR550" s="32">
        <v>3428944.68</v>
      </c>
      <c r="AS550" s="32">
        <v>3431369.99</v>
      </c>
      <c r="AT550" s="32">
        <v>3288861.95</v>
      </c>
      <c r="AU550" s="32">
        <v>2799431</v>
      </c>
      <c r="AV550" s="32">
        <v>2816108</v>
      </c>
      <c r="AW550" s="32">
        <v>2835090</v>
      </c>
      <c r="AX550" s="32">
        <v>2827092.43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18</v>
      </c>
      <c r="B551" s="3" t="s">
        <v>1966</v>
      </c>
      <c r="C551" s="4" t="s">
        <v>1967</v>
      </c>
      <c r="D551" s="7" t="s">
        <v>208</v>
      </c>
      <c r="E551" s="7" t="s">
        <v>29</v>
      </c>
      <c r="F551" s="7" t="s">
        <v>378</v>
      </c>
      <c r="G551" s="7" t="e">
        <f t="shared" ca="1" si="21"/>
        <v>#NAME?</v>
      </c>
      <c r="H551" s="26" t="s">
        <v>210</v>
      </c>
      <c r="I551" s="26" t="s">
        <v>33</v>
      </c>
      <c r="J551" s="7" t="str">
        <f t="shared" si="23"/>
        <v>Não</v>
      </c>
      <c r="K551" s="27">
        <v>45518</v>
      </c>
      <c r="L551" s="7"/>
      <c r="M551" s="7" t="s">
        <v>53</v>
      </c>
      <c r="N551" s="28">
        <v>1.2E-2</v>
      </c>
      <c r="O551" s="7" t="s">
        <v>33</v>
      </c>
      <c r="P551" s="29">
        <v>0</v>
      </c>
      <c r="Q551" s="25"/>
      <c r="R551" s="30"/>
      <c r="S551" s="7" t="s">
        <v>203</v>
      </c>
      <c r="T551" s="7" t="s">
        <v>1968</v>
      </c>
      <c r="U551" s="7" t="s">
        <v>29</v>
      </c>
      <c r="V551" s="26" t="e">
        <f t="shared" ca="1" si="22"/>
        <v>#NAME?</v>
      </c>
      <c r="W551" s="7"/>
      <c r="X551" s="7" t="s">
        <v>44</v>
      </c>
      <c r="Y551" s="31" t="s">
        <v>205</v>
      </c>
      <c r="Z551" s="32"/>
      <c r="AA551" s="33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201972.21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18</v>
      </c>
      <c r="B552" s="36" t="s">
        <v>1969</v>
      </c>
      <c r="C552" s="4" t="s">
        <v>1970</v>
      </c>
      <c r="D552" s="7" t="s">
        <v>28</v>
      </c>
      <c r="E552" s="7" t="s">
        <v>20</v>
      </c>
      <c r="F552" s="7" t="s">
        <v>214</v>
      </c>
      <c r="G552" s="7" t="e">
        <f t="shared" ca="1" si="21"/>
        <v>#NAME?</v>
      </c>
      <c r="H552" s="26" t="s">
        <v>215</v>
      </c>
      <c r="I552" s="26" t="s">
        <v>216</v>
      </c>
      <c r="J552" s="7" t="str">
        <f t="shared" si="23"/>
        <v>Não</v>
      </c>
      <c r="K552" s="27">
        <v>45163</v>
      </c>
      <c r="L552" s="7"/>
      <c r="M552" s="7" t="s">
        <v>53</v>
      </c>
      <c r="N552" s="28">
        <v>1.2E-2</v>
      </c>
      <c r="O552" s="7" t="s">
        <v>33</v>
      </c>
      <c r="P552" s="29">
        <v>0</v>
      </c>
      <c r="Q552" s="43"/>
      <c r="R552" s="43"/>
      <c r="S552" s="7" t="s">
        <v>203</v>
      </c>
      <c r="T552" s="7" t="s">
        <v>1971</v>
      </c>
      <c r="U552" s="7" t="s">
        <v>20</v>
      </c>
      <c r="V552" s="26" t="e">
        <f t="shared" ca="1" si="22"/>
        <v>#NAME?</v>
      </c>
      <c r="W552" s="7"/>
      <c r="X552" s="7"/>
      <c r="Y552" s="31" t="s">
        <v>205</v>
      </c>
      <c r="Z552" s="32"/>
      <c r="AA552" s="33">
        <v>49075100011710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18</v>
      </c>
      <c r="B553" s="3" t="s">
        <v>1972</v>
      </c>
      <c r="C553" s="4" t="s">
        <v>1973</v>
      </c>
      <c r="D553" s="7" t="s">
        <v>28</v>
      </c>
      <c r="E553" s="7" t="s">
        <v>38</v>
      </c>
      <c r="F553" s="7" t="s">
        <v>306</v>
      </c>
      <c r="G553" s="7" t="e">
        <f t="shared" ca="1" si="21"/>
        <v>#NAME?</v>
      </c>
      <c r="H553" s="26" t="s">
        <v>215</v>
      </c>
      <c r="I553" s="26" t="s">
        <v>216</v>
      </c>
      <c r="J553" s="7" t="str">
        <f t="shared" si="23"/>
        <v>Não</v>
      </c>
      <c r="K553" s="27">
        <v>45163</v>
      </c>
      <c r="L553" s="27"/>
      <c r="M553" s="7" t="s">
        <v>53</v>
      </c>
      <c r="N553" s="28">
        <v>1.2E-2</v>
      </c>
      <c r="O553" s="7" t="s">
        <v>33</v>
      </c>
      <c r="P553" s="29">
        <v>0</v>
      </c>
      <c r="Q553" s="82"/>
      <c r="R553" s="30" t="s">
        <v>1875</v>
      </c>
      <c r="S553" s="7" t="s">
        <v>203</v>
      </c>
      <c r="T553" s="7" t="s">
        <v>1974</v>
      </c>
      <c r="U553" s="7" t="s">
        <v>43</v>
      </c>
      <c r="V553" s="26" t="e">
        <f t="shared" ca="1" si="22"/>
        <v>#NAME?</v>
      </c>
      <c r="W553" s="7"/>
      <c r="X553" s="7"/>
      <c r="Y553" s="31" t="s">
        <v>205</v>
      </c>
      <c r="Z553" s="32"/>
      <c r="AA553" s="33">
        <v>49075100011729</v>
      </c>
      <c r="AB553" s="32"/>
      <c r="AC553" s="32"/>
      <c r="AD553" s="32"/>
      <c r="AE553" s="32"/>
      <c r="AF553" s="32"/>
      <c r="AG553" s="32"/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1975</v>
      </c>
      <c r="C554" s="40" t="s">
        <v>1976</v>
      </c>
      <c r="D554" s="7" t="s">
        <v>28</v>
      </c>
      <c r="E554" s="7" t="s">
        <v>20</v>
      </c>
      <c r="F554" s="154" t="s">
        <v>214</v>
      </c>
      <c r="G554" s="7" t="e">
        <f t="shared" ca="1" si="21"/>
        <v>#NAME?</v>
      </c>
      <c r="H554" s="26" t="s">
        <v>215</v>
      </c>
      <c r="I554" s="26" t="s">
        <v>216</v>
      </c>
      <c r="J554" s="7" t="str">
        <f t="shared" si="23"/>
        <v>Não</v>
      </c>
      <c r="K554" s="27">
        <v>45173</v>
      </c>
      <c r="L554" s="28"/>
      <c r="M554" s="7" t="s">
        <v>53</v>
      </c>
      <c r="N554" s="28">
        <v>1.2E-2</v>
      </c>
      <c r="O554" s="7" t="s">
        <v>33</v>
      </c>
      <c r="P554" s="29">
        <v>0</v>
      </c>
      <c r="Q554" s="155"/>
      <c r="R554" s="30"/>
      <c r="S554" s="7" t="s">
        <v>203</v>
      </c>
      <c r="T554" s="7" t="s">
        <v>1977</v>
      </c>
      <c r="U554" s="69" t="s">
        <v>20</v>
      </c>
      <c r="V554" s="26" t="e">
        <f t="shared" ca="1" si="22"/>
        <v>#NAME?</v>
      </c>
      <c r="W554" s="155"/>
      <c r="X554" s="155"/>
      <c r="Y554" s="30" t="s">
        <v>205</v>
      </c>
      <c r="Z554" s="155"/>
      <c r="AA554" s="156">
        <v>49075100011737</v>
      </c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8">
        <v>0</v>
      </c>
      <c r="AM554" s="32">
        <v>70505.919999999998</v>
      </c>
      <c r="AN554" s="32">
        <v>71100.929999999993</v>
      </c>
      <c r="AO554" s="32">
        <v>71586.33</v>
      </c>
      <c r="AP554" s="32">
        <v>72109.81</v>
      </c>
      <c r="AQ554" s="32">
        <v>72717.95</v>
      </c>
      <c r="AR554" s="32">
        <v>73256.820000000007</v>
      </c>
      <c r="AS554" s="32">
        <v>73840.23</v>
      </c>
      <c r="AT554" s="32">
        <v>74216.2</v>
      </c>
      <c r="AU554" s="32">
        <v>74779.009999999995</v>
      </c>
      <c r="AV554" s="32">
        <v>75375.78</v>
      </c>
      <c r="AW554" s="32">
        <v>76015.42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18</v>
      </c>
      <c r="B555" s="3" t="s">
        <v>1978</v>
      </c>
      <c r="C555" s="4" t="s">
        <v>1979</v>
      </c>
      <c r="D555" s="7" t="s">
        <v>28</v>
      </c>
      <c r="E555" s="7" t="s">
        <v>29</v>
      </c>
      <c r="F555" s="7" t="s">
        <v>831</v>
      </c>
      <c r="G555" s="7" t="e">
        <f t="shared" ca="1" si="21"/>
        <v>#NAME?</v>
      </c>
      <c r="H555" s="26" t="s">
        <v>210</v>
      </c>
      <c r="I555" s="26" t="s">
        <v>33</v>
      </c>
      <c r="J555" s="7" t="str">
        <f t="shared" si="23"/>
        <v>Não</v>
      </c>
      <c r="K555" s="27">
        <v>44993</v>
      </c>
      <c r="L555" s="7"/>
      <c r="M555" s="7" t="s">
        <v>53</v>
      </c>
      <c r="N555" s="28">
        <v>7.0000000000000001E-3</v>
      </c>
      <c r="O555" s="7" t="s">
        <v>33</v>
      </c>
      <c r="P555" s="29">
        <v>0</v>
      </c>
      <c r="Q555" s="30"/>
      <c r="R555" s="82"/>
      <c r="S555" s="7" t="s">
        <v>203</v>
      </c>
      <c r="T555" s="7" t="s">
        <v>1980</v>
      </c>
      <c r="U555" s="7" t="s">
        <v>20</v>
      </c>
      <c r="V555" s="26" t="e">
        <f t="shared" ca="1" si="22"/>
        <v>#NAME?</v>
      </c>
      <c r="W555" s="7"/>
      <c r="X555" s="7"/>
      <c r="Y555" s="31" t="s">
        <v>205</v>
      </c>
      <c r="Z555" s="32"/>
      <c r="AA555" s="33">
        <v>49075100009546</v>
      </c>
      <c r="AB555" s="32"/>
      <c r="AC555" s="32"/>
      <c r="AD555" s="32"/>
      <c r="AE555" s="32"/>
      <c r="AF555" s="32">
        <v>0</v>
      </c>
      <c r="AG555" s="32">
        <v>1604739.39</v>
      </c>
      <c r="AH555" s="32">
        <v>1473903.2</v>
      </c>
      <c r="AI555" s="32">
        <v>1481389.2</v>
      </c>
      <c r="AJ555" s="32">
        <v>1491823.87</v>
      </c>
      <c r="AK555" s="32">
        <v>1242237.8999999999</v>
      </c>
      <c r="AL555" s="32">
        <v>1248948.75</v>
      </c>
      <c r="AM555" s="32">
        <v>1248278.3500000001</v>
      </c>
      <c r="AN555" s="32">
        <v>1249070.19</v>
      </c>
      <c r="AO555" s="32">
        <v>1262605.28</v>
      </c>
      <c r="AP555" s="32">
        <v>1269804.17</v>
      </c>
      <c r="AQ555" s="32">
        <v>1268448.4099999999</v>
      </c>
      <c r="AR555" s="32">
        <v>1277858.49</v>
      </c>
      <c r="AS555" s="32">
        <v>1200219.25</v>
      </c>
      <c r="AT555" s="32">
        <v>1203299.21</v>
      </c>
      <c r="AU555" s="32">
        <v>1212906</v>
      </c>
      <c r="AV555" s="32">
        <v>1223279</v>
      </c>
      <c r="AW555" s="32">
        <v>1233758</v>
      </c>
      <c r="AX555" s="32">
        <v>1241548.74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18</v>
      </c>
      <c r="B556" s="39" t="s">
        <v>1981</v>
      </c>
      <c r="C556" s="40" t="s">
        <v>1982</v>
      </c>
      <c r="D556" s="7" t="s">
        <v>110</v>
      </c>
      <c r="E556" s="7" t="s">
        <v>29</v>
      </c>
      <c r="F556" s="7" t="s">
        <v>200</v>
      </c>
      <c r="G556" s="7" t="e">
        <f t="shared" ca="1" si="21"/>
        <v>#NAME?</v>
      </c>
      <c r="H556" s="26" t="s">
        <v>201</v>
      </c>
      <c r="I556" s="26" t="s">
        <v>33</v>
      </c>
      <c r="J556" s="7" t="str">
        <f t="shared" si="23"/>
        <v>Não</v>
      </c>
      <c r="K556" s="27">
        <v>45184</v>
      </c>
      <c r="L556" s="27">
        <v>45525</v>
      </c>
      <c r="M556" s="7" t="s">
        <v>53</v>
      </c>
      <c r="N556" s="28">
        <v>8.0000000000000002E-3</v>
      </c>
      <c r="O556" s="7" t="s">
        <v>33</v>
      </c>
      <c r="P556" s="29">
        <v>0</v>
      </c>
      <c r="Q556" s="25"/>
      <c r="R556" s="64"/>
      <c r="S556" s="7" t="s">
        <v>203</v>
      </c>
      <c r="T556" s="7" t="s">
        <v>1983</v>
      </c>
      <c r="U556" s="69" t="s">
        <v>29</v>
      </c>
      <c r="V556" s="26" t="e">
        <f t="shared" ca="1" si="22"/>
        <v>#NAME?</v>
      </c>
      <c r="W556" s="155"/>
      <c r="X556" s="155"/>
      <c r="Y556" s="30" t="s">
        <v>205</v>
      </c>
      <c r="Z556" s="155"/>
      <c r="AA556" s="156">
        <v>49075100011745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/>
      <c r="AM556" s="32">
        <v>2545016.37</v>
      </c>
      <c r="AN556" s="32">
        <v>3615194.62</v>
      </c>
      <c r="AO556" s="32">
        <v>4149605.23</v>
      </c>
      <c r="AP556" s="32">
        <v>4189690.54</v>
      </c>
      <c r="AQ556" s="32">
        <v>4230755.17</v>
      </c>
      <c r="AR556" s="32">
        <v>4419040.9400000004</v>
      </c>
      <c r="AS556" s="32">
        <v>4460551.74</v>
      </c>
      <c r="AT556" s="32">
        <v>4494765.13</v>
      </c>
      <c r="AU556" s="32">
        <v>4536217</v>
      </c>
      <c r="AV556" s="32">
        <v>4576159</v>
      </c>
      <c r="AW556" s="32">
        <v>4613440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1984</v>
      </c>
      <c r="C557" s="4" t="s">
        <v>1985</v>
      </c>
      <c r="D557" s="7" t="s">
        <v>28</v>
      </c>
      <c r="E557" s="7" t="s">
        <v>20</v>
      </c>
      <c r="F557" s="7" t="s">
        <v>220</v>
      </c>
      <c r="G557" s="7" t="e">
        <f t="shared" ca="1" si="21"/>
        <v>#NAME?</v>
      </c>
      <c r="H557" s="26" t="s">
        <v>215</v>
      </c>
      <c r="I557" s="26" t="s">
        <v>216</v>
      </c>
      <c r="J557" s="7" t="str">
        <f t="shared" si="23"/>
        <v>Não</v>
      </c>
      <c r="K557" s="27">
        <v>44951</v>
      </c>
      <c r="L557" s="7"/>
      <c r="M557" s="7" t="s">
        <v>53</v>
      </c>
      <c r="N557" s="28">
        <v>7.0000000000000001E-3</v>
      </c>
      <c r="O557" s="7" t="s">
        <v>33</v>
      </c>
      <c r="P557" s="29">
        <v>0</v>
      </c>
      <c r="Q557" s="82"/>
      <c r="R557" s="82"/>
      <c r="S557" s="7" t="s">
        <v>203</v>
      </c>
      <c r="T557" s="7" t="s">
        <v>1986</v>
      </c>
      <c r="U557" s="7" t="s">
        <v>20</v>
      </c>
      <c r="V557" s="26" t="e">
        <f t="shared" ca="1" si="22"/>
        <v>#NAME?</v>
      </c>
      <c r="W557" s="7"/>
      <c r="X557" s="7"/>
      <c r="Y557" s="31" t="s">
        <v>205</v>
      </c>
      <c r="Z557" s="32"/>
      <c r="AA557" s="33">
        <v>49075100006172</v>
      </c>
      <c r="AB557" s="32"/>
      <c r="AC557" s="32"/>
      <c r="AD557" s="32"/>
      <c r="AE557" s="32">
        <v>116998.11</v>
      </c>
      <c r="AF557" s="32">
        <v>124923.21</v>
      </c>
      <c r="AG557" s="32">
        <v>110310.81</v>
      </c>
      <c r="AH557" s="32">
        <v>109478.85</v>
      </c>
      <c r="AI557" s="32">
        <v>86217.05</v>
      </c>
      <c r="AJ557" s="32">
        <v>50580.59</v>
      </c>
      <c r="AK557" s="32">
        <v>35709.370000000003</v>
      </c>
      <c r="AL557" s="32">
        <v>25952.12</v>
      </c>
      <c r="AM557" s="32">
        <v>22046.5</v>
      </c>
      <c r="AN557" s="32">
        <v>22262.6</v>
      </c>
      <c r="AO557" s="32">
        <v>20432.400000000001</v>
      </c>
      <c r="AP557" s="32">
        <v>26.17</v>
      </c>
      <c r="AQ557" s="32">
        <v>19.079999999999998</v>
      </c>
      <c r="AR557" s="32">
        <v>20.72</v>
      </c>
      <c r="AS557" s="32">
        <v>20.72</v>
      </c>
      <c r="AT557" s="32">
        <v>20.75</v>
      </c>
      <c r="AU557" s="32">
        <v>20.75</v>
      </c>
      <c r="AV557" s="32">
        <v>20.75</v>
      </c>
      <c r="AW557" s="32">
        <v>20.75</v>
      </c>
      <c r="AX557" s="32">
        <v>20.75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18</v>
      </c>
      <c r="B558" s="3" t="s">
        <v>1987</v>
      </c>
      <c r="C558" s="4" t="s">
        <v>1988</v>
      </c>
      <c r="D558" s="7" t="s">
        <v>28</v>
      </c>
      <c r="E558" s="7" t="s">
        <v>20</v>
      </c>
      <c r="F558" s="7" t="s">
        <v>220</v>
      </c>
      <c r="G558" s="7" t="e">
        <f t="shared" ca="1" si="21"/>
        <v>#NAME?</v>
      </c>
      <c r="H558" s="26" t="s">
        <v>210</v>
      </c>
      <c r="I558" s="26" t="s">
        <v>33</v>
      </c>
      <c r="J558" s="7" t="str">
        <f t="shared" si="23"/>
        <v>Não</v>
      </c>
      <c r="K558" s="27">
        <v>44949</v>
      </c>
      <c r="L558" s="7"/>
      <c r="M558" s="7" t="s">
        <v>53</v>
      </c>
      <c r="N558" s="28">
        <v>1.2E-2</v>
      </c>
      <c r="O558" s="7" t="s">
        <v>33</v>
      </c>
      <c r="P558" s="29">
        <v>0</v>
      </c>
      <c r="Q558" s="25"/>
      <c r="R558" s="30" t="s">
        <v>1989</v>
      </c>
      <c r="S558" s="7" t="s">
        <v>203</v>
      </c>
      <c r="T558" s="7" t="s">
        <v>1990</v>
      </c>
      <c r="U558" s="7" t="s">
        <v>20</v>
      </c>
      <c r="V558" s="26" t="e">
        <f t="shared" ca="1" si="22"/>
        <v>#NAME?</v>
      </c>
      <c r="W558" s="7"/>
      <c r="X558" s="7" t="s">
        <v>44</v>
      </c>
      <c r="Y558" s="31" t="s">
        <v>205</v>
      </c>
      <c r="Z558" s="32"/>
      <c r="AA558" s="33">
        <v>49075100006180</v>
      </c>
      <c r="AB558" s="32"/>
      <c r="AC558" s="32"/>
      <c r="AD558" s="32"/>
      <c r="AE558" s="32">
        <v>1652218.89</v>
      </c>
      <c r="AF558" s="32">
        <v>1718110.98</v>
      </c>
      <c r="AG558" s="32">
        <v>1737740.56</v>
      </c>
      <c r="AH558" s="32">
        <v>1751867.31</v>
      </c>
      <c r="AI558" s="32">
        <v>1769481.97</v>
      </c>
      <c r="AJ558" s="32">
        <v>1781611.74</v>
      </c>
      <c r="AK558" s="32">
        <v>1795213.42</v>
      </c>
      <c r="AL558" s="32">
        <v>1805336.03</v>
      </c>
      <c r="AM558" s="32">
        <v>1810474.77</v>
      </c>
      <c r="AN558" s="32">
        <v>1815036.86</v>
      </c>
      <c r="AO558" s="32">
        <v>1842147.25</v>
      </c>
      <c r="AP558" s="32">
        <v>1867845.05</v>
      </c>
      <c r="AQ558" s="32">
        <v>1848323.25</v>
      </c>
      <c r="AR558" s="32">
        <v>1862905.58</v>
      </c>
      <c r="AS558" s="32">
        <v>1882119.94</v>
      </c>
      <c r="AT558" s="32">
        <v>1878261.46</v>
      </c>
      <c r="AU558" s="32">
        <v>1875811</v>
      </c>
      <c r="AV558" s="32">
        <v>1632139</v>
      </c>
      <c r="AW558" s="32">
        <v>1613226</v>
      </c>
      <c r="AX558" s="32">
        <v>1623777.3</v>
      </c>
      <c r="AY558" s="32" t="e">
        <f t="array" aca="1" ref="AY558" ca="1">_xludf.XLOOKUP(C558,'PL TOTAL D0'!A:A,'PL TOTAL D0'!C:C,"")</f>
        <v>#NAME?</v>
      </c>
    </row>
    <row r="559" spans="1:51" ht="17.25" customHeight="1">
      <c r="A559" s="25" t="s">
        <v>18</v>
      </c>
      <c r="B559" s="3" t="s">
        <v>1987</v>
      </c>
      <c r="C559" s="4" t="s">
        <v>1991</v>
      </c>
      <c r="D559" s="7" t="s">
        <v>28</v>
      </c>
      <c r="E559" s="7" t="s">
        <v>20</v>
      </c>
      <c r="F559" s="7" t="s">
        <v>220</v>
      </c>
      <c r="G559" s="7" t="e">
        <f t="shared" ca="1" si="21"/>
        <v>#NAME?</v>
      </c>
      <c r="H559" s="26" t="s">
        <v>210</v>
      </c>
      <c r="I559" s="26" t="s">
        <v>33</v>
      </c>
      <c r="J559" s="7" t="str">
        <f t="shared" si="23"/>
        <v>Não</v>
      </c>
      <c r="K559" s="27">
        <v>45432</v>
      </c>
      <c r="L559" s="7"/>
      <c r="M559" s="7" t="s">
        <v>298</v>
      </c>
      <c r="N559" s="28">
        <v>1.0999999999999999E-2</v>
      </c>
      <c r="O559" s="7" t="s">
        <v>237</v>
      </c>
      <c r="P559" s="29">
        <v>0.2</v>
      </c>
      <c r="Q559" s="25"/>
      <c r="R559" s="30"/>
      <c r="S559" s="7" t="s">
        <v>203</v>
      </c>
      <c r="T559" s="7" t="s">
        <v>1990</v>
      </c>
      <c r="U559" s="7" t="s">
        <v>20</v>
      </c>
      <c r="V559" s="26" t="e">
        <f t="shared" ca="1" si="22"/>
        <v>#NAME?</v>
      </c>
      <c r="W559" s="7"/>
      <c r="X559" s="7" t="s">
        <v>44</v>
      </c>
      <c r="Y559" s="31" t="s">
        <v>205</v>
      </c>
      <c r="Z559" s="32"/>
      <c r="AA559" s="33">
        <v>49075100014590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>
        <v>0</v>
      </c>
      <c r="AV559" s="32">
        <v>252060.9</v>
      </c>
      <c r="AW559" s="32">
        <v>275648.90000000002</v>
      </c>
      <c r="AX559" s="32">
        <v>281905.65999999997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1992</v>
      </c>
      <c r="C560" s="4" t="s">
        <v>1993</v>
      </c>
      <c r="D560" s="7" t="s">
        <v>28</v>
      </c>
      <c r="E560" s="7" t="s">
        <v>20</v>
      </c>
      <c r="F560" s="7" t="s">
        <v>214</v>
      </c>
      <c r="G560" s="7" t="e">
        <f t="shared" ca="1" si="21"/>
        <v>#NAME?</v>
      </c>
      <c r="H560" s="26" t="s">
        <v>210</v>
      </c>
      <c r="I560" s="26" t="s">
        <v>33</v>
      </c>
      <c r="J560" s="7" t="str">
        <f t="shared" si="23"/>
        <v>Sim</v>
      </c>
      <c r="K560" s="27">
        <v>44957</v>
      </c>
      <c r="L560" s="7"/>
      <c r="M560" s="7" t="s">
        <v>53</v>
      </c>
      <c r="N560" s="28">
        <v>0.01</v>
      </c>
      <c r="O560" s="7" t="s">
        <v>33</v>
      </c>
      <c r="P560" s="29">
        <v>0</v>
      </c>
      <c r="Q560" s="30" t="s">
        <v>1994</v>
      </c>
      <c r="R560" s="30"/>
      <c r="S560" s="7" t="s">
        <v>203</v>
      </c>
      <c r="T560" s="7" t="s">
        <v>1995</v>
      </c>
      <c r="U560" s="7" t="s">
        <v>20</v>
      </c>
      <c r="V560" s="26" t="e">
        <f t="shared" ca="1" si="22"/>
        <v>#NAME?</v>
      </c>
      <c r="W560" s="7"/>
      <c r="X560" s="7"/>
      <c r="Y560" s="31" t="s">
        <v>205</v>
      </c>
      <c r="Z560" s="32"/>
      <c r="AA560" s="33">
        <v>49075100006199</v>
      </c>
      <c r="AB560" s="32"/>
      <c r="AC560" s="32"/>
      <c r="AD560" s="32"/>
      <c r="AE560" s="32">
        <v>77520.320000000007</v>
      </c>
      <c r="AF560" s="32">
        <v>78310.67</v>
      </c>
      <c r="AG560" s="32">
        <v>79413.38</v>
      </c>
      <c r="AH560" s="32">
        <v>84128.08</v>
      </c>
      <c r="AI560" s="32">
        <v>80132.509999999995</v>
      </c>
      <c r="AJ560" s="32">
        <v>70966.44</v>
      </c>
      <c r="AK560" s="32">
        <v>71598.240000000005</v>
      </c>
      <c r="AL560" s="32">
        <v>67173.2</v>
      </c>
      <c r="AM560" s="32">
        <v>46567.55</v>
      </c>
      <c r="AN560" s="32">
        <v>86670.15</v>
      </c>
      <c r="AO560" s="32">
        <v>90825.27</v>
      </c>
      <c r="AP560" s="32">
        <v>75577.759999999995</v>
      </c>
      <c r="AQ560" s="32">
        <v>73095.179999999993</v>
      </c>
      <c r="AR560" s="32">
        <v>56074.58</v>
      </c>
      <c r="AS560" s="32">
        <v>53505.91</v>
      </c>
      <c r="AT560" s="32">
        <v>50057.03</v>
      </c>
      <c r="AU560" s="32">
        <v>45394.28</v>
      </c>
      <c r="AV560" s="32">
        <v>35310.379999999997</v>
      </c>
      <c r="AW560" s="32">
        <v>35609.629999999997</v>
      </c>
      <c r="AX560" s="32">
        <v>55024.88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1996</v>
      </c>
      <c r="C561" s="4" t="s">
        <v>1997</v>
      </c>
      <c r="D561" s="7" t="s">
        <v>110</v>
      </c>
      <c r="E561" s="7" t="s">
        <v>29</v>
      </c>
      <c r="F561" s="7" t="s">
        <v>527</v>
      </c>
      <c r="G561" s="7" t="e">
        <f t="shared" ca="1" si="21"/>
        <v>#NAME?</v>
      </c>
      <c r="H561" s="26" t="s">
        <v>215</v>
      </c>
      <c r="I561" s="26" t="s">
        <v>480</v>
      </c>
      <c r="J561" s="7" t="s">
        <v>235</v>
      </c>
      <c r="K561" s="27">
        <v>45349</v>
      </c>
      <c r="L561" s="7"/>
      <c r="M561" s="7" t="s">
        <v>391</v>
      </c>
      <c r="N561" s="28">
        <v>5.0000000000000001E-3</v>
      </c>
      <c r="O561" s="7" t="s">
        <v>33</v>
      </c>
      <c r="P561" s="29">
        <v>0</v>
      </c>
      <c r="Q561" s="30"/>
      <c r="R561" s="30"/>
      <c r="S561" s="7" t="s">
        <v>203</v>
      </c>
      <c r="T561" s="7" t="s">
        <v>1998</v>
      </c>
      <c r="U561" s="7"/>
      <c r="V561" s="26" t="e">
        <f t="shared" ca="1" si="22"/>
        <v>#NAME?</v>
      </c>
      <c r="W561" s="7"/>
      <c r="X561" s="7"/>
      <c r="Y561" s="31"/>
      <c r="Z561" s="32"/>
      <c r="AA561" s="33">
        <v>49075100013608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446964.19</v>
      </c>
      <c r="AS561" s="32">
        <v>450866.14</v>
      </c>
      <c r="AT561" s="32">
        <v>453991.84</v>
      </c>
      <c r="AU561" s="32">
        <v>457590.4</v>
      </c>
      <c r="AV561" s="32">
        <v>460874.1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18</v>
      </c>
      <c r="B562" s="39" t="s">
        <v>1999</v>
      </c>
      <c r="C562" s="40" t="s">
        <v>2000</v>
      </c>
      <c r="D562" s="7" t="s">
        <v>28</v>
      </c>
      <c r="E562" s="7" t="s">
        <v>38</v>
      </c>
      <c r="F562" s="7" t="s">
        <v>306</v>
      </c>
      <c r="G562" s="7" t="e">
        <f t="shared" ca="1" si="21"/>
        <v>#NAME?</v>
      </c>
      <c r="H562" s="26" t="s">
        <v>210</v>
      </c>
      <c r="I562" s="26" t="s">
        <v>33</v>
      </c>
      <c r="J562" s="7" t="str">
        <f t="shared" ref="J562:J573" si="24">IF(Q562=0,"Não","Sim")</f>
        <v>Não</v>
      </c>
      <c r="K562" s="27">
        <v>45188</v>
      </c>
      <c r="L562" s="27"/>
      <c r="M562" s="7" t="s">
        <v>53</v>
      </c>
      <c r="N562" s="28">
        <v>1.2E-2</v>
      </c>
      <c r="O562" s="7" t="s">
        <v>33</v>
      </c>
      <c r="P562" s="29">
        <v>0</v>
      </c>
      <c r="Q562" s="82"/>
      <c r="R562" s="82"/>
      <c r="S562" s="7" t="s">
        <v>203</v>
      </c>
      <c r="T562" s="7" t="s">
        <v>2001</v>
      </c>
      <c r="U562" s="7" t="s">
        <v>43</v>
      </c>
      <c r="V562" s="26" t="e">
        <f t="shared" ca="1" si="22"/>
        <v>#NAME?</v>
      </c>
      <c r="W562" s="7"/>
      <c r="X562" s="7"/>
      <c r="Y562" s="31" t="s">
        <v>205</v>
      </c>
      <c r="Z562" s="32"/>
      <c r="AA562" s="33">
        <v>49075100011761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>
        <v>0</v>
      </c>
      <c r="AN562" s="32">
        <v>0</v>
      </c>
      <c r="AO562" s="32">
        <v>51205.919999999998</v>
      </c>
      <c r="AP562" s="32">
        <v>55414.38</v>
      </c>
      <c r="AQ562" s="32">
        <v>55914.48</v>
      </c>
      <c r="AR562" s="32">
        <v>56330.84</v>
      </c>
      <c r="AS562" s="32">
        <v>56802</v>
      </c>
      <c r="AT562" s="32">
        <v>58242.94</v>
      </c>
      <c r="AU562" s="32">
        <v>59719.43</v>
      </c>
      <c r="AV562" s="32">
        <v>68125.42</v>
      </c>
      <c r="AW562" s="32">
        <v>123569</v>
      </c>
      <c r="AX562" s="32">
        <v>129444.74</v>
      </c>
      <c r="AY562" s="32" t="e">
        <f t="array" aca="1" ref="AY562" ca="1">_xludf.XLOOKUP(C562,'PL TOTAL D0'!A:A,'PL TOTAL D0'!C:C,"")</f>
        <v>#NAME?</v>
      </c>
    </row>
    <row r="563" spans="1:51" ht="15" customHeight="1">
      <c r="A563" s="25" t="s">
        <v>18</v>
      </c>
      <c r="B563" s="35" t="s">
        <v>1999</v>
      </c>
      <c r="C563" s="79" t="s">
        <v>2002</v>
      </c>
      <c r="D563" s="7" t="s">
        <v>28</v>
      </c>
      <c r="E563" s="7" t="s">
        <v>38</v>
      </c>
      <c r="F563" s="7" t="s">
        <v>306</v>
      </c>
      <c r="G563" s="7" t="e">
        <f t="shared" ca="1" si="21"/>
        <v>#NAME?</v>
      </c>
      <c r="H563" s="26" t="s">
        <v>210</v>
      </c>
      <c r="I563" s="26" t="s">
        <v>33</v>
      </c>
      <c r="J563" s="7" t="str">
        <f t="shared" si="24"/>
        <v>Não</v>
      </c>
      <c r="K563" s="27">
        <v>45212</v>
      </c>
      <c r="L563" s="27"/>
      <c r="M563" s="7" t="s">
        <v>53</v>
      </c>
      <c r="N563" s="28">
        <v>1.2E-2</v>
      </c>
      <c r="O563" s="7" t="s">
        <v>33</v>
      </c>
      <c r="P563" s="29">
        <v>0</v>
      </c>
      <c r="Q563" s="82"/>
      <c r="R563" s="82"/>
      <c r="S563" s="7" t="s">
        <v>203</v>
      </c>
      <c r="T563" s="7" t="s">
        <v>2001</v>
      </c>
      <c r="U563" s="7" t="s">
        <v>43</v>
      </c>
      <c r="V563" s="26" t="e">
        <f t="shared" ca="1" si="22"/>
        <v>#NAME?</v>
      </c>
      <c r="W563" s="7"/>
      <c r="X563" s="7"/>
      <c r="Y563" s="31" t="s">
        <v>205</v>
      </c>
      <c r="Z563" s="32"/>
      <c r="AA563" s="33">
        <v>49075100012679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>
        <v>0</v>
      </c>
      <c r="AO563" s="32">
        <v>54117.31</v>
      </c>
      <c r="AP563" s="32">
        <v>54555.82</v>
      </c>
      <c r="AQ563" s="32">
        <v>64099.99</v>
      </c>
      <c r="AR563" s="32">
        <v>143730.62</v>
      </c>
      <c r="AS563" s="32">
        <v>162158.76999999999</v>
      </c>
      <c r="AT563" s="32">
        <v>173441.07</v>
      </c>
      <c r="AU563" s="32">
        <v>181127.2</v>
      </c>
      <c r="AV563" s="32">
        <v>202441.3</v>
      </c>
      <c r="AW563" s="32">
        <v>206684.7</v>
      </c>
      <c r="AX563" s="32">
        <v>224889.24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2003</v>
      </c>
      <c r="C564" s="4" t="s">
        <v>2004</v>
      </c>
      <c r="D564" s="7" t="s">
        <v>28</v>
      </c>
      <c r="E564" s="7" t="s">
        <v>20</v>
      </c>
      <c r="F564" s="7" t="s">
        <v>63</v>
      </c>
      <c r="G564" s="7" t="e">
        <f t="shared" ca="1" si="21"/>
        <v>#NAME?</v>
      </c>
      <c r="H564" s="26" t="s">
        <v>215</v>
      </c>
      <c r="I564" s="26" t="s">
        <v>216</v>
      </c>
      <c r="J564" s="7" t="str">
        <f t="shared" si="24"/>
        <v>Não</v>
      </c>
      <c r="K564" s="27">
        <v>45356</v>
      </c>
      <c r="L564" s="27"/>
      <c r="M564" s="7" t="s">
        <v>53</v>
      </c>
      <c r="N564" s="28">
        <v>1.2E-2</v>
      </c>
      <c r="O564" s="7" t="s">
        <v>33</v>
      </c>
      <c r="P564" s="29">
        <v>0</v>
      </c>
      <c r="Q564" s="30"/>
      <c r="R564" s="30"/>
      <c r="S564" s="7" t="s">
        <v>203</v>
      </c>
      <c r="T564" s="6" t="s">
        <v>2005</v>
      </c>
      <c r="U564" s="7" t="s">
        <v>113</v>
      </c>
      <c r="V564" s="26" t="e">
        <f t="shared" ca="1" si="22"/>
        <v>#NAME?</v>
      </c>
      <c r="W564" s="7"/>
      <c r="X564" s="7"/>
      <c r="Y564" s="31" t="s">
        <v>205</v>
      </c>
      <c r="Z564" s="32"/>
      <c r="AA564" s="33">
        <v>49075100013871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2006</v>
      </c>
      <c r="C565" s="54" t="s">
        <v>2007</v>
      </c>
      <c r="D565" s="7" t="s">
        <v>28</v>
      </c>
      <c r="E565" s="7" t="s">
        <v>38</v>
      </c>
      <c r="F565" s="7" t="s">
        <v>653</v>
      </c>
      <c r="G565" s="7" t="e">
        <f t="shared" ca="1" si="21"/>
        <v>#NAME?</v>
      </c>
      <c r="H565" s="26" t="s">
        <v>215</v>
      </c>
      <c r="I565" s="26" t="s">
        <v>216</v>
      </c>
      <c r="J565" s="7" t="str">
        <f t="shared" si="24"/>
        <v>Não</v>
      </c>
      <c r="K565" s="27">
        <v>45163</v>
      </c>
      <c r="L565" s="27"/>
      <c r="M565" s="7" t="s">
        <v>53</v>
      </c>
      <c r="N565" s="28">
        <v>7.0000000000000001E-3</v>
      </c>
      <c r="O565" s="7" t="s">
        <v>33</v>
      </c>
      <c r="P565" s="29">
        <v>0</v>
      </c>
      <c r="Q565" s="82"/>
      <c r="R565" s="30" t="s">
        <v>1182</v>
      </c>
      <c r="S565" s="7" t="s">
        <v>203</v>
      </c>
      <c r="T565" s="7" t="s">
        <v>2008</v>
      </c>
      <c r="U565" s="7" t="s">
        <v>57</v>
      </c>
      <c r="V565" s="26" t="e">
        <f t="shared" ca="1" si="22"/>
        <v>#NAME?</v>
      </c>
      <c r="W565" s="7"/>
      <c r="X565" s="7"/>
      <c r="Y565" s="31" t="s">
        <v>205</v>
      </c>
      <c r="Z565" s="32"/>
      <c r="AA565" s="33">
        <v>49075100011753</v>
      </c>
      <c r="AB565" s="32"/>
      <c r="AC565" s="32"/>
      <c r="AD565" s="32"/>
      <c r="AE565" s="32"/>
      <c r="AF565" s="32"/>
      <c r="AG565" s="32"/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2009</v>
      </c>
      <c r="C566" s="4" t="s">
        <v>2010</v>
      </c>
      <c r="D566" s="7" t="s">
        <v>28</v>
      </c>
      <c r="E566" s="7" t="s">
        <v>29</v>
      </c>
      <c r="F566" s="7" t="s">
        <v>78</v>
      </c>
      <c r="G566" s="7" t="e">
        <f t="shared" ca="1" si="21"/>
        <v>#NAME?</v>
      </c>
      <c r="H566" s="26" t="s">
        <v>210</v>
      </c>
      <c r="I566" s="26" t="s">
        <v>33</v>
      </c>
      <c r="J566" s="7" t="str">
        <f t="shared" si="24"/>
        <v>Não</v>
      </c>
      <c r="K566" s="27">
        <v>45162</v>
      </c>
      <c r="L566" s="27"/>
      <c r="M566" s="7" t="s">
        <v>53</v>
      </c>
      <c r="N566" s="28">
        <v>7.0000000000000001E-3</v>
      </c>
      <c r="O566" s="7" t="s">
        <v>33</v>
      </c>
      <c r="P566" s="29">
        <v>0</v>
      </c>
      <c r="Q566" s="82"/>
      <c r="R566" s="82"/>
      <c r="S566" s="7" t="s">
        <v>203</v>
      </c>
      <c r="T566" s="7" t="s">
        <v>2011</v>
      </c>
      <c r="U566" s="7" t="s">
        <v>20</v>
      </c>
      <c r="V566" s="26" t="e">
        <f t="shared" ca="1" si="22"/>
        <v>#NAME?</v>
      </c>
      <c r="W566" s="7"/>
      <c r="X566" s="7"/>
      <c r="Y566" s="31" t="s">
        <v>205</v>
      </c>
      <c r="Z566" s="32"/>
      <c r="AA566" s="33">
        <v>49075100003211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>
        <v>135422.26999999999</v>
      </c>
      <c r="AM566" s="32">
        <v>136497.06</v>
      </c>
      <c r="AN566" s="32">
        <v>137637.89000000001</v>
      </c>
      <c r="AO566" s="32">
        <v>138604.85999999999</v>
      </c>
      <c r="AP566" s="32">
        <v>139642.28</v>
      </c>
      <c r="AQ566" s="32">
        <v>140837.20000000001</v>
      </c>
      <c r="AR566" s="32">
        <v>141885.54999999999</v>
      </c>
      <c r="AS566" s="32">
        <v>142733.51999999999</v>
      </c>
      <c r="AT566" s="32">
        <v>143940.23000000001</v>
      </c>
      <c r="AU566" s="32">
        <v>145046.39999999999</v>
      </c>
      <c r="AV566" s="32">
        <v>146173.6</v>
      </c>
      <c r="AW566" s="32">
        <v>147414.1</v>
      </c>
      <c r="AX566" s="32">
        <v>148114.06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2012</v>
      </c>
      <c r="C567" s="4" t="s">
        <v>2013</v>
      </c>
      <c r="D567" s="7" t="s">
        <v>28</v>
      </c>
      <c r="E567" s="7" t="s">
        <v>20</v>
      </c>
      <c r="F567" s="7" t="s">
        <v>220</v>
      </c>
      <c r="G567" s="7" t="e">
        <f t="shared" ca="1" si="21"/>
        <v>#NAME?</v>
      </c>
      <c r="H567" s="26" t="s">
        <v>210</v>
      </c>
      <c r="I567" s="26" t="s">
        <v>33</v>
      </c>
      <c r="J567" s="7" t="str">
        <f t="shared" si="24"/>
        <v>Não</v>
      </c>
      <c r="K567" s="27">
        <v>45520</v>
      </c>
      <c r="L567" s="27"/>
      <c r="M567" s="7" t="s">
        <v>94</v>
      </c>
      <c r="N567" s="28">
        <v>0</v>
      </c>
      <c r="O567" s="7" t="s">
        <v>33</v>
      </c>
      <c r="P567" s="29">
        <v>0</v>
      </c>
      <c r="Q567" s="82"/>
      <c r="R567" s="82"/>
      <c r="S567" s="7" t="s">
        <v>203</v>
      </c>
      <c r="T567" s="7" t="s">
        <v>2014</v>
      </c>
      <c r="U567" s="7" t="s">
        <v>20</v>
      </c>
      <c r="V567" s="26" t="e">
        <f t="shared" ca="1" si="22"/>
        <v>#NAME?</v>
      </c>
      <c r="W567" s="7"/>
      <c r="X567" s="7" t="s">
        <v>276</v>
      </c>
      <c r="Y567" s="31" t="s">
        <v>296</v>
      </c>
      <c r="Z567" s="32"/>
      <c r="AA567" s="33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>
        <v>26591.13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2015</v>
      </c>
      <c r="C568" s="4" t="s">
        <v>2016</v>
      </c>
      <c r="D568" s="7" t="s">
        <v>28</v>
      </c>
      <c r="E568" s="7" t="s">
        <v>20</v>
      </c>
      <c r="F568" s="7" t="s">
        <v>214</v>
      </c>
      <c r="G568" s="7" t="e">
        <f t="shared" ca="1" si="21"/>
        <v>#NAME?</v>
      </c>
      <c r="H568" s="26" t="s">
        <v>201</v>
      </c>
      <c r="I568" s="26" t="s">
        <v>33</v>
      </c>
      <c r="J568" s="7" t="str">
        <f t="shared" si="24"/>
        <v>Não</v>
      </c>
      <c r="K568" s="27">
        <v>44966</v>
      </c>
      <c r="L568" s="27">
        <v>45119</v>
      </c>
      <c r="M568" s="7" t="s">
        <v>40</v>
      </c>
      <c r="N568" s="28">
        <v>1.2E-2</v>
      </c>
      <c r="O568" s="7" t="s">
        <v>33</v>
      </c>
      <c r="P568" s="29">
        <v>0</v>
      </c>
      <c r="Q568" s="30"/>
      <c r="R568" s="82"/>
      <c r="S568" s="7" t="s">
        <v>203</v>
      </c>
      <c r="T568" s="111" t="s">
        <v>2017</v>
      </c>
      <c r="U568" s="7" t="s">
        <v>20</v>
      </c>
      <c r="V568" s="26" t="e">
        <f t="shared" ca="1" si="22"/>
        <v>#NAME?</v>
      </c>
      <c r="W568" s="7"/>
      <c r="X568" s="7"/>
      <c r="Y568" s="31"/>
      <c r="Z568" s="32"/>
      <c r="AA568" s="33"/>
      <c r="AB568" s="32"/>
      <c r="AC568" s="32"/>
      <c r="AD568" s="32"/>
      <c r="AE568" s="32">
        <v>0</v>
      </c>
      <c r="AF568" s="32">
        <v>423818.64</v>
      </c>
      <c r="AG568" s="32">
        <v>428408.17</v>
      </c>
      <c r="AH568" s="32">
        <v>387469.55</v>
      </c>
      <c r="AI568" s="32">
        <v>384253.18</v>
      </c>
      <c r="AJ568" s="32">
        <v>389699.92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2018</v>
      </c>
      <c r="C569" s="4" t="s">
        <v>2019</v>
      </c>
      <c r="D569" s="7" t="s">
        <v>28</v>
      </c>
      <c r="E569" s="7" t="s">
        <v>20</v>
      </c>
      <c r="F569" s="7" t="s">
        <v>220</v>
      </c>
      <c r="G569" s="7" t="e">
        <f t="shared" ca="1" si="21"/>
        <v>#NAME?</v>
      </c>
      <c r="H569" s="26" t="s">
        <v>210</v>
      </c>
      <c r="I569" s="26" t="s">
        <v>33</v>
      </c>
      <c r="J569" s="7" t="str">
        <f t="shared" si="24"/>
        <v>Não</v>
      </c>
      <c r="K569" s="27">
        <v>45058</v>
      </c>
      <c r="L569" s="7"/>
      <c r="M569" s="7" t="s">
        <v>53</v>
      </c>
      <c r="N569" s="28">
        <v>1.2E-2</v>
      </c>
      <c r="O569" s="7" t="s">
        <v>33</v>
      </c>
      <c r="P569" s="29">
        <v>0</v>
      </c>
      <c r="Q569" s="82"/>
      <c r="R569" s="82"/>
      <c r="S569" s="7" t="s">
        <v>203</v>
      </c>
      <c r="T569" s="7" t="s">
        <v>2020</v>
      </c>
      <c r="U569" s="7" t="s">
        <v>20</v>
      </c>
      <c r="V569" s="26" t="e">
        <f t="shared" ca="1" si="22"/>
        <v>#NAME?</v>
      </c>
      <c r="W569" s="7"/>
      <c r="X569" s="7"/>
      <c r="Y569" s="31" t="s">
        <v>205</v>
      </c>
      <c r="Z569" s="32"/>
      <c r="AA569" s="33">
        <v>49075100008965</v>
      </c>
      <c r="AB569" s="32"/>
      <c r="AC569" s="32"/>
      <c r="AD569" s="32"/>
      <c r="AE569" s="32"/>
      <c r="AF569" s="32"/>
      <c r="AG569" s="32"/>
      <c r="AH569" s="32">
        <v>0</v>
      </c>
      <c r="AI569" s="32">
        <v>100648.86</v>
      </c>
      <c r="AJ569" s="32">
        <v>128229.47</v>
      </c>
      <c r="AK569" s="32">
        <v>134443.75</v>
      </c>
      <c r="AL569" s="32">
        <v>135795.54</v>
      </c>
      <c r="AM569" s="32">
        <v>138609.76999999999</v>
      </c>
      <c r="AN569" s="32">
        <v>240098.9</v>
      </c>
      <c r="AO569" s="32">
        <v>241952.08</v>
      </c>
      <c r="AP569" s="32">
        <v>256163.08</v>
      </c>
      <c r="AQ569" s="32">
        <v>273358.25</v>
      </c>
      <c r="AR569" s="32">
        <v>275768.05</v>
      </c>
      <c r="AS569" s="32">
        <v>323405.42</v>
      </c>
      <c r="AT569" s="32">
        <v>326434.69</v>
      </c>
      <c r="AU569" s="32">
        <v>332681.5</v>
      </c>
      <c r="AV569" s="32">
        <v>335267.59999999998</v>
      </c>
      <c r="AW569" s="32">
        <v>338213.5</v>
      </c>
      <c r="AX569" s="32">
        <v>339974.39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2018</v>
      </c>
      <c r="C570" s="4" t="s">
        <v>2021</v>
      </c>
      <c r="D570" s="7" t="s">
        <v>28</v>
      </c>
      <c r="E570" s="7" t="s">
        <v>20</v>
      </c>
      <c r="F570" s="7" t="s">
        <v>220</v>
      </c>
      <c r="G570" s="7" t="e">
        <f t="shared" ca="1" si="21"/>
        <v>#NAME?</v>
      </c>
      <c r="H570" s="26" t="s">
        <v>210</v>
      </c>
      <c r="I570" s="26" t="s">
        <v>33</v>
      </c>
      <c r="J570" s="7" t="str">
        <f t="shared" si="24"/>
        <v>Não</v>
      </c>
      <c r="K570" s="27">
        <v>45092</v>
      </c>
      <c r="L570" s="7"/>
      <c r="M570" s="7" t="s">
        <v>53</v>
      </c>
      <c r="N570" s="28">
        <v>1.2E-2</v>
      </c>
      <c r="O570" s="7" t="s">
        <v>33</v>
      </c>
      <c r="P570" s="29">
        <v>0</v>
      </c>
      <c r="Q570" s="82"/>
      <c r="R570" s="82"/>
      <c r="S570" s="7" t="s">
        <v>203</v>
      </c>
      <c r="T570" s="7" t="s">
        <v>2020</v>
      </c>
      <c r="U570" s="7" t="s">
        <v>20</v>
      </c>
      <c r="V570" s="26" t="e">
        <f t="shared" ca="1" si="22"/>
        <v>#NAME?</v>
      </c>
      <c r="W570" s="7"/>
      <c r="X570" s="7"/>
      <c r="Y570" s="31" t="s">
        <v>205</v>
      </c>
      <c r="Z570" s="32"/>
      <c r="AA570" s="33">
        <v>49075100008401</v>
      </c>
      <c r="AB570" s="32"/>
      <c r="AC570" s="32"/>
      <c r="AD570" s="32"/>
      <c r="AE570" s="32"/>
      <c r="AF570" s="32"/>
      <c r="AG570" s="32"/>
      <c r="AH570" s="32"/>
      <c r="AI570" s="32"/>
      <c r="AJ570" s="32">
        <v>28496.71</v>
      </c>
      <c r="AK570" s="32">
        <v>28441.96</v>
      </c>
      <c r="AL570" s="32">
        <v>28233.84</v>
      </c>
      <c r="AM570" s="32">
        <v>26446.26</v>
      </c>
      <c r="AN570" s="32">
        <v>26423.82</v>
      </c>
      <c r="AO570" s="32">
        <v>26662.78</v>
      </c>
      <c r="AP570" s="32">
        <v>14483.77</v>
      </c>
      <c r="AQ570" s="32">
        <v>14559.84</v>
      </c>
      <c r="AR570" s="32">
        <v>14628.68</v>
      </c>
      <c r="AS570" s="32">
        <v>14747.84</v>
      </c>
      <c r="AT570" s="32">
        <v>14871.88</v>
      </c>
      <c r="AU570" s="32">
        <v>14894.8</v>
      </c>
      <c r="AV570" s="32">
        <v>14906.08</v>
      </c>
      <c r="AW570" s="32">
        <v>14998.15</v>
      </c>
      <c r="AX570" s="32">
        <v>15053.01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2022</v>
      </c>
      <c r="C571" s="4" t="s">
        <v>2023</v>
      </c>
      <c r="D571" s="7" t="s">
        <v>28</v>
      </c>
      <c r="E571" s="7" t="s">
        <v>20</v>
      </c>
      <c r="F571" s="7" t="s">
        <v>2024</v>
      </c>
      <c r="G571" s="7" t="e">
        <f t="shared" ca="1" si="21"/>
        <v>#NAME?</v>
      </c>
      <c r="H571" s="26" t="s">
        <v>215</v>
      </c>
      <c r="I571" s="26" t="s">
        <v>216</v>
      </c>
      <c r="J571" s="7" t="str">
        <f t="shared" si="24"/>
        <v>Não</v>
      </c>
      <c r="K571" s="27">
        <v>45166</v>
      </c>
      <c r="L571" s="27"/>
      <c r="M571" s="7" t="s">
        <v>74</v>
      </c>
      <c r="N571" s="28">
        <v>1.4999999999999999E-2</v>
      </c>
      <c r="O571" s="7" t="s">
        <v>41</v>
      </c>
      <c r="P571" s="29">
        <v>0.1</v>
      </c>
      <c r="Q571" s="82"/>
      <c r="R571" s="30"/>
      <c r="S571" s="7" t="s">
        <v>203</v>
      </c>
      <c r="T571" s="7" t="s">
        <v>2025</v>
      </c>
      <c r="U571" s="7" t="s">
        <v>1267</v>
      </c>
      <c r="V571" s="26" t="e">
        <f t="shared" ca="1" si="22"/>
        <v>#NAME?</v>
      </c>
      <c r="W571" s="7"/>
      <c r="X571" s="7"/>
      <c r="Y571" s="31" t="s">
        <v>205</v>
      </c>
      <c r="Z571" s="32"/>
      <c r="AA571" s="33">
        <v>49075100011771</v>
      </c>
      <c r="AB571" s="32"/>
      <c r="AC571" s="32"/>
      <c r="AD571" s="32"/>
      <c r="AE571" s="32"/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2026</v>
      </c>
      <c r="C572" s="4" t="s">
        <v>2027</v>
      </c>
      <c r="D572" s="7" t="s">
        <v>28</v>
      </c>
      <c r="E572" s="7" t="s">
        <v>29</v>
      </c>
      <c r="F572" s="7" t="s">
        <v>30</v>
      </c>
      <c r="G572" s="7" t="e">
        <f t="shared" ca="1" si="21"/>
        <v>#NAME?</v>
      </c>
      <c r="H572" s="26" t="s">
        <v>215</v>
      </c>
      <c r="I572" s="26" t="s">
        <v>216</v>
      </c>
      <c r="J572" s="7" t="str">
        <f t="shared" si="24"/>
        <v>Não</v>
      </c>
      <c r="K572" s="27">
        <v>45007</v>
      </c>
      <c r="L572" s="7"/>
      <c r="M572" s="7" t="s">
        <v>53</v>
      </c>
      <c r="N572" s="28">
        <v>1.2E-2</v>
      </c>
      <c r="O572" s="7" t="s">
        <v>33</v>
      </c>
      <c r="P572" s="29">
        <v>0</v>
      </c>
      <c r="Q572" s="82"/>
      <c r="R572" s="91" t="s">
        <v>2028</v>
      </c>
      <c r="S572" s="7" t="s">
        <v>203</v>
      </c>
      <c r="T572" s="7" t="s">
        <v>2029</v>
      </c>
      <c r="U572" s="7" t="s">
        <v>29</v>
      </c>
      <c r="V572" s="26" t="e">
        <f t="shared" ca="1" si="22"/>
        <v>#NAME?</v>
      </c>
      <c r="W572" s="7"/>
      <c r="X572" s="7"/>
      <c r="Y572" s="31" t="s">
        <v>205</v>
      </c>
      <c r="Z572" s="32"/>
      <c r="AA572" s="33">
        <v>49075100004595</v>
      </c>
      <c r="AB572" s="32"/>
      <c r="AC572" s="32"/>
      <c r="AD572" s="32"/>
      <c r="AE572" s="32"/>
      <c r="AF572" s="32"/>
      <c r="AG572" s="32">
        <v>336439.07</v>
      </c>
      <c r="AH572" s="32">
        <v>338334.87</v>
      </c>
      <c r="AI572" s="32">
        <v>341698.42</v>
      </c>
      <c r="AJ572" s="32">
        <v>344838.06</v>
      </c>
      <c r="AK572" s="32">
        <v>347340.16</v>
      </c>
      <c r="AL572" s="32">
        <v>349927.23</v>
      </c>
      <c r="AM572" s="32">
        <v>348939.08</v>
      </c>
      <c r="AN572" s="32">
        <v>351187.59</v>
      </c>
      <c r="AO572" s="32">
        <v>354202.22</v>
      </c>
      <c r="AP572" s="32">
        <v>357151.82</v>
      </c>
      <c r="AQ572" s="32">
        <v>217220.42</v>
      </c>
      <c r="AR572" s="32">
        <v>191.05</v>
      </c>
      <c r="AS572" s="32">
        <v>73.59</v>
      </c>
      <c r="AT572" s="32">
        <v>93.87</v>
      </c>
      <c r="AU572" s="32">
        <v>93.87</v>
      </c>
      <c r="AV572" s="32">
        <v>94.24</v>
      </c>
      <c r="AW572" s="32">
        <v>94.24</v>
      </c>
      <c r="AX572" s="32">
        <v>94.24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2026</v>
      </c>
      <c r="C573" s="4" t="s">
        <v>2030</v>
      </c>
      <c r="D573" s="7" t="s">
        <v>28</v>
      </c>
      <c r="E573" s="7" t="s">
        <v>29</v>
      </c>
      <c r="F573" s="7" t="s">
        <v>30</v>
      </c>
      <c r="G573" s="7" t="e">
        <f t="shared" ca="1" si="21"/>
        <v>#NAME?</v>
      </c>
      <c r="H573" s="26" t="s">
        <v>215</v>
      </c>
      <c r="I573" s="26" t="s">
        <v>216</v>
      </c>
      <c r="J573" s="7" t="str">
        <f t="shared" si="24"/>
        <v>Não</v>
      </c>
      <c r="K573" s="27">
        <v>45163</v>
      </c>
      <c r="L573" s="27"/>
      <c r="M573" s="7" t="s">
        <v>298</v>
      </c>
      <c r="N573" s="28">
        <v>2.5000000000000001E-2</v>
      </c>
      <c r="O573" s="7" t="s">
        <v>237</v>
      </c>
      <c r="P573" s="29">
        <v>0.2</v>
      </c>
      <c r="Q573" s="82"/>
      <c r="R573" s="30"/>
      <c r="S573" s="7" t="s">
        <v>203</v>
      </c>
      <c r="T573" s="7" t="s">
        <v>2029</v>
      </c>
      <c r="U573" s="7" t="s">
        <v>29</v>
      </c>
      <c r="V573" s="26" t="e">
        <f t="shared" ca="1" si="22"/>
        <v>#NAME?</v>
      </c>
      <c r="W573" s="7"/>
      <c r="X573" s="7"/>
      <c r="Y573" s="31" t="s">
        <v>205</v>
      </c>
      <c r="Z573" s="32"/>
      <c r="AA573" s="33">
        <v>49075100011788</v>
      </c>
      <c r="AB573" s="32"/>
      <c r="AC573" s="32"/>
      <c r="AD573" s="32"/>
      <c r="AE573" s="32"/>
      <c r="AF573" s="32"/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2031</v>
      </c>
      <c r="C574" s="4" t="s">
        <v>2032</v>
      </c>
      <c r="D574" s="7" t="s">
        <v>110</v>
      </c>
      <c r="E574" s="7" t="s">
        <v>29</v>
      </c>
      <c r="F574" s="7" t="s">
        <v>200</v>
      </c>
      <c r="G574" s="7" t="e">
        <f t="shared" ca="1" si="21"/>
        <v>#NAME?</v>
      </c>
      <c r="H574" s="26" t="s">
        <v>201</v>
      </c>
      <c r="I574" s="26" t="s">
        <v>33</v>
      </c>
      <c r="J574" s="7" t="s">
        <v>1167</v>
      </c>
      <c r="K574" s="27">
        <v>45089</v>
      </c>
      <c r="L574" s="27">
        <v>45495</v>
      </c>
      <c r="M574" s="7" t="s">
        <v>2033</v>
      </c>
      <c r="N574" s="28">
        <v>0.01</v>
      </c>
      <c r="O574" s="7" t="s">
        <v>41</v>
      </c>
      <c r="P574" s="29">
        <v>0.1</v>
      </c>
      <c r="Q574" s="82"/>
      <c r="R574" s="30" t="s">
        <v>2034</v>
      </c>
      <c r="S574" s="7" t="s">
        <v>203</v>
      </c>
      <c r="T574" s="7" t="s">
        <v>2035</v>
      </c>
      <c r="U574" s="7"/>
      <c r="V574" s="26" t="e">
        <f t="shared" ca="1" si="22"/>
        <v>#NAME?</v>
      </c>
      <c r="W574" s="7"/>
      <c r="X574" s="7"/>
      <c r="Y574" s="31"/>
      <c r="Z574" s="32"/>
      <c r="AA574" s="33">
        <v>49075100013616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>
        <v>1864495.37</v>
      </c>
      <c r="AR574" s="32">
        <v>1871711.17</v>
      </c>
      <c r="AS574" s="32">
        <v>1890115.85</v>
      </c>
      <c r="AT574" s="32">
        <v>1894486.54</v>
      </c>
      <c r="AU574" s="32">
        <v>1903769</v>
      </c>
      <c r="AV574" s="32">
        <v>1917923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" t="s">
        <v>2036</v>
      </c>
      <c r="C575" s="4" t="s">
        <v>2037</v>
      </c>
      <c r="D575" s="7" t="s">
        <v>28</v>
      </c>
      <c r="E575" s="7" t="s">
        <v>29</v>
      </c>
      <c r="F575" s="7" t="s">
        <v>78</v>
      </c>
      <c r="G575" s="7" t="e">
        <f t="shared" ca="1" si="21"/>
        <v>#NAME?</v>
      </c>
      <c r="H575" s="26" t="s">
        <v>201</v>
      </c>
      <c r="I575" s="26" t="s">
        <v>33</v>
      </c>
      <c r="J575" s="7" t="str">
        <f t="shared" ref="J575:J633" si="25">IF(Q575=0,"Não","Sim")</f>
        <v>Não</v>
      </c>
      <c r="K575" s="27">
        <v>45029</v>
      </c>
      <c r="L575" s="70">
        <v>45250</v>
      </c>
      <c r="M575" s="7" t="s">
        <v>53</v>
      </c>
      <c r="N575" s="28">
        <v>0.01</v>
      </c>
      <c r="O575" s="7" t="s">
        <v>33</v>
      </c>
      <c r="P575" s="29">
        <v>0</v>
      </c>
      <c r="Q575" s="82"/>
      <c r="R575" s="82"/>
      <c r="S575" s="7" t="s">
        <v>203</v>
      </c>
      <c r="T575" s="7" t="s">
        <v>2038</v>
      </c>
      <c r="U575" s="7" t="s">
        <v>2039</v>
      </c>
      <c r="V575" s="26" t="e">
        <f t="shared" ca="1" si="22"/>
        <v>#NAME?</v>
      </c>
      <c r="W575" s="7"/>
      <c r="X575" s="7"/>
      <c r="Y575" s="31"/>
      <c r="Z575" s="32"/>
      <c r="AA575" s="33"/>
      <c r="AB575" s="32"/>
      <c r="AC575" s="32"/>
      <c r="AD575" s="32"/>
      <c r="AE575" s="32"/>
      <c r="AF575" s="32">
        <v>0</v>
      </c>
      <c r="AG575" s="32">
        <v>0</v>
      </c>
      <c r="AH575" s="32">
        <v>5431.76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3" t="s">
        <v>2040</v>
      </c>
      <c r="C576" s="4" t="s">
        <v>2041</v>
      </c>
      <c r="D576" s="7" t="s">
        <v>28</v>
      </c>
      <c r="E576" s="7" t="s">
        <v>20</v>
      </c>
      <c r="F576" s="7" t="s">
        <v>214</v>
      </c>
      <c r="G576" s="7" t="e">
        <f t="shared" ca="1" si="21"/>
        <v>#NAME?</v>
      </c>
      <c r="H576" s="26" t="s">
        <v>210</v>
      </c>
      <c r="I576" s="26" t="s">
        <v>33</v>
      </c>
      <c r="J576" s="7" t="str">
        <f t="shared" si="25"/>
        <v>Sim</v>
      </c>
      <c r="K576" s="27">
        <v>45005</v>
      </c>
      <c r="L576" s="7"/>
      <c r="M576" s="7" t="s">
        <v>74</v>
      </c>
      <c r="N576" s="28">
        <v>1.4999999999999999E-2</v>
      </c>
      <c r="O576" s="7" t="s">
        <v>41</v>
      </c>
      <c r="P576" s="29">
        <v>0.1</v>
      </c>
      <c r="Q576" s="82" t="s">
        <v>2042</v>
      </c>
      <c r="R576" s="82"/>
      <c r="S576" s="7" t="s">
        <v>203</v>
      </c>
      <c r="T576" s="7" t="s">
        <v>2043</v>
      </c>
      <c r="U576" s="7" t="s">
        <v>20</v>
      </c>
      <c r="V576" s="26" t="e">
        <f t="shared" ca="1" si="22"/>
        <v>#NAME?</v>
      </c>
      <c r="W576" s="7"/>
      <c r="X576" s="7"/>
      <c r="Y576" s="31" t="s">
        <v>205</v>
      </c>
      <c r="Z576" s="32"/>
      <c r="AA576" s="33">
        <v>49075100008264</v>
      </c>
      <c r="AB576" s="32"/>
      <c r="AC576" s="32"/>
      <c r="AD576" s="32"/>
      <c r="AE576" s="32"/>
      <c r="AF576" s="32"/>
      <c r="AG576" s="32">
        <v>108824.42</v>
      </c>
      <c r="AH576" s="32">
        <v>47556.19</v>
      </c>
      <c r="AI576" s="32">
        <v>64503.79</v>
      </c>
      <c r="AJ576" s="32">
        <v>66263.149999999994</v>
      </c>
      <c r="AK576" s="32">
        <v>76565.75</v>
      </c>
      <c r="AL576" s="32">
        <v>89589.62</v>
      </c>
      <c r="AM576" s="32">
        <v>103189.25</v>
      </c>
      <c r="AN576" s="32">
        <v>93072.73</v>
      </c>
      <c r="AO576" s="32">
        <v>389160.11</v>
      </c>
      <c r="AP576" s="32">
        <v>342594.29</v>
      </c>
      <c r="AQ576" s="32">
        <v>342970.85</v>
      </c>
      <c r="AR576" s="32">
        <v>324593.25</v>
      </c>
      <c r="AS576" s="32">
        <v>246738.52</v>
      </c>
      <c r="AT576" s="32">
        <v>141034.35</v>
      </c>
      <c r="AU576" s="32">
        <v>35966.39</v>
      </c>
      <c r="AV576" s="32">
        <v>36072.22</v>
      </c>
      <c r="AW576" s="32">
        <v>21213.19</v>
      </c>
      <c r="AX576" s="32">
        <v>13815.12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3" t="s">
        <v>2044</v>
      </c>
      <c r="C577" s="4" t="s">
        <v>2045</v>
      </c>
      <c r="D577" s="7" t="s">
        <v>28</v>
      </c>
      <c r="E577" s="7" t="s">
        <v>20</v>
      </c>
      <c r="F577" s="7" t="s">
        <v>220</v>
      </c>
      <c r="G577" s="7" t="e">
        <f t="shared" ca="1" si="21"/>
        <v>#NAME?</v>
      </c>
      <c r="H577" s="26" t="s">
        <v>210</v>
      </c>
      <c r="I577" s="26" t="s">
        <v>33</v>
      </c>
      <c r="J577" s="7" t="str">
        <f t="shared" si="25"/>
        <v>Não</v>
      </c>
      <c r="K577" s="27">
        <v>45264</v>
      </c>
      <c r="L577" s="7"/>
      <c r="M577" s="9" t="s">
        <v>298</v>
      </c>
      <c r="N577" s="10">
        <v>2.5000000000000001E-2</v>
      </c>
      <c r="O577" s="7" t="s">
        <v>237</v>
      </c>
      <c r="P577" s="11">
        <v>0.2</v>
      </c>
      <c r="Q577" s="82"/>
      <c r="R577" s="82"/>
      <c r="S577" s="7" t="s">
        <v>203</v>
      </c>
      <c r="T577" s="7" t="s">
        <v>2046</v>
      </c>
      <c r="U577" s="7" t="s">
        <v>20</v>
      </c>
      <c r="V577" s="26" t="e">
        <f t="shared" ca="1" si="22"/>
        <v>#NAME?</v>
      </c>
      <c r="W577" s="7"/>
      <c r="X577" s="7"/>
      <c r="Y577" s="31" t="s">
        <v>205</v>
      </c>
      <c r="Z577" s="32"/>
      <c r="AA577" s="33">
        <v>49075100013020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>
        <v>0</v>
      </c>
      <c r="AP577" s="32">
        <v>50262.05</v>
      </c>
      <c r="AQ577" s="32">
        <v>46968.639999999999</v>
      </c>
      <c r="AR577" s="32">
        <v>47487.64</v>
      </c>
      <c r="AS577" s="32">
        <v>48297.43</v>
      </c>
      <c r="AT577" s="32">
        <v>46293.52</v>
      </c>
      <c r="AU577" s="32">
        <v>45353.05</v>
      </c>
      <c r="AV577" s="32">
        <v>45254.54</v>
      </c>
      <c r="AW577" s="32">
        <v>46308.2</v>
      </c>
      <c r="AX577" s="32">
        <v>46833.16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" t="s">
        <v>2044</v>
      </c>
      <c r="C578" s="4" t="s">
        <v>2047</v>
      </c>
      <c r="D578" s="7" t="s">
        <v>28</v>
      </c>
      <c r="E578" s="7" t="s">
        <v>20</v>
      </c>
      <c r="F578" s="7" t="s">
        <v>220</v>
      </c>
      <c r="G578" s="7" t="e">
        <f t="shared" ca="1" si="21"/>
        <v>#NAME?</v>
      </c>
      <c r="H578" s="26" t="s">
        <v>210</v>
      </c>
      <c r="I578" s="26" t="s">
        <v>33</v>
      </c>
      <c r="J578" s="7" t="str">
        <f t="shared" si="25"/>
        <v>Não</v>
      </c>
      <c r="K578" s="27">
        <v>45103</v>
      </c>
      <c r="L578" s="27"/>
      <c r="M578" s="7" t="s">
        <v>53</v>
      </c>
      <c r="N578" s="28">
        <v>1.2E-2</v>
      </c>
      <c r="O578" s="7" t="s">
        <v>33</v>
      </c>
      <c r="P578" s="29">
        <v>0</v>
      </c>
      <c r="Q578" s="82"/>
      <c r="R578" s="82"/>
      <c r="S578" s="7" t="s">
        <v>203</v>
      </c>
      <c r="T578" s="7" t="s">
        <v>2046</v>
      </c>
      <c r="U578" s="7" t="s">
        <v>20</v>
      </c>
      <c r="V578" s="26" t="e">
        <f t="shared" ca="1" si="22"/>
        <v>#NAME?</v>
      </c>
      <c r="W578" s="7"/>
      <c r="X578" s="7"/>
      <c r="Y578" s="31" t="s">
        <v>205</v>
      </c>
      <c r="Z578" s="32"/>
      <c r="AA578" s="33">
        <v>49075100007357</v>
      </c>
      <c r="AB578" s="32"/>
      <c r="AC578" s="32"/>
      <c r="AD578" s="32"/>
      <c r="AE578" s="32"/>
      <c r="AF578" s="32"/>
      <c r="AG578" s="32"/>
      <c r="AH578" s="32"/>
      <c r="AI578" s="32"/>
      <c r="AJ578" s="32">
        <v>200323.08</v>
      </c>
      <c r="AK578" s="32">
        <v>202185.21</v>
      </c>
      <c r="AL578" s="32">
        <v>254401.12</v>
      </c>
      <c r="AM578" s="32">
        <v>256470.23</v>
      </c>
      <c r="AN578" s="32">
        <v>258614.98</v>
      </c>
      <c r="AO578" s="32">
        <v>310396.68</v>
      </c>
      <c r="AP578" s="32">
        <v>312685.08</v>
      </c>
      <c r="AQ578" s="32">
        <v>315303.3</v>
      </c>
      <c r="AR578" s="32">
        <v>342539.61</v>
      </c>
      <c r="AS578" s="32">
        <v>394597.36</v>
      </c>
      <c r="AT578" s="32">
        <v>396000.75</v>
      </c>
      <c r="AU578" s="32">
        <v>554884.69999999995</v>
      </c>
      <c r="AV578" s="32">
        <v>566615.4</v>
      </c>
      <c r="AW578" s="32">
        <v>571284.5</v>
      </c>
      <c r="AX578" s="32">
        <v>571108.5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3" t="s">
        <v>2048</v>
      </c>
      <c r="C579" s="4" t="s">
        <v>2049</v>
      </c>
      <c r="D579" s="7" t="s">
        <v>28</v>
      </c>
      <c r="E579" s="7" t="s">
        <v>29</v>
      </c>
      <c r="F579" s="7" t="s">
        <v>760</v>
      </c>
      <c r="G579" s="7" t="e">
        <f t="shared" ca="1" si="21"/>
        <v>#NAME?</v>
      </c>
      <c r="H579" s="26" t="s">
        <v>210</v>
      </c>
      <c r="I579" s="26" t="s">
        <v>33</v>
      </c>
      <c r="J579" s="7" t="str">
        <f t="shared" si="25"/>
        <v>Não</v>
      </c>
      <c r="K579" s="27">
        <v>45448</v>
      </c>
      <c r="L579" s="27"/>
      <c r="M579" s="7" t="s">
        <v>98</v>
      </c>
      <c r="N579" s="28">
        <v>7.0000000000000001E-3</v>
      </c>
      <c r="O579" s="7" t="s">
        <v>33</v>
      </c>
      <c r="P579" s="29">
        <v>0</v>
      </c>
      <c r="Q579" s="82"/>
      <c r="R579" s="30"/>
      <c r="S579" s="7" t="s">
        <v>203</v>
      </c>
      <c r="T579" s="7" t="s">
        <v>2050</v>
      </c>
      <c r="U579" s="7" t="s">
        <v>29</v>
      </c>
      <c r="V579" s="26" t="e">
        <f t="shared" ca="1" si="22"/>
        <v>#NAME?</v>
      </c>
      <c r="W579" s="7"/>
      <c r="X579" s="7" t="s">
        <v>44</v>
      </c>
      <c r="Y579" s="31" t="s">
        <v>205</v>
      </c>
      <c r="Z579" s="32"/>
      <c r="AA579" s="33">
        <v>49075100015041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" t="s">
        <v>2051</v>
      </c>
      <c r="C580" s="4" t="s">
        <v>2052</v>
      </c>
      <c r="D580" s="7" t="s">
        <v>28</v>
      </c>
      <c r="E580" s="7" t="s">
        <v>20</v>
      </c>
      <c r="F580" s="7" t="s">
        <v>63</v>
      </c>
      <c r="G580" s="7" t="e">
        <f t="shared" ca="1" si="21"/>
        <v>#NAME?</v>
      </c>
      <c r="H580" s="26" t="s">
        <v>215</v>
      </c>
      <c r="I580" s="26" t="s">
        <v>216</v>
      </c>
      <c r="J580" s="7" t="str">
        <f t="shared" si="25"/>
        <v>Não</v>
      </c>
      <c r="K580" s="27">
        <v>45163</v>
      </c>
      <c r="L580" s="27"/>
      <c r="M580" s="7" t="s">
        <v>53</v>
      </c>
      <c r="N580" s="28">
        <v>0.01</v>
      </c>
      <c r="O580" s="7" t="s">
        <v>33</v>
      </c>
      <c r="P580" s="29">
        <v>0</v>
      </c>
      <c r="Q580" s="82"/>
      <c r="R580" s="82"/>
      <c r="S580" s="7" t="s">
        <v>203</v>
      </c>
      <c r="T580" s="7" t="s">
        <v>2053</v>
      </c>
      <c r="U580" s="7" t="s">
        <v>20</v>
      </c>
      <c r="V580" s="26" t="e">
        <f t="shared" ca="1" si="22"/>
        <v>#NAME?</v>
      </c>
      <c r="W580" s="7"/>
      <c r="X580" s="7"/>
      <c r="Y580" s="31" t="s">
        <v>296</v>
      </c>
      <c r="Z580" s="32"/>
      <c r="AA580" s="33">
        <v>49075100011801</v>
      </c>
      <c r="AB580" s="32"/>
      <c r="AC580" s="32"/>
      <c r="AD580" s="32">
        <v>51295.86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3" t="s">
        <v>2054</v>
      </c>
      <c r="C581" s="47" t="s">
        <v>2055</v>
      </c>
      <c r="D581" s="7" t="s">
        <v>28</v>
      </c>
      <c r="E581" s="7" t="s">
        <v>20</v>
      </c>
      <c r="F581" s="7" t="s">
        <v>63</v>
      </c>
      <c r="G581" s="7" t="e">
        <f t="shared" ca="1" si="21"/>
        <v>#NAME?</v>
      </c>
      <c r="H581" s="26" t="s">
        <v>201</v>
      </c>
      <c r="I581" s="26" t="s">
        <v>33</v>
      </c>
      <c r="J581" s="7" t="str">
        <f t="shared" si="25"/>
        <v>Não</v>
      </c>
      <c r="K581" s="27">
        <v>44936</v>
      </c>
      <c r="L581" s="27">
        <v>45433</v>
      </c>
      <c r="M581" s="7" t="s">
        <v>53</v>
      </c>
      <c r="N581" s="28">
        <v>0.01</v>
      </c>
      <c r="O581" s="7" t="s">
        <v>33</v>
      </c>
      <c r="P581" s="29">
        <v>0</v>
      </c>
      <c r="Q581" s="30"/>
      <c r="R581" s="82"/>
      <c r="S581" s="7" t="s">
        <v>203</v>
      </c>
      <c r="T581" s="7" t="s">
        <v>2053</v>
      </c>
      <c r="U581" s="7" t="s">
        <v>20</v>
      </c>
      <c r="V581" s="26" t="e">
        <f t="shared" ca="1" si="22"/>
        <v>#NAME?</v>
      </c>
      <c r="W581" s="7"/>
      <c r="X581" s="7"/>
      <c r="Y581" s="31" t="s">
        <v>296</v>
      </c>
      <c r="Z581" s="32"/>
      <c r="AA581" s="33">
        <v>49075100012687</v>
      </c>
      <c r="AB581" s="32"/>
      <c r="AC581" s="32"/>
      <c r="AD581" s="32"/>
      <c r="AE581" s="32">
        <v>172068.9</v>
      </c>
      <c r="AF581" s="32">
        <v>173538.72</v>
      </c>
      <c r="AG581" s="32">
        <v>120603.37</v>
      </c>
      <c r="AH581" s="32">
        <v>141559.66</v>
      </c>
      <c r="AI581" s="32">
        <v>147998.45000000001</v>
      </c>
      <c r="AJ581" s="32">
        <v>149308.13</v>
      </c>
      <c r="AK581" s="32">
        <v>150534.88</v>
      </c>
      <c r="AL581" s="32">
        <v>181945.64</v>
      </c>
      <c r="AM581" s="32">
        <v>77673.740000000005</v>
      </c>
      <c r="AN581" s="32">
        <v>78274.95</v>
      </c>
      <c r="AO581" s="32">
        <v>78830.87</v>
      </c>
      <c r="AP581" s="32">
        <v>79432.929999999993</v>
      </c>
      <c r="AQ581" s="32">
        <v>80159.88</v>
      </c>
      <c r="AR581" s="32">
        <v>29814.84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3" t="s">
        <v>2056</v>
      </c>
      <c r="C582" s="47" t="s">
        <v>2057</v>
      </c>
      <c r="D582" s="7" t="s">
        <v>28</v>
      </c>
      <c r="E582" s="7" t="s">
        <v>20</v>
      </c>
      <c r="F582" s="7" t="s">
        <v>220</v>
      </c>
      <c r="G582" s="7" t="e">
        <f t="shared" ca="1" si="21"/>
        <v>#NAME?</v>
      </c>
      <c r="H582" s="26" t="s">
        <v>210</v>
      </c>
      <c r="I582" s="26" t="s">
        <v>33</v>
      </c>
      <c r="J582" s="7" t="str">
        <f t="shared" si="25"/>
        <v>Sim</v>
      </c>
      <c r="K582" s="27">
        <v>45460</v>
      </c>
      <c r="L582" s="27"/>
      <c r="M582" s="7" t="s">
        <v>53</v>
      </c>
      <c r="N582" s="28">
        <v>1.2E-2</v>
      </c>
      <c r="O582" s="7" t="s">
        <v>33</v>
      </c>
      <c r="P582" s="29">
        <v>0</v>
      </c>
      <c r="Q582" s="30" t="s">
        <v>2058</v>
      </c>
      <c r="R582" s="82"/>
      <c r="S582" s="7" t="s">
        <v>203</v>
      </c>
      <c r="T582" s="7" t="s">
        <v>2059</v>
      </c>
      <c r="U582" s="7" t="s">
        <v>20</v>
      </c>
      <c r="V582" s="26" t="e">
        <f t="shared" ca="1" si="22"/>
        <v>#NAME?</v>
      </c>
      <c r="W582" s="7"/>
      <c r="X582" s="7" t="s">
        <v>44</v>
      </c>
      <c r="Y582" s="31" t="s">
        <v>205</v>
      </c>
      <c r="Z582" s="32"/>
      <c r="AA582" s="33">
        <v>49075100015163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147978.20000000001</v>
      </c>
      <c r="AW582" s="32">
        <v>243732.3</v>
      </c>
      <c r="AX582" s="32">
        <v>245865.18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159" t="s">
        <v>2060</v>
      </c>
      <c r="C583" s="132" t="s">
        <v>2061</v>
      </c>
      <c r="D583" s="7" t="s">
        <v>28</v>
      </c>
      <c r="E583" s="7" t="s">
        <v>20</v>
      </c>
      <c r="F583" s="7" t="s">
        <v>369</v>
      </c>
      <c r="G583" s="7" t="e">
        <f t="shared" ca="1" si="21"/>
        <v>#NAME?</v>
      </c>
      <c r="H583" s="26" t="s">
        <v>215</v>
      </c>
      <c r="I583" s="26" t="s">
        <v>268</v>
      </c>
      <c r="J583" s="7" t="str">
        <f t="shared" si="25"/>
        <v>Não</v>
      </c>
      <c r="K583" s="27">
        <v>45163</v>
      </c>
      <c r="L583" s="27"/>
      <c r="M583" s="7" t="s">
        <v>74</v>
      </c>
      <c r="N583" s="28">
        <v>1.4999999999999999E-2</v>
      </c>
      <c r="O583" s="7" t="s">
        <v>41</v>
      </c>
      <c r="P583" s="29">
        <v>0.1</v>
      </c>
      <c r="Q583" s="82"/>
      <c r="R583" s="82"/>
      <c r="S583" s="7" t="s">
        <v>203</v>
      </c>
      <c r="T583" s="7" t="s">
        <v>2062</v>
      </c>
      <c r="U583" s="7" t="s">
        <v>20</v>
      </c>
      <c r="V583" s="26" t="e">
        <f t="shared" ca="1" si="22"/>
        <v>#NAME?</v>
      </c>
      <c r="W583" s="7"/>
      <c r="X583" s="7"/>
      <c r="Y583" s="31" t="s">
        <v>205</v>
      </c>
      <c r="Z583" s="32"/>
      <c r="AA583" s="33">
        <v>49075100011818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3" t="s">
        <v>2063</v>
      </c>
      <c r="C584" s="4" t="s">
        <v>2064</v>
      </c>
      <c r="D584" s="7" t="s">
        <v>28</v>
      </c>
      <c r="E584" s="7" t="s">
        <v>38</v>
      </c>
      <c r="F584" s="7" t="s">
        <v>306</v>
      </c>
      <c r="G584" s="7" t="e">
        <f t="shared" ca="1" si="21"/>
        <v>#NAME?</v>
      </c>
      <c r="H584" s="26" t="s">
        <v>210</v>
      </c>
      <c r="I584" s="26" t="s">
        <v>33</v>
      </c>
      <c r="J584" s="7" t="str">
        <f t="shared" si="25"/>
        <v>Não</v>
      </c>
      <c r="K584" s="27">
        <v>45075</v>
      </c>
      <c r="L584" s="7"/>
      <c r="M584" s="7" t="s">
        <v>298</v>
      </c>
      <c r="N584" s="28">
        <v>2.5000000000000001E-2</v>
      </c>
      <c r="O584" s="7" t="s">
        <v>237</v>
      </c>
      <c r="P584" s="29">
        <v>0.2</v>
      </c>
      <c r="Q584" s="82"/>
      <c r="R584" s="82"/>
      <c r="S584" s="7" t="s">
        <v>203</v>
      </c>
      <c r="T584" s="7" t="s">
        <v>2065</v>
      </c>
      <c r="U584" s="7" t="s">
        <v>43</v>
      </c>
      <c r="V584" s="26" t="e">
        <f t="shared" ca="1" si="22"/>
        <v>#NAME?</v>
      </c>
      <c r="W584" s="7"/>
      <c r="X584" s="7"/>
      <c r="Y584" s="31" t="s">
        <v>205</v>
      </c>
      <c r="Z584" s="32"/>
      <c r="AA584" s="33">
        <v>49075100007373</v>
      </c>
      <c r="AB584" s="32"/>
      <c r="AC584" s="32"/>
      <c r="AD584" s="32"/>
      <c r="AE584" s="32"/>
      <c r="AF584" s="32"/>
      <c r="AG584" s="32">
        <v>0</v>
      </c>
      <c r="AH584" s="32">
        <v>0</v>
      </c>
      <c r="AI584" s="32">
        <v>49931.15</v>
      </c>
      <c r="AJ584" s="32">
        <v>51939.1</v>
      </c>
      <c r="AK584" s="32">
        <v>57669.29</v>
      </c>
      <c r="AL584" s="32">
        <v>66902.600000000006</v>
      </c>
      <c r="AM584" s="32">
        <v>66641.42</v>
      </c>
      <c r="AN584" s="32">
        <v>68617.759999999995</v>
      </c>
      <c r="AO584" s="32">
        <v>73801.62</v>
      </c>
      <c r="AP584" s="32">
        <v>82681.06</v>
      </c>
      <c r="AQ584" s="32">
        <v>81896.27</v>
      </c>
      <c r="AR584" s="32">
        <v>83029.070000000007</v>
      </c>
      <c r="AS584" s="32">
        <v>89381.9</v>
      </c>
      <c r="AT584" s="32">
        <v>90768.54</v>
      </c>
      <c r="AU584" s="32">
        <v>94097.87</v>
      </c>
      <c r="AV584" s="32">
        <v>94153.82</v>
      </c>
      <c r="AW584" s="32">
        <v>101207.6</v>
      </c>
      <c r="AX584" s="32">
        <v>102324.54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" t="s">
        <v>2066</v>
      </c>
      <c r="C585" s="4" t="s">
        <v>2067</v>
      </c>
      <c r="D585" s="7" t="s">
        <v>28</v>
      </c>
      <c r="E585" s="7" t="s">
        <v>29</v>
      </c>
      <c r="F585" s="7" t="s">
        <v>760</v>
      </c>
      <c r="G585" s="7" t="e">
        <f t="shared" ca="1" si="21"/>
        <v>#NAME?</v>
      </c>
      <c r="H585" s="26" t="s">
        <v>210</v>
      </c>
      <c r="I585" s="26" t="s">
        <v>33</v>
      </c>
      <c r="J585" s="7" t="str">
        <f t="shared" si="25"/>
        <v>Não</v>
      </c>
      <c r="K585" s="27">
        <v>45448</v>
      </c>
      <c r="L585" s="7"/>
      <c r="M585" s="7" t="s">
        <v>98</v>
      </c>
      <c r="N585" s="28">
        <v>7.0000000000000001E-3</v>
      </c>
      <c r="O585" s="7" t="s">
        <v>33</v>
      </c>
      <c r="P585" s="29">
        <v>0</v>
      </c>
      <c r="Q585" s="82"/>
      <c r="R585" s="82"/>
      <c r="S585" s="7" t="s">
        <v>203</v>
      </c>
      <c r="T585" s="7" t="s">
        <v>2068</v>
      </c>
      <c r="U585" s="7" t="s">
        <v>29</v>
      </c>
      <c r="V585" s="26" t="e">
        <f t="shared" ca="1" si="22"/>
        <v>#NAME?</v>
      </c>
      <c r="W585" s="7"/>
      <c r="X585" s="7" t="s">
        <v>44</v>
      </c>
      <c r="Y585" s="31" t="s">
        <v>205</v>
      </c>
      <c r="Z585" s="32"/>
      <c r="AA585" s="33">
        <v>49075100015031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>
        <v>11609.16</v>
      </c>
      <c r="AW585" s="32">
        <v>11725.87</v>
      </c>
      <c r="AX585" s="32">
        <v>0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7" t="s">
        <v>2069</v>
      </c>
      <c r="C586" s="38" t="s">
        <v>2070</v>
      </c>
      <c r="D586" s="7" t="s">
        <v>28</v>
      </c>
      <c r="E586" s="7" t="s">
        <v>20</v>
      </c>
      <c r="F586" s="7" t="s">
        <v>220</v>
      </c>
      <c r="G586" s="7" t="e">
        <f t="shared" ca="1" si="21"/>
        <v>#NAME?</v>
      </c>
      <c r="H586" s="26" t="s">
        <v>210</v>
      </c>
      <c r="I586" s="26" t="s">
        <v>33</v>
      </c>
      <c r="J586" s="7" t="str">
        <f t="shared" si="25"/>
        <v>Sim</v>
      </c>
      <c r="K586" s="27">
        <v>45495</v>
      </c>
      <c r="L586" s="7"/>
      <c r="M586" s="7" t="s">
        <v>53</v>
      </c>
      <c r="N586" s="28">
        <v>1.2E-2</v>
      </c>
      <c r="O586" s="7" t="s">
        <v>33</v>
      </c>
      <c r="P586" s="29">
        <v>0</v>
      </c>
      <c r="Q586" s="160" t="s">
        <v>2071</v>
      </c>
      <c r="R586" s="82"/>
      <c r="S586" s="7" t="s">
        <v>203</v>
      </c>
      <c r="T586" s="7" t="s">
        <v>2072</v>
      </c>
      <c r="U586" s="7" t="s">
        <v>20</v>
      </c>
      <c r="V586" s="26" t="e">
        <f t="shared" ca="1" si="22"/>
        <v>#NAME?</v>
      </c>
      <c r="W586" s="7"/>
      <c r="X586" s="7" t="s">
        <v>44</v>
      </c>
      <c r="Y586" s="31" t="s">
        <v>205</v>
      </c>
      <c r="Z586" s="32"/>
      <c r="AA586" s="33">
        <v>49075100015481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>
        <v>73594.8</v>
      </c>
      <c r="AX586" s="32">
        <v>266372.96000000002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7" t="s">
        <v>2073</v>
      </c>
      <c r="C587" s="38" t="s">
        <v>2074</v>
      </c>
      <c r="D587" s="7" t="s">
        <v>208</v>
      </c>
      <c r="E587" s="7" t="s">
        <v>29</v>
      </c>
      <c r="F587" s="7" t="s">
        <v>378</v>
      </c>
      <c r="G587" s="7" t="e">
        <f t="shared" ca="1" si="21"/>
        <v>#NAME?</v>
      </c>
      <c r="H587" s="26" t="s">
        <v>210</v>
      </c>
      <c r="I587" s="26" t="s">
        <v>33</v>
      </c>
      <c r="J587" s="7" t="str">
        <f t="shared" si="25"/>
        <v>Não</v>
      </c>
      <c r="K587" s="27">
        <v>45518</v>
      </c>
      <c r="L587" s="7"/>
      <c r="M587" s="7" t="s">
        <v>53</v>
      </c>
      <c r="N587" s="28">
        <v>1.2E-2</v>
      </c>
      <c r="O587" s="7" t="s">
        <v>33</v>
      </c>
      <c r="P587" s="29">
        <v>0</v>
      </c>
      <c r="Q587" s="160"/>
      <c r="R587" s="82"/>
      <c r="S587" s="7" t="s">
        <v>203</v>
      </c>
      <c r="T587" s="7" t="s">
        <v>2075</v>
      </c>
      <c r="U587" s="7" t="s">
        <v>29</v>
      </c>
      <c r="V587" s="26" t="e">
        <f t="shared" ca="1" si="22"/>
        <v>#NAME?</v>
      </c>
      <c r="W587" s="7"/>
      <c r="X587" s="7" t="s">
        <v>44</v>
      </c>
      <c r="Y587" s="31" t="s">
        <v>205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127511.46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" t="s">
        <v>2076</v>
      </c>
      <c r="C588" s="4" t="s">
        <v>2077</v>
      </c>
      <c r="D588" s="7" t="s">
        <v>28</v>
      </c>
      <c r="E588" s="7" t="s">
        <v>20</v>
      </c>
      <c r="F588" s="7" t="s">
        <v>63</v>
      </c>
      <c r="G588" s="7" t="e">
        <f t="shared" ca="1" si="21"/>
        <v>#NAME?</v>
      </c>
      <c r="H588" s="26" t="s">
        <v>210</v>
      </c>
      <c r="I588" s="26" t="s">
        <v>33</v>
      </c>
      <c r="J588" s="7" t="str">
        <f t="shared" si="25"/>
        <v>Não</v>
      </c>
      <c r="K588" s="27">
        <v>45028</v>
      </c>
      <c r="L588" s="7"/>
      <c r="M588" s="7" t="s">
        <v>53</v>
      </c>
      <c r="N588" s="28">
        <v>1.2E-2</v>
      </c>
      <c r="O588" s="7" t="s">
        <v>33</v>
      </c>
      <c r="P588" s="29">
        <v>0</v>
      </c>
      <c r="Q588" s="82"/>
      <c r="R588" s="82"/>
      <c r="S588" s="7" t="s">
        <v>203</v>
      </c>
      <c r="T588" s="7" t="s">
        <v>2078</v>
      </c>
      <c r="U588" s="7" t="s">
        <v>20</v>
      </c>
      <c r="V588" s="26" t="e">
        <f t="shared" ca="1" si="22"/>
        <v>#NAME?</v>
      </c>
      <c r="W588" s="7"/>
      <c r="X588" s="7"/>
      <c r="Y588" s="31" t="s">
        <v>296</v>
      </c>
      <c r="Z588" s="32"/>
      <c r="AA588" s="33">
        <v>49075100010072</v>
      </c>
      <c r="AB588" s="32"/>
      <c r="AC588" s="32"/>
      <c r="AD588" s="32"/>
      <c r="AE588" s="32"/>
      <c r="AF588" s="32"/>
      <c r="AG588" s="32"/>
      <c r="AH588" s="32">
        <v>392253.97</v>
      </c>
      <c r="AI588" s="32">
        <v>396340.75</v>
      </c>
      <c r="AJ588" s="32">
        <v>400226.43</v>
      </c>
      <c r="AK588" s="32">
        <v>403716.37</v>
      </c>
      <c r="AL588" s="32">
        <v>407861.72</v>
      </c>
      <c r="AM588" s="32">
        <v>461695.5</v>
      </c>
      <c r="AN588" s="32">
        <v>566451.91</v>
      </c>
      <c r="AO588" s="32">
        <v>570890.03</v>
      </c>
      <c r="AP588" s="32">
        <v>575596.87</v>
      </c>
      <c r="AQ588" s="32">
        <v>578456.36</v>
      </c>
      <c r="AR588" s="32">
        <v>583073.19999999995</v>
      </c>
      <c r="AS588" s="32">
        <v>586787.5</v>
      </c>
      <c r="AT588" s="32">
        <v>591462.15</v>
      </c>
      <c r="AU588" s="32">
        <v>595896.69999999995</v>
      </c>
      <c r="AV588" s="32">
        <v>600624.9</v>
      </c>
      <c r="AW588" s="32">
        <v>605414.9</v>
      </c>
      <c r="AX588" s="32">
        <v>609530.74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14" t="s">
        <v>2079</v>
      </c>
      <c r="C589" s="15" t="s">
        <v>2080</v>
      </c>
      <c r="D589" s="7" t="s">
        <v>37</v>
      </c>
      <c r="E589" s="7" t="s">
        <v>38</v>
      </c>
      <c r="F589" s="7" t="s">
        <v>2081</v>
      </c>
      <c r="G589" s="7" t="e">
        <f t="shared" ca="1" si="21"/>
        <v>#NAME?</v>
      </c>
      <c r="H589" s="26" t="s">
        <v>210</v>
      </c>
      <c r="I589" s="26" t="s">
        <v>33</v>
      </c>
      <c r="J589" s="7" t="str">
        <f t="shared" si="25"/>
        <v>Não</v>
      </c>
      <c r="K589" s="27">
        <v>45513</v>
      </c>
      <c r="L589" s="7"/>
      <c r="M589" s="115" t="s">
        <v>74</v>
      </c>
      <c r="N589" s="116">
        <v>1.4999999999999999E-2</v>
      </c>
      <c r="O589" s="117" t="s">
        <v>41</v>
      </c>
      <c r="P589" s="118">
        <v>0.1</v>
      </c>
      <c r="Q589" s="82"/>
      <c r="R589" s="82"/>
      <c r="S589" s="7" t="s">
        <v>203</v>
      </c>
      <c r="T589" s="12" t="s">
        <v>2082</v>
      </c>
      <c r="U589" s="7" t="s">
        <v>57</v>
      </c>
      <c r="V589" s="26" t="e">
        <f t="shared" ca="1" si="22"/>
        <v>#NAME?</v>
      </c>
      <c r="W589" s="7"/>
      <c r="X589" s="7" t="s">
        <v>76</v>
      </c>
      <c r="Y589" s="31" t="s">
        <v>205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1796879.88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14" t="s">
        <v>2079</v>
      </c>
      <c r="C590" s="15" t="s">
        <v>2083</v>
      </c>
      <c r="D590" s="7" t="s">
        <v>37</v>
      </c>
      <c r="E590" s="7" t="s">
        <v>38</v>
      </c>
      <c r="F590" s="7" t="s">
        <v>2081</v>
      </c>
      <c r="G590" s="7" t="e">
        <f t="shared" ca="1" si="21"/>
        <v>#NAME?</v>
      </c>
      <c r="H590" s="26" t="s">
        <v>210</v>
      </c>
      <c r="I590" s="26" t="s">
        <v>33</v>
      </c>
      <c r="J590" s="7" t="str">
        <f t="shared" si="25"/>
        <v>Não</v>
      </c>
      <c r="K590" s="27">
        <v>45513</v>
      </c>
      <c r="L590" s="7"/>
      <c r="M590" s="115" t="s">
        <v>74</v>
      </c>
      <c r="N590" s="116">
        <v>1.4999999999999999E-2</v>
      </c>
      <c r="O590" s="117" t="s">
        <v>41</v>
      </c>
      <c r="P590" s="118">
        <v>0.1</v>
      </c>
      <c r="Q590" s="82"/>
      <c r="R590" s="82"/>
      <c r="S590" s="7" t="s">
        <v>203</v>
      </c>
      <c r="T590" s="12" t="s">
        <v>2082</v>
      </c>
      <c r="U590" s="7" t="s">
        <v>57</v>
      </c>
      <c r="V590" s="26" t="e">
        <f t="shared" ca="1" si="22"/>
        <v>#NAME?</v>
      </c>
      <c r="W590" s="7"/>
      <c r="X590" s="7" t="s">
        <v>76</v>
      </c>
      <c r="Y590" s="31" t="s">
        <v>205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1709655.37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14" t="s">
        <v>2084</v>
      </c>
      <c r="C591" s="15" t="s">
        <v>2085</v>
      </c>
      <c r="D591" s="7" t="s">
        <v>28</v>
      </c>
      <c r="E591" s="7" t="s">
        <v>38</v>
      </c>
      <c r="F591" s="7" t="s">
        <v>260</v>
      </c>
      <c r="G591" s="7" t="e">
        <f t="shared" ca="1" si="21"/>
        <v>#NAME?</v>
      </c>
      <c r="H591" s="26" t="s">
        <v>210</v>
      </c>
      <c r="I591" s="26" t="s">
        <v>33</v>
      </c>
      <c r="J591" s="7" t="str">
        <f t="shared" si="25"/>
        <v>Sim</v>
      </c>
      <c r="K591" s="27">
        <v>45519</v>
      </c>
      <c r="L591" s="7"/>
      <c r="M591" s="115" t="s">
        <v>40</v>
      </c>
      <c r="N591" s="161">
        <v>1.2E-2</v>
      </c>
      <c r="O591" s="162" t="s">
        <v>41</v>
      </c>
      <c r="P591" s="163">
        <v>0.1</v>
      </c>
      <c r="Q591" s="30" t="s">
        <v>2086</v>
      </c>
      <c r="R591" s="82"/>
      <c r="S591" s="7" t="s">
        <v>203</v>
      </c>
      <c r="T591" s="12" t="s">
        <v>2087</v>
      </c>
      <c r="U591" s="7" t="s">
        <v>43</v>
      </c>
      <c r="V591" s="26" t="e">
        <f t="shared" ca="1" si="22"/>
        <v>#NAME?</v>
      </c>
      <c r="W591" s="7"/>
      <c r="X591" s="7" t="s">
        <v>44</v>
      </c>
      <c r="Y591" s="31" t="s">
        <v>296</v>
      </c>
      <c r="Z591" s="32"/>
      <c r="AA591" s="33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1212106.44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2088</v>
      </c>
      <c r="C592" s="4" t="s">
        <v>2089</v>
      </c>
      <c r="D592" s="7" t="s">
        <v>28</v>
      </c>
      <c r="E592" s="7" t="s">
        <v>29</v>
      </c>
      <c r="F592" s="7" t="s">
        <v>78</v>
      </c>
      <c r="G592" s="7" t="e">
        <f t="shared" ca="1" si="21"/>
        <v>#NAME?</v>
      </c>
      <c r="H592" s="26" t="s">
        <v>210</v>
      </c>
      <c r="I592" s="26" t="s">
        <v>33</v>
      </c>
      <c r="J592" s="7" t="str">
        <f t="shared" si="25"/>
        <v>Não</v>
      </c>
      <c r="K592" s="27">
        <v>45281</v>
      </c>
      <c r="L592" s="7"/>
      <c r="M592" s="76" t="s">
        <v>74</v>
      </c>
      <c r="N592" s="50">
        <v>0</v>
      </c>
      <c r="O592" s="51" t="s">
        <v>33</v>
      </c>
      <c r="P592" s="52">
        <v>0</v>
      </c>
      <c r="Q592" s="30"/>
      <c r="R592" s="82"/>
      <c r="S592" s="7" t="s">
        <v>203</v>
      </c>
      <c r="T592" s="7" t="s">
        <v>2090</v>
      </c>
      <c r="U592" s="7" t="s">
        <v>29</v>
      </c>
      <c r="V592" s="26" t="e">
        <f t="shared" ca="1" si="22"/>
        <v>#NAME?</v>
      </c>
      <c r="W592" s="7"/>
      <c r="X592" s="7"/>
      <c r="Y592" s="31" t="s">
        <v>205</v>
      </c>
      <c r="Z592" s="32"/>
      <c r="AA592" s="33">
        <v>49075100013039</v>
      </c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>
        <v>85000</v>
      </c>
      <c r="AQ592" s="32">
        <v>87237.52</v>
      </c>
      <c r="AR592" s="32">
        <v>99231.47</v>
      </c>
      <c r="AS592" s="32">
        <v>102513.19</v>
      </c>
      <c r="AT592" s="32">
        <v>102228.44</v>
      </c>
      <c r="AU592" s="32">
        <v>102910.3</v>
      </c>
      <c r="AV592" s="32">
        <v>104683.1</v>
      </c>
      <c r="AW592" s="32">
        <v>106018.6</v>
      </c>
      <c r="AX592" s="32">
        <v>129320.46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2091</v>
      </c>
      <c r="C593" s="4" t="s">
        <v>2092</v>
      </c>
      <c r="D593" s="7" t="s">
        <v>28</v>
      </c>
      <c r="E593" s="7" t="s">
        <v>29</v>
      </c>
      <c r="F593" s="7" t="s">
        <v>30</v>
      </c>
      <c r="G593" s="7" t="e">
        <f t="shared" ca="1" si="21"/>
        <v>#NAME?</v>
      </c>
      <c r="H593" s="26" t="s">
        <v>210</v>
      </c>
      <c r="I593" s="26" t="s">
        <v>33</v>
      </c>
      <c r="J593" s="7" t="str">
        <f t="shared" si="25"/>
        <v>Não</v>
      </c>
      <c r="K593" s="27">
        <v>45148</v>
      </c>
      <c r="L593" s="7"/>
      <c r="M593" s="7" t="s">
        <v>298</v>
      </c>
      <c r="N593" s="28">
        <v>2.5000000000000001E-2</v>
      </c>
      <c r="O593" s="7" t="s">
        <v>237</v>
      </c>
      <c r="P593" s="29">
        <v>0.2</v>
      </c>
      <c r="Q593" s="30"/>
      <c r="R593" s="30"/>
      <c r="S593" s="7" t="s">
        <v>203</v>
      </c>
      <c r="T593" s="7" t="s">
        <v>2093</v>
      </c>
      <c r="U593" s="7" t="s">
        <v>29</v>
      </c>
      <c r="V593" s="26" t="e">
        <f t="shared" ca="1" si="22"/>
        <v>#NAME?</v>
      </c>
      <c r="W593" s="7"/>
      <c r="X593" s="7"/>
      <c r="Y593" s="31" t="s">
        <v>205</v>
      </c>
      <c r="Z593" s="32"/>
      <c r="AA593" s="33">
        <v>49075100012695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0</v>
      </c>
      <c r="AL593" s="32">
        <v>318190.88</v>
      </c>
      <c r="AM593" s="32">
        <v>310054.34999999998</v>
      </c>
      <c r="AN593" s="32">
        <v>297092.46000000002</v>
      </c>
      <c r="AO593" s="32">
        <v>318723.48</v>
      </c>
      <c r="AP593" s="32">
        <v>334082.15999999997</v>
      </c>
      <c r="AQ593" s="32">
        <v>310728.58</v>
      </c>
      <c r="AR593" s="32">
        <v>314827.38</v>
      </c>
      <c r="AS593" s="32">
        <v>320036.63</v>
      </c>
      <c r="AT593" s="32">
        <v>306215.55</v>
      </c>
      <c r="AU593" s="32">
        <v>295815.90000000002</v>
      </c>
      <c r="AV593" s="32">
        <v>296249.8</v>
      </c>
      <c r="AW593" s="32">
        <v>304374.7</v>
      </c>
      <c r="AX593" s="32">
        <v>310682.96000000002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2094</v>
      </c>
      <c r="C594" s="4" t="s">
        <v>2095</v>
      </c>
      <c r="D594" s="7" t="s">
        <v>28</v>
      </c>
      <c r="E594" s="7" t="s">
        <v>29</v>
      </c>
      <c r="F594" s="7" t="s">
        <v>30</v>
      </c>
      <c r="G594" s="7" t="e">
        <f t="shared" ca="1" si="21"/>
        <v>#NAME?</v>
      </c>
      <c r="H594" s="26" t="s">
        <v>210</v>
      </c>
      <c r="I594" s="26" t="s">
        <v>33</v>
      </c>
      <c r="J594" s="7" t="str">
        <f t="shared" si="25"/>
        <v>Sim</v>
      </c>
      <c r="K594" s="27">
        <v>44986</v>
      </c>
      <c r="L594" s="7"/>
      <c r="M594" s="7" t="s">
        <v>53</v>
      </c>
      <c r="N594" s="28">
        <v>1.2E-2</v>
      </c>
      <c r="O594" s="7" t="s">
        <v>33</v>
      </c>
      <c r="P594" s="29">
        <v>0</v>
      </c>
      <c r="Q594" s="30" t="s">
        <v>2096</v>
      </c>
      <c r="R594" s="30"/>
      <c r="S594" s="7" t="s">
        <v>203</v>
      </c>
      <c r="T594" s="7" t="s">
        <v>2093</v>
      </c>
      <c r="U594" s="7" t="s">
        <v>29</v>
      </c>
      <c r="V594" s="26" t="e">
        <f t="shared" ca="1" si="22"/>
        <v>#NAME?</v>
      </c>
      <c r="W594" s="7"/>
      <c r="X594" s="7"/>
      <c r="Y594" s="31" t="s">
        <v>205</v>
      </c>
      <c r="Z594" s="32"/>
      <c r="AA594" s="33">
        <v>49075100010201</v>
      </c>
      <c r="AB594" s="32"/>
      <c r="AC594" s="32"/>
      <c r="AD594" s="32"/>
      <c r="AE594" s="32"/>
      <c r="AF594" s="32">
        <v>0</v>
      </c>
      <c r="AG594" s="32">
        <v>1309680.3400000001</v>
      </c>
      <c r="AH594" s="32">
        <v>1304279.67</v>
      </c>
      <c r="AI594" s="32">
        <v>1297521.3</v>
      </c>
      <c r="AJ594" s="32">
        <v>1306782.92</v>
      </c>
      <c r="AK594" s="32">
        <v>1317426.1499999999</v>
      </c>
      <c r="AL594" s="32">
        <v>1278216.1100000001</v>
      </c>
      <c r="AM594" s="32">
        <v>1271481.07</v>
      </c>
      <c r="AN594" s="32">
        <v>1265269.8799999999</v>
      </c>
      <c r="AO594" s="32">
        <v>1268143.8700000001</v>
      </c>
      <c r="AP594" s="32">
        <v>1279049.4099999999</v>
      </c>
      <c r="AQ594" s="32">
        <v>1280757.5</v>
      </c>
      <c r="AR594" s="32">
        <v>1285143.8</v>
      </c>
      <c r="AS594" s="32">
        <v>1289543.74</v>
      </c>
      <c r="AT594" s="32">
        <v>1297114.6299999999</v>
      </c>
      <c r="AU594" s="32">
        <v>1293053</v>
      </c>
      <c r="AV594" s="32">
        <v>1301626</v>
      </c>
      <c r="AW594" s="32">
        <v>1310951</v>
      </c>
      <c r="AX594" s="32">
        <v>1312404.8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6" t="s">
        <v>2097</v>
      </c>
      <c r="C595" s="4" t="s">
        <v>2098</v>
      </c>
      <c r="D595" s="7" t="s">
        <v>28</v>
      </c>
      <c r="E595" s="7" t="s">
        <v>20</v>
      </c>
      <c r="F595" s="7" t="s">
        <v>369</v>
      </c>
      <c r="G595" s="7" t="e">
        <f t="shared" ca="1" si="21"/>
        <v>#NAME?</v>
      </c>
      <c r="H595" s="26" t="s">
        <v>210</v>
      </c>
      <c r="I595" s="26" t="s">
        <v>33</v>
      </c>
      <c r="J595" s="7" t="str">
        <f t="shared" si="25"/>
        <v>Sim</v>
      </c>
      <c r="K595" s="27">
        <v>45058</v>
      </c>
      <c r="L595" s="7"/>
      <c r="M595" s="7" t="s">
        <v>53</v>
      </c>
      <c r="N595" s="28">
        <v>8.0000000000000002E-3</v>
      </c>
      <c r="O595" s="7" t="s">
        <v>33</v>
      </c>
      <c r="P595" s="29">
        <v>0</v>
      </c>
      <c r="Q595" s="30" t="s">
        <v>2099</v>
      </c>
      <c r="R595" s="82"/>
      <c r="S595" s="7" t="s">
        <v>329</v>
      </c>
      <c r="T595" s="7" t="s">
        <v>2100</v>
      </c>
      <c r="U595" s="7" t="s">
        <v>20</v>
      </c>
      <c r="V595" s="26" t="e">
        <f t="shared" ca="1" si="22"/>
        <v>#NAME?</v>
      </c>
      <c r="W595" s="7"/>
      <c r="X595" s="7"/>
      <c r="Y595" s="31" t="s">
        <v>296</v>
      </c>
      <c r="Z595" s="32"/>
      <c r="AA595" s="33">
        <v>49075100009066</v>
      </c>
      <c r="AB595" s="32"/>
      <c r="AC595" s="32"/>
      <c r="AD595" s="32"/>
      <c r="AE595" s="32"/>
      <c r="AF595" s="32"/>
      <c r="AG595" s="32"/>
      <c r="AH595" s="32">
        <v>0</v>
      </c>
      <c r="AI595" s="32">
        <v>917050.58</v>
      </c>
      <c r="AJ595" s="32">
        <v>921849.32</v>
      </c>
      <c r="AK595" s="32">
        <v>925915.22</v>
      </c>
      <c r="AL595" s="32">
        <v>932372.26</v>
      </c>
      <c r="AM595" s="32">
        <v>938332.24</v>
      </c>
      <c r="AN595" s="32">
        <v>946137.88</v>
      </c>
      <c r="AO595" s="32">
        <v>951998.3</v>
      </c>
      <c r="AP595" s="32">
        <v>959427.1</v>
      </c>
      <c r="AQ595" s="32">
        <v>966990.1</v>
      </c>
      <c r="AR595" s="32">
        <v>973392.74</v>
      </c>
      <c r="AS595" s="32">
        <v>977995.99</v>
      </c>
      <c r="AT595" s="32">
        <v>985720.73</v>
      </c>
      <c r="AU595" s="32">
        <v>993183.8</v>
      </c>
      <c r="AV595" s="32">
        <v>997112.5</v>
      </c>
      <c r="AW595" s="32">
        <v>1102114</v>
      </c>
      <c r="AX595" s="32">
        <v>1519351.89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" t="s">
        <v>2101</v>
      </c>
      <c r="C596" s="4" t="s">
        <v>2102</v>
      </c>
      <c r="D596" s="7" t="s">
        <v>28</v>
      </c>
      <c r="E596" s="7" t="s">
        <v>20</v>
      </c>
      <c r="F596" s="7" t="s">
        <v>214</v>
      </c>
      <c r="G596" s="7" t="e">
        <f t="shared" ca="1" si="21"/>
        <v>#NAME?</v>
      </c>
      <c r="H596" s="26" t="s">
        <v>215</v>
      </c>
      <c r="I596" s="26" t="s">
        <v>216</v>
      </c>
      <c r="J596" s="7" t="str">
        <f t="shared" si="25"/>
        <v>Não</v>
      </c>
      <c r="K596" s="27">
        <v>44973</v>
      </c>
      <c r="L596" s="7"/>
      <c r="M596" s="7" t="s">
        <v>53</v>
      </c>
      <c r="N596" s="28">
        <v>0.01</v>
      </c>
      <c r="O596" s="7" t="s">
        <v>33</v>
      </c>
      <c r="P596" s="29">
        <v>0</v>
      </c>
      <c r="Q596" s="30"/>
      <c r="R596" s="30"/>
      <c r="S596" s="7" t="s">
        <v>203</v>
      </c>
      <c r="T596" s="7" t="s">
        <v>2103</v>
      </c>
      <c r="U596" s="7" t="s">
        <v>20</v>
      </c>
      <c r="V596" s="26" t="e">
        <f t="shared" ca="1" si="22"/>
        <v>#NAME?</v>
      </c>
      <c r="W596" s="7"/>
      <c r="X596" s="7"/>
      <c r="Y596" s="31" t="s">
        <v>205</v>
      </c>
      <c r="Z596" s="32"/>
      <c r="AA596" s="33">
        <v>49075100006229</v>
      </c>
      <c r="AB596" s="32"/>
      <c r="AC596" s="32"/>
      <c r="AD596" s="32"/>
      <c r="AE596" s="32"/>
      <c r="AF596" s="32">
        <v>134565.57999999999</v>
      </c>
      <c r="AG596" s="32">
        <v>131030.57</v>
      </c>
      <c r="AH596" s="32">
        <v>131907.25</v>
      </c>
      <c r="AI596" s="32">
        <v>119165.24</v>
      </c>
      <c r="AJ596" s="32">
        <v>121226.11</v>
      </c>
      <c r="AK596" s="32">
        <v>117331.38</v>
      </c>
      <c r="AL596" s="32">
        <v>118898.37</v>
      </c>
      <c r="AM596" s="32">
        <v>119904.59</v>
      </c>
      <c r="AN596" s="32">
        <v>80094.84</v>
      </c>
      <c r="AO596" s="32">
        <v>82181.14</v>
      </c>
      <c r="AP596" s="32">
        <v>100558.79</v>
      </c>
      <c r="AQ596" s="32">
        <v>91388.44</v>
      </c>
      <c r="AR596" s="32">
        <v>87542.720000000001</v>
      </c>
      <c r="AS596" s="32">
        <v>83186.649999999994</v>
      </c>
      <c r="AT596" s="32">
        <v>75175.92</v>
      </c>
      <c r="AU596" s="32">
        <v>69892.570000000007</v>
      </c>
      <c r="AV596" s="32">
        <v>63886.49</v>
      </c>
      <c r="AW596" s="32">
        <v>62723.23</v>
      </c>
      <c r="AX596" s="32">
        <v>6148.7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5" t="s">
        <v>2104</v>
      </c>
      <c r="C597" s="15" t="s">
        <v>2105</v>
      </c>
      <c r="D597" s="7" t="s">
        <v>51</v>
      </c>
      <c r="E597" s="7" t="s">
        <v>20</v>
      </c>
      <c r="F597" s="7" t="s">
        <v>232</v>
      </c>
      <c r="G597" s="7" t="e">
        <f t="shared" ca="1" si="21"/>
        <v>#NAME?</v>
      </c>
      <c r="H597" s="26" t="s">
        <v>210</v>
      </c>
      <c r="I597" s="26" t="s">
        <v>33</v>
      </c>
      <c r="J597" s="7" t="str">
        <f t="shared" si="25"/>
        <v>Não</v>
      </c>
      <c r="K597" s="27">
        <v>45337</v>
      </c>
      <c r="L597" s="7"/>
      <c r="M597" s="7" t="s">
        <v>53</v>
      </c>
      <c r="N597" s="28">
        <v>1.2E-2</v>
      </c>
      <c r="O597" s="7" t="s">
        <v>33</v>
      </c>
      <c r="P597" s="29">
        <v>0</v>
      </c>
      <c r="Q597" s="30"/>
      <c r="R597" s="30"/>
      <c r="S597" s="7" t="s">
        <v>329</v>
      </c>
      <c r="T597" s="6" t="s">
        <v>2106</v>
      </c>
      <c r="U597" s="7" t="s">
        <v>20</v>
      </c>
      <c r="V597" s="26" t="e">
        <f t="shared" ca="1" si="22"/>
        <v>#NAME?</v>
      </c>
      <c r="W597" s="7"/>
      <c r="X597" s="7"/>
      <c r="Y597" s="31" t="s">
        <v>205</v>
      </c>
      <c r="Z597" s="32"/>
      <c r="AA597" s="33">
        <v>49075100013421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>
        <v>0</v>
      </c>
      <c r="AS597" s="32">
        <v>663216.71</v>
      </c>
      <c r="AT597" s="32">
        <v>1510011.53</v>
      </c>
      <c r="AU597" s="32">
        <v>1369361</v>
      </c>
      <c r="AV597" s="32">
        <v>1127466</v>
      </c>
      <c r="AW597" s="32">
        <v>1137459</v>
      </c>
      <c r="AX597" s="32">
        <v>1145593.93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" t="s">
        <v>2107</v>
      </c>
      <c r="C598" s="4" t="s">
        <v>2108</v>
      </c>
      <c r="D598" s="7" t="s">
        <v>28</v>
      </c>
      <c r="E598" s="7" t="s">
        <v>38</v>
      </c>
      <c r="F598" s="7" t="s">
        <v>260</v>
      </c>
      <c r="G598" s="7" t="e">
        <f t="shared" ca="1" si="21"/>
        <v>#NAME?</v>
      </c>
      <c r="H598" s="26" t="s">
        <v>210</v>
      </c>
      <c r="I598" s="26" t="s">
        <v>33</v>
      </c>
      <c r="J598" s="7" t="str">
        <f t="shared" si="25"/>
        <v>Não</v>
      </c>
      <c r="K598" s="27">
        <v>45163</v>
      </c>
      <c r="L598" s="27"/>
      <c r="M598" s="7" t="s">
        <v>40</v>
      </c>
      <c r="N598" s="28">
        <v>1.2E-2</v>
      </c>
      <c r="O598" s="7" t="s">
        <v>41</v>
      </c>
      <c r="P598" s="29">
        <v>0.1</v>
      </c>
      <c r="Q598" s="82"/>
      <c r="R598" s="30" t="s">
        <v>2109</v>
      </c>
      <c r="S598" s="7" t="s">
        <v>203</v>
      </c>
      <c r="T598" s="7" t="s">
        <v>2110</v>
      </c>
      <c r="U598" s="7" t="s">
        <v>43</v>
      </c>
      <c r="V598" s="26" t="e">
        <f t="shared" ca="1" si="22"/>
        <v>#NAME?</v>
      </c>
      <c r="W598" s="7"/>
      <c r="X598" s="7"/>
      <c r="Y598" s="31" t="s">
        <v>205</v>
      </c>
      <c r="Z598" s="32"/>
      <c r="AA598" s="33">
        <v>49075100011826</v>
      </c>
      <c r="AB598" s="32"/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495723.2</v>
      </c>
      <c r="AQ598" s="32">
        <v>489036.95</v>
      </c>
      <c r="AR598" s="32">
        <v>492682.44</v>
      </c>
      <c r="AS598" s="32">
        <v>492167.63</v>
      </c>
      <c r="AT598" s="32">
        <v>491926.14</v>
      </c>
      <c r="AU598" s="32">
        <v>491737.7</v>
      </c>
      <c r="AV598" s="32">
        <v>495131.8</v>
      </c>
      <c r="AW598" s="32">
        <v>500785.7</v>
      </c>
      <c r="AX598" s="32">
        <v>505984.56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" t="s">
        <v>2111</v>
      </c>
      <c r="C599" s="4" t="s">
        <v>2112</v>
      </c>
      <c r="D599" s="7" t="s">
        <v>28</v>
      </c>
      <c r="E599" s="7" t="s">
        <v>38</v>
      </c>
      <c r="F599" s="7" t="s">
        <v>260</v>
      </c>
      <c r="G599" s="7" t="e">
        <f t="shared" ca="1" si="21"/>
        <v>#NAME?</v>
      </c>
      <c r="H599" s="26" t="s">
        <v>215</v>
      </c>
      <c r="I599" s="26" t="s">
        <v>216</v>
      </c>
      <c r="J599" s="7" t="str">
        <f t="shared" si="25"/>
        <v>Não</v>
      </c>
      <c r="K599" s="27">
        <v>45127</v>
      </c>
      <c r="L599" s="27"/>
      <c r="M599" s="7" t="s">
        <v>298</v>
      </c>
      <c r="N599" s="28">
        <v>2.5000000000000001E-2</v>
      </c>
      <c r="O599" s="7" t="s">
        <v>237</v>
      </c>
      <c r="P599" s="29">
        <v>0.2</v>
      </c>
      <c r="Q599" s="30"/>
      <c r="R599" s="82"/>
      <c r="S599" s="7" t="s">
        <v>203</v>
      </c>
      <c r="T599" s="7" t="s">
        <v>2113</v>
      </c>
      <c r="U599" s="7" t="s">
        <v>43</v>
      </c>
      <c r="V599" s="26" t="e">
        <f t="shared" ca="1" si="22"/>
        <v>#NAME?</v>
      </c>
      <c r="W599" s="7"/>
      <c r="X599" s="7"/>
      <c r="Y599" s="31" t="s">
        <v>205</v>
      </c>
      <c r="Z599" s="32"/>
      <c r="AA599" s="33">
        <v>49075100008434</v>
      </c>
      <c r="AB599" s="32"/>
      <c r="AC599" s="32"/>
      <c r="AD599" s="32"/>
      <c r="AE599" s="32"/>
      <c r="AF599" s="32"/>
      <c r="AG599" s="32"/>
      <c r="AH599" s="32"/>
      <c r="AI599" s="32"/>
      <c r="AJ599" s="32">
        <v>0</v>
      </c>
      <c r="AK599" s="32">
        <v>50378.93</v>
      </c>
      <c r="AL599" s="32">
        <v>50509.51</v>
      </c>
      <c r="AM599" s="32">
        <v>49400.81</v>
      </c>
      <c r="AN599" s="32">
        <v>47181.15</v>
      </c>
      <c r="AO599" s="32">
        <v>50692.58</v>
      </c>
      <c r="AP599" s="32">
        <v>53112.44</v>
      </c>
      <c r="AQ599" s="32">
        <v>49430.06</v>
      </c>
      <c r="AR599" s="32">
        <v>50112.37</v>
      </c>
      <c r="AS599" s="32">
        <v>50930.79</v>
      </c>
      <c r="AT599" s="32">
        <v>48747.29</v>
      </c>
      <c r="AU599" s="32">
        <v>47179.05</v>
      </c>
      <c r="AV599" s="32">
        <v>5077.9399999999996</v>
      </c>
      <c r="AW599" s="32">
        <v>271.23</v>
      </c>
      <c r="AX599" s="32">
        <v>273.07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" t="s">
        <v>2111</v>
      </c>
      <c r="C600" s="4" t="s">
        <v>2114</v>
      </c>
      <c r="D600" s="7" t="s">
        <v>28</v>
      </c>
      <c r="E600" s="7" t="s">
        <v>38</v>
      </c>
      <c r="F600" s="7" t="s">
        <v>260</v>
      </c>
      <c r="G600" s="7" t="e">
        <f t="shared" ca="1" si="21"/>
        <v>#NAME?</v>
      </c>
      <c r="H600" s="26" t="s">
        <v>210</v>
      </c>
      <c r="I600" s="26" t="s">
        <v>33</v>
      </c>
      <c r="J600" s="7" t="str">
        <f t="shared" si="25"/>
        <v>Não</v>
      </c>
      <c r="K600" s="27">
        <v>45021</v>
      </c>
      <c r="L600" s="7"/>
      <c r="M600" s="7" t="s">
        <v>40</v>
      </c>
      <c r="N600" s="28">
        <v>1.2E-2</v>
      </c>
      <c r="O600" s="7" t="s">
        <v>33</v>
      </c>
      <c r="P600" s="29">
        <v>0</v>
      </c>
      <c r="Q600" s="30"/>
      <c r="R600" s="82"/>
      <c r="S600" s="7" t="s">
        <v>203</v>
      </c>
      <c r="T600" s="7" t="s">
        <v>2113</v>
      </c>
      <c r="U600" s="7" t="s">
        <v>43</v>
      </c>
      <c r="V600" s="26" t="e">
        <f t="shared" ca="1" si="22"/>
        <v>#NAME?</v>
      </c>
      <c r="W600" s="7"/>
      <c r="X600" s="7"/>
      <c r="Y600" s="31" t="s">
        <v>205</v>
      </c>
      <c r="Z600" s="32"/>
      <c r="AA600" s="33">
        <v>49075100009929</v>
      </c>
      <c r="AB600" s="32"/>
      <c r="AC600" s="32"/>
      <c r="AD600" s="32"/>
      <c r="AE600" s="32"/>
      <c r="AF600" s="32"/>
      <c r="AG600" s="32">
        <v>0</v>
      </c>
      <c r="AH600" s="32">
        <v>177876.97</v>
      </c>
      <c r="AI600" s="32">
        <v>179377.58</v>
      </c>
      <c r="AJ600" s="32">
        <v>181097.77</v>
      </c>
      <c r="AK600" s="32">
        <v>131177.81</v>
      </c>
      <c r="AL600" s="32">
        <v>132234.70000000001</v>
      </c>
      <c r="AM600" s="32">
        <v>132752.76</v>
      </c>
      <c r="AN600" s="32">
        <v>132974.39000000001</v>
      </c>
      <c r="AO600" s="32">
        <v>135260.13</v>
      </c>
      <c r="AP600" s="32">
        <v>137192.65</v>
      </c>
      <c r="AQ600" s="32">
        <v>135840.04999999999</v>
      </c>
      <c r="AR600" s="32">
        <v>136829.17000000001</v>
      </c>
      <c r="AS600" s="32">
        <v>137673.4</v>
      </c>
      <c r="AT600" s="32">
        <v>137534.93</v>
      </c>
      <c r="AU600" s="32">
        <v>137446.5</v>
      </c>
      <c r="AV600" s="32">
        <v>180587.8</v>
      </c>
      <c r="AW600" s="32">
        <v>188128.3</v>
      </c>
      <c r="AX600" s="32">
        <v>190549.05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" t="s">
        <v>2115</v>
      </c>
      <c r="C601" s="4" t="s">
        <v>2116</v>
      </c>
      <c r="D601" s="7" t="s">
        <v>28</v>
      </c>
      <c r="E601" s="7" t="s">
        <v>29</v>
      </c>
      <c r="F601" s="7" t="s">
        <v>412</v>
      </c>
      <c r="G601" s="7" t="e">
        <f t="shared" ca="1" si="21"/>
        <v>#NAME?</v>
      </c>
      <c r="H601" s="26" t="s">
        <v>210</v>
      </c>
      <c r="I601" s="26" t="s">
        <v>33</v>
      </c>
      <c r="J601" s="7" t="str">
        <f t="shared" si="25"/>
        <v>Sim</v>
      </c>
      <c r="K601" s="27">
        <v>45449</v>
      </c>
      <c r="L601" s="7"/>
      <c r="M601" s="120" t="s">
        <v>2117</v>
      </c>
      <c r="N601" s="121">
        <v>1.0999999999999999E-2</v>
      </c>
      <c r="O601" s="122" t="s">
        <v>41</v>
      </c>
      <c r="P601" s="123">
        <v>0.1</v>
      </c>
      <c r="Q601" s="30" t="s">
        <v>2118</v>
      </c>
      <c r="R601" s="82"/>
      <c r="S601" s="7" t="s">
        <v>203</v>
      </c>
      <c r="T601" s="7" t="s">
        <v>2119</v>
      </c>
      <c r="U601" s="7" t="s">
        <v>29</v>
      </c>
      <c r="V601" s="26" t="e">
        <f t="shared" ca="1" si="22"/>
        <v>#NAME?</v>
      </c>
      <c r="W601" s="7"/>
      <c r="X601" s="7" t="s">
        <v>44</v>
      </c>
      <c r="Y601" s="31" t="s">
        <v>205</v>
      </c>
      <c r="Z601" s="32"/>
      <c r="AA601" s="33">
        <v>49075100015082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>
        <v>279722.5</v>
      </c>
      <c r="AW601" s="32">
        <v>287488</v>
      </c>
      <c r="AX601" s="32">
        <v>295455.35999999999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6" t="s">
        <v>2120</v>
      </c>
      <c r="C602" s="4" t="s">
        <v>2121</v>
      </c>
      <c r="D602" s="7" t="s">
        <v>28</v>
      </c>
      <c r="E602" s="7" t="s">
        <v>20</v>
      </c>
      <c r="F602" s="7" t="s">
        <v>214</v>
      </c>
      <c r="G602" s="7" t="e">
        <f t="shared" ca="1" si="21"/>
        <v>#NAME?</v>
      </c>
      <c r="H602" s="26" t="s">
        <v>210</v>
      </c>
      <c r="I602" s="26" t="s">
        <v>33</v>
      </c>
      <c r="J602" s="7" t="str">
        <f t="shared" si="25"/>
        <v>Sim</v>
      </c>
      <c r="K602" s="27">
        <v>45022</v>
      </c>
      <c r="L602" s="7"/>
      <c r="M602" s="7" t="s">
        <v>240</v>
      </c>
      <c r="N602" s="28">
        <v>1.2E-2</v>
      </c>
      <c r="O602" s="7" t="s">
        <v>41</v>
      </c>
      <c r="P602" s="29">
        <v>0.1</v>
      </c>
      <c r="Q602" s="30" t="s">
        <v>2122</v>
      </c>
      <c r="R602" s="164" t="s">
        <v>2123</v>
      </c>
      <c r="S602" s="7" t="s">
        <v>203</v>
      </c>
      <c r="T602" s="7" t="s">
        <v>2124</v>
      </c>
      <c r="U602" s="7" t="s">
        <v>20</v>
      </c>
      <c r="V602" s="26" t="e">
        <f t="shared" ca="1" si="22"/>
        <v>#NAME?</v>
      </c>
      <c r="W602" s="7"/>
      <c r="X602" s="7"/>
      <c r="Y602" s="31" t="s">
        <v>205</v>
      </c>
      <c r="Z602" s="32"/>
      <c r="AA602" s="33">
        <v>49075100011834</v>
      </c>
      <c r="AB602" s="32"/>
      <c r="AC602" s="32"/>
      <c r="AD602" s="32"/>
      <c r="AE602" s="32"/>
      <c r="AF602" s="32"/>
      <c r="AG602" s="32">
        <v>601591.75</v>
      </c>
      <c r="AH602" s="32">
        <v>717386.93</v>
      </c>
      <c r="AI602" s="32">
        <v>1048743.06</v>
      </c>
      <c r="AJ602" s="32">
        <v>1063288.17</v>
      </c>
      <c r="AK602" s="32">
        <v>1073945.3600000001</v>
      </c>
      <c r="AL602" s="32">
        <v>1083419.33</v>
      </c>
      <c r="AM602" s="32">
        <v>1082641.95</v>
      </c>
      <c r="AN602" s="32">
        <v>1087386.42</v>
      </c>
      <c r="AO602" s="32">
        <v>1097502.53</v>
      </c>
      <c r="AP602" s="32">
        <v>1194938.98</v>
      </c>
      <c r="AQ602" s="32">
        <v>1223884.1299999999</v>
      </c>
      <c r="AR602" s="32">
        <v>1236519.3500000001</v>
      </c>
      <c r="AS602" s="32">
        <v>1242953.3600000001</v>
      </c>
      <c r="AT602" s="32">
        <v>1240124.8500000001</v>
      </c>
      <c r="AU602" s="32">
        <v>1250545</v>
      </c>
      <c r="AV602" s="32">
        <v>1252316</v>
      </c>
      <c r="AW602" s="32">
        <v>1267267</v>
      </c>
      <c r="AX602" s="32">
        <v>1309542.6200000001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" t="s">
        <v>2125</v>
      </c>
      <c r="C603" s="4" t="s">
        <v>2126</v>
      </c>
      <c r="D603" s="7" t="s">
        <v>28</v>
      </c>
      <c r="E603" s="7" t="s">
        <v>29</v>
      </c>
      <c r="F603" s="7" t="s">
        <v>412</v>
      </c>
      <c r="G603" s="7" t="e">
        <f t="shared" ca="1" si="21"/>
        <v>#NAME?</v>
      </c>
      <c r="H603" s="26" t="s">
        <v>210</v>
      </c>
      <c r="I603" s="26" t="s">
        <v>33</v>
      </c>
      <c r="J603" s="7" t="str">
        <f t="shared" si="25"/>
        <v>Não</v>
      </c>
      <c r="K603" s="27">
        <v>45013</v>
      </c>
      <c r="L603" s="7"/>
      <c r="M603" s="7" t="s">
        <v>40</v>
      </c>
      <c r="N603" s="28">
        <v>1.2E-2</v>
      </c>
      <c r="O603" s="7" t="s">
        <v>33</v>
      </c>
      <c r="P603" s="29">
        <v>0</v>
      </c>
      <c r="Q603" s="30"/>
      <c r="R603" s="82"/>
      <c r="S603" s="7" t="s">
        <v>203</v>
      </c>
      <c r="T603" s="7" t="s">
        <v>2127</v>
      </c>
      <c r="U603" s="7" t="s">
        <v>29</v>
      </c>
      <c r="V603" s="26" t="e">
        <f t="shared" ca="1" si="22"/>
        <v>#NAME?</v>
      </c>
      <c r="W603" s="7"/>
      <c r="X603" s="7"/>
      <c r="Y603" s="31" t="s">
        <v>205</v>
      </c>
      <c r="Z603" s="32"/>
      <c r="AA603" s="33">
        <v>49075100009988</v>
      </c>
      <c r="AB603" s="32"/>
      <c r="AC603" s="32"/>
      <c r="AD603" s="32"/>
      <c r="AE603" s="32"/>
      <c r="AF603" s="32"/>
      <c r="AG603" s="32">
        <v>155704.76</v>
      </c>
      <c r="AH603" s="32">
        <v>156998.82999999999</v>
      </c>
      <c r="AI603" s="32">
        <v>158275.19</v>
      </c>
      <c r="AJ603" s="32">
        <v>139442.51999999999</v>
      </c>
      <c r="AK603" s="32">
        <v>120267.44</v>
      </c>
      <c r="AL603" s="32">
        <v>120707.61</v>
      </c>
      <c r="AM603" s="32">
        <v>100215.5</v>
      </c>
      <c r="AN603" s="32">
        <v>100240.88</v>
      </c>
      <c r="AO603" s="32">
        <v>81936.87</v>
      </c>
      <c r="AP603" s="32">
        <v>108427.76</v>
      </c>
      <c r="AQ603" s="32">
        <v>97226.03</v>
      </c>
      <c r="AR603" s="32">
        <v>97848.960000000006</v>
      </c>
      <c r="AS603" s="32">
        <v>77652.460000000006</v>
      </c>
      <c r="AT603" s="32">
        <v>56959.33</v>
      </c>
      <c r="AU603" s="32">
        <v>46980.76</v>
      </c>
      <c r="AV603" s="32">
        <v>47248.75</v>
      </c>
      <c r="AW603" s="32">
        <v>47875.74</v>
      </c>
      <c r="AX603" s="32">
        <v>48304.49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" t="s">
        <v>2128</v>
      </c>
      <c r="C604" s="4" t="s">
        <v>2129</v>
      </c>
      <c r="D604" s="7" t="s">
        <v>28</v>
      </c>
      <c r="E604" s="7" t="s">
        <v>20</v>
      </c>
      <c r="F604" s="7" t="s">
        <v>63</v>
      </c>
      <c r="G604" s="7" t="e">
        <f t="shared" ca="1" si="21"/>
        <v>#NAME?</v>
      </c>
      <c r="H604" s="26" t="s">
        <v>215</v>
      </c>
      <c r="I604" s="26" t="s">
        <v>216</v>
      </c>
      <c r="J604" s="7" t="str">
        <f t="shared" si="25"/>
        <v>Não</v>
      </c>
      <c r="K604" s="27">
        <v>44943</v>
      </c>
      <c r="L604" s="7"/>
      <c r="M604" s="7" t="s">
        <v>53</v>
      </c>
      <c r="N604" s="28">
        <v>1.2E-2</v>
      </c>
      <c r="O604" s="7" t="s">
        <v>33</v>
      </c>
      <c r="P604" s="29">
        <v>0</v>
      </c>
      <c r="Q604" s="30"/>
      <c r="R604" s="82"/>
      <c r="S604" s="7" t="s">
        <v>203</v>
      </c>
      <c r="T604" s="7" t="s">
        <v>2130</v>
      </c>
      <c r="U604" s="7" t="s">
        <v>20</v>
      </c>
      <c r="V604" s="26" t="e">
        <f t="shared" ca="1" si="22"/>
        <v>#NAME?</v>
      </c>
      <c r="W604" s="7"/>
      <c r="X604" s="7"/>
      <c r="Y604" s="31" t="s">
        <v>205</v>
      </c>
      <c r="Z604" s="32"/>
      <c r="AA604" s="33">
        <v>49075100006237</v>
      </c>
      <c r="AB604" s="32"/>
      <c r="AC604" s="32"/>
      <c r="AD604" s="32"/>
      <c r="AE604" s="32">
        <v>501159.49</v>
      </c>
      <c r="AF604" s="32">
        <v>288794.28000000003</v>
      </c>
      <c r="AG604" s="32">
        <v>285585.78999999998</v>
      </c>
      <c r="AH604" s="32">
        <v>242066.06</v>
      </c>
      <c r="AI604" s="32">
        <v>233418.45</v>
      </c>
      <c r="AJ604" s="32">
        <v>221274.76</v>
      </c>
      <c r="AK604" s="32">
        <v>211013.95</v>
      </c>
      <c r="AL604" s="32">
        <v>202631.36</v>
      </c>
      <c r="AM604" s="32">
        <v>199838.3</v>
      </c>
      <c r="AN604" s="32">
        <v>0</v>
      </c>
      <c r="AO604" s="32">
        <v>0</v>
      </c>
      <c r="AP604" s="32">
        <v>0</v>
      </c>
      <c r="AQ604" s="32">
        <v>0</v>
      </c>
      <c r="AR604" s="32">
        <v>0.14000000000000001</v>
      </c>
      <c r="AS604" s="32">
        <v>0.14000000000000001</v>
      </c>
      <c r="AT604" s="32">
        <v>0.14000000000000001</v>
      </c>
      <c r="AU604" s="32">
        <v>0.14000000000000001</v>
      </c>
      <c r="AV604" s="32">
        <v>0.14000000000000001</v>
      </c>
      <c r="AW604" s="32">
        <v>0.14000000000000001</v>
      </c>
      <c r="AX604" s="32">
        <v>0.14000000000000001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2128</v>
      </c>
      <c r="C605" s="4" t="s">
        <v>2131</v>
      </c>
      <c r="D605" s="7" t="s">
        <v>28</v>
      </c>
      <c r="E605" s="7" t="s">
        <v>20</v>
      </c>
      <c r="F605" s="7" t="s">
        <v>63</v>
      </c>
      <c r="G605" s="7" t="e">
        <f t="shared" ca="1" si="21"/>
        <v>#NAME?</v>
      </c>
      <c r="H605" s="26" t="s">
        <v>215</v>
      </c>
      <c r="I605" s="26" t="s">
        <v>216</v>
      </c>
      <c r="J605" s="7" t="str">
        <f t="shared" si="25"/>
        <v>Não</v>
      </c>
      <c r="K605" s="27">
        <v>45163</v>
      </c>
      <c r="L605" s="27"/>
      <c r="M605" s="7" t="s">
        <v>74</v>
      </c>
      <c r="N605" s="28">
        <v>1.4999999999999999E-2</v>
      </c>
      <c r="O605" s="7" t="s">
        <v>41</v>
      </c>
      <c r="P605" s="29">
        <v>0.1</v>
      </c>
      <c r="Q605" s="82"/>
      <c r="R605" s="82"/>
      <c r="S605" s="7" t="s">
        <v>203</v>
      </c>
      <c r="T605" s="7" t="s">
        <v>2130</v>
      </c>
      <c r="U605" s="7" t="s">
        <v>20</v>
      </c>
      <c r="V605" s="26" t="e">
        <f t="shared" ca="1" si="22"/>
        <v>#NAME?</v>
      </c>
      <c r="W605" s="7"/>
      <c r="X605" s="7"/>
      <c r="Y605" s="31" t="s">
        <v>205</v>
      </c>
      <c r="Z605" s="32"/>
      <c r="AA605" s="33">
        <v>49075100011842</v>
      </c>
      <c r="AB605" s="32"/>
      <c r="AC605" s="32"/>
      <c r="AD605" s="32"/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" t="s">
        <v>2132</v>
      </c>
      <c r="C606" s="4" t="s">
        <v>2133</v>
      </c>
      <c r="D606" s="7" t="s">
        <v>28</v>
      </c>
      <c r="E606" s="7" t="s">
        <v>38</v>
      </c>
      <c r="F606" s="7" t="s">
        <v>260</v>
      </c>
      <c r="G606" s="7" t="e">
        <f t="shared" ca="1" si="21"/>
        <v>#NAME?</v>
      </c>
      <c r="H606" s="26" t="s">
        <v>210</v>
      </c>
      <c r="I606" s="26" t="s">
        <v>33</v>
      </c>
      <c r="J606" s="7" t="str">
        <f t="shared" si="25"/>
        <v>Não</v>
      </c>
      <c r="K606" s="27">
        <v>45163</v>
      </c>
      <c r="L606" s="27"/>
      <c r="M606" s="7" t="s">
        <v>74</v>
      </c>
      <c r="N606" s="28">
        <v>1.4999999999999999E-2</v>
      </c>
      <c r="O606" s="7" t="s">
        <v>41</v>
      </c>
      <c r="P606" s="29">
        <v>0.1</v>
      </c>
      <c r="Q606" s="25"/>
      <c r="R606" s="30" t="s">
        <v>2134</v>
      </c>
      <c r="S606" s="7" t="s">
        <v>203</v>
      </c>
      <c r="T606" s="7" t="s">
        <v>2135</v>
      </c>
      <c r="U606" s="7" t="s">
        <v>43</v>
      </c>
      <c r="V606" s="26" t="e">
        <f t="shared" ca="1" si="22"/>
        <v>#NAME?</v>
      </c>
      <c r="W606" s="7"/>
      <c r="X606" s="7"/>
      <c r="Y606" s="31" t="s">
        <v>205</v>
      </c>
      <c r="Z606" s="32"/>
      <c r="AA606" s="33">
        <v>49075100011850</v>
      </c>
      <c r="AB606" s="32"/>
      <c r="AC606" s="32"/>
      <c r="AD606" s="32"/>
      <c r="AE606" s="32"/>
      <c r="AF606" s="32"/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2">
        <v>0</v>
      </c>
      <c r="AN606" s="32">
        <v>0</v>
      </c>
      <c r="AO606" s="32">
        <v>0</v>
      </c>
      <c r="AP606" s="32">
        <v>708572.32</v>
      </c>
      <c r="AQ606" s="32">
        <v>750481.26</v>
      </c>
      <c r="AR606" s="32">
        <v>759696.99</v>
      </c>
      <c r="AS606" s="32">
        <v>830733.73</v>
      </c>
      <c r="AT606" s="32">
        <v>834273.8</v>
      </c>
      <c r="AU606" s="32">
        <v>912080.2</v>
      </c>
      <c r="AV606" s="32">
        <v>924384.9</v>
      </c>
      <c r="AW606" s="32">
        <v>943396.3</v>
      </c>
      <c r="AX606" s="32">
        <v>957719.25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6" t="s">
        <v>2136</v>
      </c>
      <c r="C607" s="4" t="s">
        <v>2137</v>
      </c>
      <c r="D607" s="7" t="s">
        <v>28</v>
      </c>
      <c r="E607" s="7" t="s">
        <v>38</v>
      </c>
      <c r="F607" s="7" t="s">
        <v>260</v>
      </c>
      <c r="G607" s="7" t="e">
        <f t="shared" ca="1" si="21"/>
        <v>#NAME?</v>
      </c>
      <c r="H607" s="26" t="s">
        <v>201</v>
      </c>
      <c r="I607" s="26" t="s">
        <v>33</v>
      </c>
      <c r="J607" s="7" t="str">
        <f t="shared" si="25"/>
        <v>Não</v>
      </c>
      <c r="K607" s="27">
        <v>45035</v>
      </c>
      <c r="L607" s="70">
        <v>45274</v>
      </c>
      <c r="M607" s="7" t="s">
        <v>53</v>
      </c>
      <c r="N607" s="28">
        <v>1.2E-2</v>
      </c>
      <c r="O607" s="7" t="s">
        <v>33</v>
      </c>
      <c r="P607" s="29">
        <v>0</v>
      </c>
      <c r="Q607" s="30"/>
      <c r="R607" s="30"/>
      <c r="S607" s="7" t="s">
        <v>203</v>
      </c>
      <c r="T607" s="7" t="s">
        <v>2135</v>
      </c>
      <c r="U607" s="7" t="s">
        <v>43</v>
      </c>
      <c r="V607" s="26" t="e">
        <f t="shared" ca="1" si="22"/>
        <v>#NAME?</v>
      </c>
      <c r="W607" s="7"/>
      <c r="X607" s="7"/>
      <c r="Y607" s="31"/>
      <c r="Z607" s="32"/>
      <c r="AA607" s="33"/>
      <c r="AB607" s="32"/>
      <c r="AC607" s="32"/>
      <c r="AD607" s="32"/>
      <c r="AE607" s="32"/>
      <c r="AF607" s="32"/>
      <c r="AG607" s="32">
        <v>0</v>
      </c>
      <c r="AH607" s="32">
        <v>701658.56</v>
      </c>
      <c r="AI607" s="32">
        <v>709432.98</v>
      </c>
      <c r="AJ607" s="32">
        <v>311014.03000000003</v>
      </c>
      <c r="AK607" s="32">
        <v>312644.15999999997</v>
      </c>
      <c r="AL607" s="32">
        <v>315352.28000000003</v>
      </c>
      <c r="AM607" s="32">
        <v>317999.63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9" t="s">
        <v>2138</v>
      </c>
      <c r="C608" s="15" t="s">
        <v>2139</v>
      </c>
      <c r="D608" s="7" t="s">
        <v>110</v>
      </c>
      <c r="E608" s="7" t="s">
        <v>29</v>
      </c>
      <c r="F608" s="7" t="s">
        <v>200</v>
      </c>
      <c r="G608" s="7" t="e">
        <f t="shared" ca="1" si="21"/>
        <v>#NAME?</v>
      </c>
      <c r="H608" s="26" t="s">
        <v>201</v>
      </c>
      <c r="I608" s="26" t="s">
        <v>33</v>
      </c>
      <c r="J608" s="7" t="str">
        <f t="shared" si="25"/>
        <v>Não</v>
      </c>
      <c r="K608" s="27">
        <v>45230</v>
      </c>
      <c r="L608" s="27">
        <v>45527</v>
      </c>
      <c r="M608" s="7" t="s">
        <v>40</v>
      </c>
      <c r="N608" s="28">
        <v>1.2E-2</v>
      </c>
      <c r="O608" s="7" t="s">
        <v>41</v>
      </c>
      <c r="P608" s="29">
        <v>0.1</v>
      </c>
      <c r="Q608" s="30"/>
      <c r="R608" s="30"/>
      <c r="S608" s="7" t="s">
        <v>203</v>
      </c>
      <c r="T608" s="7" t="s">
        <v>2140</v>
      </c>
      <c r="U608" s="7" t="s">
        <v>29</v>
      </c>
      <c r="V608" s="26" t="e">
        <f t="shared" ca="1" si="22"/>
        <v>#NAME?</v>
      </c>
      <c r="W608" s="7"/>
      <c r="X608" s="7"/>
      <c r="Y608" s="31" t="s">
        <v>296</v>
      </c>
      <c r="Z608" s="32"/>
      <c r="AA608" s="33">
        <v>49075100012709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95859.72</v>
      </c>
      <c r="AP608" s="32">
        <v>129859.35</v>
      </c>
      <c r="AQ608" s="32">
        <v>129787.32</v>
      </c>
      <c r="AR608" s="32">
        <v>130948.12</v>
      </c>
      <c r="AS608" s="32">
        <v>132130.09</v>
      </c>
      <c r="AT608" s="32">
        <v>136774.62</v>
      </c>
      <c r="AU608" s="32">
        <v>137070.5</v>
      </c>
      <c r="AV608" s="32">
        <v>140396.4</v>
      </c>
      <c r="AW608" s="32">
        <v>147482.79999999999</v>
      </c>
      <c r="AX608" s="32">
        <v>0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7" t="s">
        <v>2141</v>
      </c>
      <c r="C609" s="38" t="s">
        <v>2142</v>
      </c>
      <c r="D609" s="7" t="s">
        <v>28</v>
      </c>
      <c r="E609" s="7" t="s">
        <v>29</v>
      </c>
      <c r="F609" s="7" t="s">
        <v>78</v>
      </c>
      <c r="G609" s="7" t="e">
        <f t="shared" ca="1" si="21"/>
        <v>#NAME?</v>
      </c>
      <c r="H609" s="26" t="s">
        <v>210</v>
      </c>
      <c r="I609" s="26" t="s">
        <v>33</v>
      </c>
      <c r="J609" s="7" t="str">
        <f t="shared" si="25"/>
        <v>Não</v>
      </c>
      <c r="K609" s="27">
        <v>45407</v>
      </c>
      <c r="L609" s="7"/>
      <c r="M609" s="7" t="s">
        <v>53</v>
      </c>
      <c r="N609" s="28">
        <v>0.01</v>
      </c>
      <c r="O609" s="7" t="s">
        <v>33</v>
      </c>
      <c r="P609" s="29">
        <v>0</v>
      </c>
      <c r="Q609" s="30"/>
      <c r="R609" s="30"/>
      <c r="S609" s="7" t="s">
        <v>203</v>
      </c>
      <c r="T609" s="7" t="s">
        <v>2143</v>
      </c>
      <c r="U609" s="7" t="s">
        <v>29</v>
      </c>
      <c r="V609" s="26" t="e">
        <f t="shared" ca="1" si="22"/>
        <v>#NAME?</v>
      </c>
      <c r="W609" s="7"/>
      <c r="X609" s="7" t="s">
        <v>76</v>
      </c>
      <c r="Y609" s="31" t="s">
        <v>205</v>
      </c>
      <c r="Z609" s="32"/>
      <c r="AA609" s="33">
        <v>49075100014124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>
        <v>0</v>
      </c>
      <c r="AU609" s="32">
        <v>571964.69999999995</v>
      </c>
      <c r="AV609" s="32">
        <v>577020.30000000005</v>
      </c>
      <c r="AW609" s="32">
        <v>583391.9</v>
      </c>
      <c r="AX609" s="32">
        <v>589373.24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35" t="s">
        <v>2144</v>
      </c>
      <c r="C610" s="15" t="s">
        <v>2145</v>
      </c>
      <c r="D610" s="7" t="s">
        <v>28</v>
      </c>
      <c r="E610" s="7" t="s">
        <v>29</v>
      </c>
      <c r="F610" s="7" t="s">
        <v>225</v>
      </c>
      <c r="G610" s="7" t="e">
        <f t="shared" ca="1" si="21"/>
        <v>#NAME?</v>
      </c>
      <c r="H610" s="26" t="s">
        <v>210</v>
      </c>
      <c r="I610" s="26" t="s">
        <v>33</v>
      </c>
      <c r="J610" s="7" t="str">
        <f t="shared" si="25"/>
        <v>Não</v>
      </c>
      <c r="K610" s="27">
        <v>45240</v>
      </c>
      <c r="L610" s="7"/>
      <c r="M610" s="9" t="s">
        <v>94</v>
      </c>
      <c r="N610" s="10">
        <v>0</v>
      </c>
      <c r="O610" s="6" t="s">
        <v>33</v>
      </c>
      <c r="P610" s="11">
        <v>0</v>
      </c>
      <c r="Q610" s="30"/>
      <c r="R610" s="30"/>
      <c r="S610" s="7" t="s">
        <v>203</v>
      </c>
      <c r="T610" s="7" t="s">
        <v>2146</v>
      </c>
      <c r="U610" s="7" t="s">
        <v>29</v>
      </c>
      <c r="V610" s="26" t="e">
        <f t="shared" ca="1" si="22"/>
        <v>#NAME?</v>
      </c>
      <c r="W610" s="7"/>
      <c r="X610" s="7"/>
      <c r="Y610" s="31" t="s">
        <v>205</v>
      </c>
      <c r="Z610" s="32"/>
      <c r="AA610" s="33">
        <v>49075100012717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>
        <v>502.99</v>
      </c>
      <c r="AP610" s="32">
        <v>1010.44</v>
      </c>
      <c r="AQ610" s="32">
        <v>1523.78</v>
      </c>
      <c r="AR610" s="32">
        <v>2030.61</v>
      </c>
      <c r="AS610" s="32">
        <v>2546.54</v>
      </c>
      <c r="AT610" s="32">
        <v>3065.41</v>
      </c>
      <c r="AU610" s="32">
        <v>3084.3</v>
      </c>
      <c r="AV610" s="32">
        <v>3103.8</v>
      </c>
      <c r="AW610" s="32">
        <v>3736.33</v>
      </c>
      <c r="AX610" s="32">
        <v>3768.48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" t="s">
        <v>2147</v>
      </c>
      <c r="C611" s="4" t="s">
        <v>2148</v>
      </c>
      <c r="D611" s="7" t="s">
        <v>28</v>
      </c>
      <c r="E611" s="7" t="s">
        <v>20</v>
      </c>
      <c r="F611" s="7" t="s">
        <v>220</v>
      </c>
      <c r="G611" s="7" t="e">
        <f t="shared" ca="1" si="21"/>
        <v>#NAME?</v>
      </c>
      <c r="H611" s="26" t="s">
        <v>215</v>
      </c>
      <c r="I611" s="26" t="s">
        <v>216</v>
      </c>
      <c r="J611" s="7" t="str">
        <f t="shared" si="25"/>
        <v>Não</v>
      </c>
      <c r="K611" s="27">
        <v>44960</v>
      </c>
      <c r="L611" s="7"/>
      <c r="M611" s="7" t="s">
        <v>53</v>
      </c>
      <c r="N611" s="28">
        <v>1.2E-2</v>
      </c>
      <c r="O611" s="7" t="s">
        <v>33</v>
      </c>
      <c r="P611" s="29">
        <v>0</v>
      </c>
      <c r="Q611" s="82"/>
      <c r="R611" s="82"/>
      <c r="S611" s="7" t="s">
        <v>203</v>
      </c>
      <c r="T611" s="7" t="s">
        <v>2149</v>
      </c>
      <c r="U611" s="7" t="s">
        <v>20</v>
      </c>
      <c r="V611" s="26" t="e">
        <f t="shared" ca="1" si="22"/>
        <v>#NAME?</v>
      </c>
      <c r="W611" s="7"/>
      <c r="X611" s="7"/>
      <c r="Y611" s="31" t="s">
        <v>205</v>
      </c>
      <c r="Z611" s="32"/>
      <c r="AA611" s="33">
        <v>49075100010285</v>
      </c>
      <c r="AB611" s="32"/>
      <c r="AC611" s="32"/>
      <c r="AD611" s="32"/>
      <c r="AE611" s="32">
        <v>0</v>
      </c>
      <c r="AF611" s="32">
        <v>50312.02</v>
      </c>
      <c r="AG611" s="32">
        <v>50841.72</v>
      </c>
      <c r="AH611" s="32">
        <v>1017.37</v>
      </c>
      <c r="AI611" s="32">
        <v>1027.31</v>
      </c>
      <c r="AJ611" s="32">
        <v>1031.5899999999999</v>
      </c>
      <c r="AK611" s="32">
        <v>1042.93</v>
      </c>
      <c r="AL611" s="32">
        <v>1055.1099999999999</v>
      </c>
      <c r="AM611" s="32">
        <v>1065.68</v>
      </c>
      <c r="AN611" s="32">
        <v>1077.0999999999999</v>
      </c>
      <c r="AO611" s="32">
        <v>1086.71</v>
      </c>
      <c r="AP611" s="32">
        <v>1096.69</v>
      </c>
      <c r="AQ611" s="32">
        <v>1107.56</v>
      </c>
      <c r="AR611" s="32">
        <v>1116.81</v>
      </c>
      <c r="AS611" s="32">
        <v>1126.3499999999999</v>
      </c>
      <c r="AT611" s="32">
        <v>1136.5999999999999</v>
      </c>
      <c r="AU611" s="32">
        <v>1146.31</v>
      </c>
      <c r="AV611" s="32">
        <v>1130.99</v>
      </c>
      <c r="AW611" s="32">
        <v>1130.99</v>
      </c>
      <c r="AX611" s="32">
        <v>21.52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" t="s">
        <v>2150</v>
      </c>
      <c r="C612" s="4" t="s">
        <v>2151</v>
      </c>
      <c r="D612" s="7" t="s">
        <v>51</v>
      </c>
      <c r="E612" s="7" t="s">
        <v>20</v>
      </c>
      <c r="F612" s="7" t="s">
        <v>232</v>
      </c>
      <c r="G612" s="7" t="e">
        <f t="shared" ca="1" si="21"/>
        <v>#NAME?</v>
      </c>
      <c r="H612" s="26" t="s">
        <v>210</v>
      </c>
      <c r="I612" s="26" t="s">
        <v>33</v>
      </c>
      <c r="J612" s="7" t="str">
        <f t="shared" si="25"/>
        <v>Não</v>
      </c>
      <c r="K612" s="27">
        <v>45516</v>
      </c>
      <c r="L612" s="7"/>
      <c r="M612" s="7" t="s">
        <v>53</v>
      </c>
      <c r="N612" s="28">
        <v>1.2E-2</v>
      </c>
      <c r="O612" s="7" t="s">
        <v>33</v>
      </c>
      <c r="P612" s="29">
        <v>0</v>
      </c>
      <c r="Q612" s="82"/>
      <c r="R612" s="82"/>
      <c r="S612" s="7" t="s">
        <v>203</v>
      </c>
      <c r="T612" s="7" t="s">
        <v>2152</v>
      </c>
      <c r="U612" s="7" t="s">
        <v>20</v>
      </c>
      <c r="V612" s="26" t="e">
        <f t="shared" ca="1" si="22"/>
        <v>#NAME?</v>
      </c>
      <c r="W612" s="7"/>
      <c r="X612" s="7" t="s">
        <v>44</v>
      </c>
      <c r="Y612" s="31" t="s">
        <v>205</v>
      </c>
      <c r="Z612" s="32"/>
      <c r="AA612" s="33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>
        <v>312485.98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2153</v>
      </c>
      <c r="C613" s="4" t="s">
        <v>2154</v>
      </c>
      <c r="D613" s="7" t="s">
        <v>110</v>
      </c>
      <c r="E613" s="7" t="s">
        <v>29</v>
      </c>
      <c r="F613" s="7" t="s">
        <v>200</v>
      </c>
      <c r="G613" s="7" t="e">
        <f t="shared" ca="1" si="21"/>
        <v>#NAME?</v>
      </c>
      <c r="H613" s="26" t="s">
        <v>215</v>
      </c>
      <c r="I613" s="26" t="s">
        <v>480</v>
      </c>
      <c r="J613" s="7" t="str">
        <f t="shared" si="25"/>
        <v>Não</v>
      </c>
      <c r="K613" s="27">
        <v>45117</v>
      </c>
      <c r="L613" s="7"/>
      <c r="M613" s="7" t="s">
        <v>98</v>
      </c>
      <c r="N613" s="28">
        <v>7.0000000000000001E-3</v>
      </c>
      <c r="O613" s="7" t="s">
        <v>33</v>
      </c>
      <c r="P613" s="29">
        <v>0</v>
      </c>
      <c r="Q613" s="30"/>
      <c r="R613" s="82"/>
      <c r="S613" s="7" t="s">
        <v>203</v>
      </c>
      <c r="T613" s="7" t="s">
        <v>2155</v>
      </c>
      <c r="U613" s="7" t="s">
        <v>918</v>
      </c>
      <c r="V613" s="26" t="e">
        <f t="shared" ca="1" si="22"/>
        <v>#NAME?</v>
      </c>
      <c r="W613" s="7"/>
      <c r="X613" s="7"/>
      <c r="Y613" s="31" t="s">
        <v>296</v>
      </c>
      <c r="Z613" s="32"/>
      <c r="AA613" s="33">
        <v>49075100006768</v>
      </c>
      <c r="AB613" s="32"/>
      <c r="AC613" s="32"/>
      <c r="AD613" s="32"/>
      <c r="AE613" s="32"/>
      <c r="AF613" s="32"/>
      <c r="AG613" s="32"/>
      <c r="AH613" s="32"/>
      <c r="AI613" s="32"/>
      <c r="AJ613" s="32">
        <v>0</v>
      </c>
      <c r="AK613" s="32">
        <v>1504511.49</v>
      </c>
      <c r="AL613" s="32">
        <v>1521108.44</v>
      </c>
      <c r="AM613" s="32">
        <v>1534401.71</v>
      </c>
      <c r="AN613" s="32">
        <v>1549643.83</v>
      </c>
      <c r="AO613" s="32">
        <v>1562135.99</v>
      </c>
      <c r="AP613" s="32">
        <v>1575438.26</v>
      </c>
      <c r="AQ613" s="32">
        <v>1624131.61</v>
      </c>
      <c r="AR613" s="32">
        <v>1636332.85</v>
      </c>
      <c r="AS613" s="32">
        <v>1650026.08</v>
      </c>
      <c r="AT613" s="32">
        <v>1663929.51</v>
      </c>
      <c r="AU613" s="32">
        <v>1676632</v>
      </c>
      <c r="AV613" s="32">
        <v>1689203</v>
      </c>
      <c r="AW613" s="32">
        <v>1703125</v>
      </c>
      <c r="AX613" s="32">
        <v>0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9" t="s">
        <v>2156</v>
      </c>
      <c r="C614" s="40" t="s">
        <v>2157</v>
      </c>
      <c r="D614" s="7" t="s">
        <v>28</v>
      </c>
      <c r="E614" s="7" t="s">
        <v>38</v>
      </c>
      <c r="F614" s="7" t="s">
        <v>306</v>
      </c>
      <c r="G614" s="7" t="e">
        <f t="shared" ca="1" si="21"/>
        <v>#NAME?</v>
      </c>
      <c r="H614" s="26" t="s">
        <v>210</v>
      </c>
      <c r="I614" s="26" t="s">
        <v>33</v>
      </c>
      <c r="J614" s="7" t="str">
        <f t="shared" si="25"/>
        <v>Não</v>
      </c>
      <c r="K614" s="27">
        <v>45226</v>
      </c>
      <c r="L614" s="7"/>
      <c r="M614" s="7" t="s">
        <v>53</v>
      </c>
      <c r="N614" s="28">
        <v>1.2E-2</v>
      </c>
      <c r="O614" s="7" t="s">
        <v>33</v>
      </c>
      <c r="P614" s="29">
        <v>0</v>
      </c>
      <c r="Q614" s="30"/>
      <c r="R614" s="30" t="s">
        <v>2158</v>
      </c>
      <c r="S614" s="7" t="s">
        <v>329</v>
      </c>
      <c r="T614" s="7" t="s">
        <v>2159</v>
      </c>
      <c r="U614" s="7" t="s">
        <v>43</v>
      </c>
      <c r="V614" s="26" t="e">
        <f t="shared" ca="1" si="22"/>
        <v>#NAME?</v>
      </c>
      <c r="W614" s="7"/>
      <c r="X614" s="7"/>
      <c r="Y614" s="31" t="s">
        <v>205</v>
      </c>
      <c r="Z614" s="32"/>
      <c r="AA614" s="33">
        <v>49075100012725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218731.4</v>
      </c>
      <c r="AQ614" s="32">
        <v>219765.25</v>
      </c>
      <c r="AR614" s="32">
        <v>250522.33</v>
      </c>
      <c r="AS614" s="32">
        <v>252690.67</v>
      </c>
      <c r="AT614" s="32">
        <v>254558.91</v>
      </c>
      <c r="AU614" s="32">
        <v>255256.6</v>
      </c>
      <c r="AV614" s="32">
        <v>236586</v>
      </c>
      <c r="AW614" s="32">
        <v>258790.9</v>
      </c>
      <c r="AX614" s="32">
        <v>158321.78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2160</v>
      </c>
      <c r="C615" s="4" t="s">
        <v>2161</v>
      </c>
      <c r="D615" s="7" t="s">
        <v>28</v>
      </c>
      <c r="E615" s="7" t="s">
        <v>20</v>
      </c>
      <c r="F615" s="7" t="s">
        <v>220</v>
      </c>
      <c r="G615" s="7" t="e">
        <f t="shared" ca="1" si="21"/>
        <v>#NAME?</v>
      </c>
      <c r="H615" s="26" t="s">
        <v>210</v>
      </c>
      <c r="I615" s="26" t="s">
        <v>33</v>
      </c>
      <c r="J615" s="7" t="str">
        <f t="shared" si="25"/>
        <v>Sim</v>
      </c>
      <c r="K615" s="27">
        <v>44973</v>
      </c>
      <c r="L615" s="7"/>
      <c r="M615" s="7" t="s">
        <v>40</v>
      </c>
      <c r="N615" s="28">
        <v>1.2E-2</v>
      </c>
      <c r="O615" s="7" t="s">
        <v>33</v>
      </c>
      <c r="P615" s="29">
        <v>0</v>
      </c>
      <c r="Q615" s="30" t="s">
        <v>2162</v>
      </c>
      <c r="R615" s="82"/>
      <c r="S615" s="7" t="s">
        <v>203</v>
      </c>
      <c r="T615" s="7" t="s">
        <v>2163</v>
      </c>
      <c r="U615" s="7" t="s">
        <v>20</v>
      </c>
      <c r="V615" s="26" t="e">
        <f t="shared" ca="1" si="22"/>
        <v>#NAME?</v>
      </c>
      <c r="W615" s="7"/>
      <c r="X615" s="7"/>
      <c r="Y615" s="31" t="s">
        <v>296</v>
      </c>
      <c r="Z615" s="32"/>
      <c r="AA615" s="33">
        <v>49075100006253</v>
      </c>
      <c r="AB615" s="32"/>
      <c r="AC615" s="32"/>
      <c r="AD615" s="32"/>
      <c r="AE615" s="32">
        <v>253551.03</v>
      </c>
      <c r="AF615" s="32">
        <v>302011.96999999997</v>
      </c>
      <c r="AG615" s="32">
        <v>305056.61</v>
      </c>
      <c r="AH615" s="32">
        <v>307539.42</v>
      </c>
      <c r="AI615" s="32">
        <v>310265.38</v>
      </c>
      <c r="AJ615" s="32">
        <v>311135.49</v>
      </c>
      <c r="AK615" s="32">
        <v>313732.45</v>
      </c>
      <c r="AL615" s="32">
        <v>316128</v>
      </c>
      <c r="AM615" s="32">
        <v>317485.3</v>
      </c>
      <c r="AN615" s="32">
        <v>318618.01</v>
      </c>
      <c r="AO615" s="32">
        <v>320679.52</v>
      </c>
      <c r="AP615" s="32">
        <v>323091.99</v>
      </c>
      <c r="AQ615" s="32">
        <v>424507.21</v>
      </c>
      <c r="AR615" s="32">
        <v>427282.64</v>
      </c>
      <c r="AS615" s="32">
        <v>430912.15</v>
      </c>
      <c r="AT615" s="32">
        <v>434152.22</v>
      </c>
      <c r="AU615" s="32">
        <v>436724</v>
      </c>
      <c r="AV615" s="32">
        <v>440013.5</v>
      </c>
      <c r="AW615" s="32">
        <v>448539.1</v>
      </c>
      <c r="AX615" s="32">
        <v>451953.35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2164</v>
      </c>
      <c r="C616" s="15" t="s">
        <v>2165</v>
      </c>
      <c r="D616" s="7" t="s">
        <v>51</v>
      </c>
      <c r="E616" s="7" t="s">
        <v>20</v>
      </c>
      <c r="F616" s="7" t="s">
        <v>232</v>
      </c>
      <c r="G616" s="7" t="e">
        <f t="shared" ca="1" si="21"/>
        <v>#NAME?</v>
      </c>
      <c r="H616" s="26" t="s">
        <v>210</v>
      </c>
      <c r="I616" s="26" t="s">
        <v>33</v>
      </c>
      <c r="J616" s="7" t="str">
        <f t="shared" si="25"/>
        <v>Não</v>
      </c>
      <c r="K616" s="27">
        <v>45344</v>
      </c>
      <c r="L616" s="7"/>
      <c r="M616" s="7" t="s">
        <v>53</v>
      </c>
      <c r="N616" s="28">
        <v>1.2E-2</v>
      </c>
      <c r="O616" s="7" t="s">
        <v>33</v>
      </c>
      <c r="P616" s="29">
        <v>0</v>
      </c>
      <c r="Q616" s="30"/>
      <c r="R616" s="82"/>
      <c r="S616" s="7" t="s">
        <v>203</v>
      </c>
      <c r="T616" s="12" t="s">
        <v>2166</v>
      </c>
      <c r="U616" s="7" t="s">
        <v>20</v>
      </c>
      <c r="V616" s="26" t="e">
        <f t="shared" ca="1" si="22"/>
        <v>#NAME?</v>
      </c>
      <c r="W616" s="7"/>
      <c r="X616" s="7"/>
      <c r="Y616" s="31" t="s">
        <v>205</v>
      </c>
      <c r="Z616" s="32"/>
      <c r="AA616" s="33">
        <v>49075100013438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>
        <v>1353336.36</v>
      </c>
      <c r="AS616" s="32">
        <v>1431243.69</v>
      </c>
      <c r="AT616" s="32">
        <v>1448256.37</v>
      </c>
      <c r="AU616" s="32">
        <v>1488093</v>
      </c>
      <c r="AV616" s="32">
        <v>1489166</v>
      </c>
      <c r="AW616" s="32">
        <v>1499859</v>
      </c>
      <c r="AX616" s="32">
        <v>1557119.93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74" t="s">
        <v>2167</v>
      </c>
      <c r="C617" s="83" t="s">
        <v>2168</v>
      </c>
      <c r="D617" s="7" t="s">
        <v>28</v>
      </c>
      <c r="E617" s="7" t="s">
        <v>38</v>
      </c>
      <c r="F617" s="7" t="s">
        <v>306</v>
      </c>
      <c r="G617" s="7" t="e">
        <f t="shared" ca="1" si="21"/>
        <v>#NAME?</v>
      </c>
      <c r="H617" s="26" t="s">
        <v>210</v>
      </c>
      <c r="I617" s="26" t="s">
        <v>33</v>
      </c>
      <c r="J617" s="7" t="str">
        <f t="shared" si="25"/>
        <v>Não</v>
      </c>
      <c r="K617" s="27">
        <v>45217</v>
      </c>
      <c r="L617" s="7"/>
      <c r="M617" s="7" t="s">
        <v>74</v>
      </c>
      <c r="N617" s="28">
        <v>1.4999999999999999E-2</v>
      </c>
      <c r="O617" s="7" t="s">
        <v>41</v>
      </c>
      <c r="P617" s="29">
        <v>0.1</v>
      </c>
      <c r="Q617" s="82"/>
      <c r="R617" s="82"/>
      <c r="S617" s="7" t="s">
        <v>203</v>
      </c>
      <c r="T617" s="7" t="s">
        <v>2169</v>
      </c>
      <c r="U617" s="7" t="s">
        <v>43</v>
      </c>
      <c r="V617" s="26" t="e">
        <f t="shared" ca="1" si="22"/>
        <v>#NAME?</v>
      </c>
      <c r="W617" s="7"/>
      <c r="X617" s="7"/>
      <c r="Y617" s="31" t="s">
        <v>205</v>
      </c>
      <c r="Z617" s="32"/>
      <c r="AA617" s="33">
        <v>49075100012733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50269.97</v>
      </c>
      <c r="AT617" s="32">
        <v>50015.82</v>
      </c>
      <c r="AU617" s="32">
        <v>49967.44</v>
      </c>
      <c r="AV617" s="32">
        <v>50246.400000000001</v>
      </c>
      <c r="AW617" s="32">
        <v>50895.81</v>
      </c>
      <c r="AX617" s="32">
        <v>51384.35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6" t="s">
        <v>2170</v>
      </c>
      <c r="C618" s="4" t="s">
        <v>2171</v>
      </c>
      <c r="D618" s="7" t="s">
        <v>28</v>
      </c>
      <c r="E618" s="7" t="s">
        <v>38</v>
      </c>
      <c r="F618" s="7" t="s">
        <v>260</v>
      </c>
      <c r="G618" s="7" t="e">
        <f t="shared" ca="1" si="21"/>
        <v>#NAME?</v>
      </c>
      <c r="H618" s="26" t="s">
        <v>210</v>
      </c>
      <c r="I618" s="26" t="s">
        <v>33</v>
      </c>
      <c r="J618" s="7" t="str">
        <f t="shared" si="25"/>
        <v>Sim</v>
      </c>
      <c r="K618" s="27">
        <v>45155</v>
      </c>
      <c r="L618" s="7"/>
      <c r="M618" s="7" t="s">
        <v>40</v>
      </c>
      <c r="N618" s="28">
        <v>1.2E-2</v>
      </c>
      <c r="O618" s="7" t="s">
        <v>33</v>
      </c>
      <c r="P618" s="29">
        <v>0</v>
      </c>
      <c r="Q618" s="30" t="s">
        <v>2172</v>
      </c>
      <c r="R618" s="43"/>
      <c r="S618" s="7" t="s">
        <v>203</v>
      </c>
      <c r="T618" s="7" t="s">
        <v>2173</v>
      </c>
      <c r="U618" s="7" t="s">
        <v>43</v>
      </c>
      <c r="V618" s="26" t="e">
        <f t="shared" ca="1" si="22"/>
        <v>#NAME?</v>
      </c>
      <c r="W618" s="7"/>
      <c r="X618" s="7"/>
      <c r="Y618" s="31" t="s">
        <v>205</v>
      </c>
      <c r="Z618" s="32"/>
      <c r="AA618" s="33">
        <v>49075100008566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254727.21</v>
      </c>
      <c r="AM618" s="32">
        <v>276438.52</v>
      </c>
      <c r="AN618" s="32">
        <v>331459.89</v>
      </c>
      <c r="AO618" s="32">
        <v>336584.66</v>
      </c>
      <c r="AP618" s="32">
        <v>341095.63</v>
      </c>
      <c r="AQ618" s="32">
        <v>589795.71</v>
      </c>
      <c r="AR618" s="32">
        <v>634652.05000000005</v>
      </c>
      <c r="AS618" s="32">
        <v>1042902.05</v>
      </c>
      <c r="AT618" s="32">
        <v>1040002.94</v>
      </c>
      <c r="AU618" s="32">
        <v>1043852</v>
      </c>
      <c r="AV618" s="32">
        <v>1050678</v>
      </c>
      <c r="AW618" s="32">
        <v>1062019</v>
      </c>
      <c r="AX618" s="32">
        <v>1072411.73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6" t="s">
        <v>2174</v>
      </c>
      <c r="C619" s="4" t="s">
        <v>2175</v>
      </c>
      <c r="D619" s="7" t="s">
        <v>28</v>
      </c>
      <c r="E619" s="7" t="s">
        <v>29</v>
      </c>
      <c r="F619" s="7" t="s">
        <v>831</v>
      </c>
      <c r="G619" s="7" t="e">
        <f t="shared" ca="1" si="21"/>
        <v>#NAME?</v>
      </c>
      <c r="H619" s="26" t="s">
        <v>210</v>
      </c>
      <c r="I619" s="26" t="s">
        <v>33</v>
      </c>
      <c r="J619" s="7" t="str">
        <f t="shared" si="25"/>
        <v>Não</v>
      </c>
      <c r="K619" s="27">
        <v>45548</v>
      </c>
      <c r="L619" s="7"/>
      <c r="M619" s="7" t="s">
        <v>53</v>
      </c>
      <c r="N619" s="28">
        <v>1.2E-2</v>
      </c>
      <c r="O619" s="7" t="s">
        <v>33</v>
      </c>
      <c r="P619" s="29">
        <v>0</v>
      </c>
      <c r="Q619" s="30"/>
      <c r="R619" s="43"/>
      <c r="S619" s="7" t="s">
        <v>203</v>
      </c>
      <c r="T619" s="7" t="s">
        <v>2176</v>
      </c>
      <c r="U619" s="7" t="s">
        <v>29</v>
      </c>
      <c r="V619" s="26" t="e">
        <f t="shared" ca="1" si="22"/>
        <v>#NAME?</v>
      </c>
      <c r="W619" s="7"/>
      <c r="X619" s="7" t="s">
        <v>276</v>
      </c>
      <c r="Y619" s="31"/>
      <c r="Z619" s="32"/>
      <c r="AA619" s="33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2177</v>
      </c>
      <c r="C620" s="4" t="s">
        <v>2178</v>
      </c>
      <c r="D620" s="7" t="s">
        <v>28</v>
      </c>
      <c r="E620" s="7" t="s">
        <v>20</v>
      </c>
      <c r="F620" s="7" t="s">
        <v>214</v>
      </c>
      <c r="G620" s="7" t="e">
        <f t="shared" ca="1" si="21"/>
        <v>#NAME?</v>
      </c>
      <c r="H620" s="26" t="s">
        <v>215</v>
      </c>
      <c r="I620" s="26" t="s">
        <v>216</v>
      </c>
      <c r="J620" s="7" t="str">
        <f t="shared" si="25"/>
        <v>Não</v>
      </c>
      <c r="K620" s="27">
        <v>45163</v>
      </c>
      <c r="L620" s="27"/>
      <c r="M620" s="7" t="s">
        <v>53</v>
      </c>
      <c r="N620" s="28">
        <v>0.01</v>
      </c>
      <c r="O620" s="7" t="s">
        <v>33</v>
      </c>
      <c r="P620" s="29">
        <v>0</v>
      </c>
      <c r="Q620" s="82"/>
      <c r="R620" s="82"/>
      <c r="S620" s="7" t="s">
        <v>329</v>
      </c>
      <c r="T620" s="7" t="s">
        <v>2179</v>
      </c>
      <c r="U620" s="7" t="s">
        <v>20</v>
      </c>
      <c r="V620" s="26" t="e">
        <f t="shared" ca="1" si="22"/>
        <v>#NAME?</v>
      </c>
      <c r="W620" s="7"/>
      <c r="X620" s="7"/>
      <c r="Y620" s="31" t="s">
        <v>205</v>
      </c>
      <c r="Z620" s="32"/>
      <c r="AA620" s="33">
        <v>49075100011869</v>
      </c>
      <c r="AB620" s="32"/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2180</v>
      </c>
      <c r="C621" s="4" t="s">
        <v>2181</v>
      </c>
      <c r="D621" s="7" t="s">
        <v>28</v>
      </c>
      <c r="E621" s="7" t="s">
        <v>20</v>
      </c>
      <c r="F621" s="7" t="s">
        <v>369</v>
      </c>
      <c r="G621" s="7" t="e">
        <f t="shared" ca="1" si="21"/>
        <v>#NAME?</v>
      </c>
      <c r="H621" s="26" t="s">
        <v>210</v>
      </c>
      <c r="I621" s="26" t="s">
        <v>33</v>
      </c>
      <c r="J621" s="7" t="str">
        <f t="shared" si="25"/>
        <v>Não</v>
      </c>
      <c r="K621" s="27">
        <v>44958</v>
      </c>
      <c r="L621" s="7"/>
      <c r="M621" s="7" t="s">
        <v>53</v>
      </c>
      <c r="N621" s="28">
        <v>7.0000000000000001E-3</v>
      </c>
      <c r="O621" s="7" t="s">
        <v>33</v>
      </c>
      <c r="P621" s="29">
        <v>0</v>
      </c>
      <c r="Q621" s="82"/>
      <c r="R621" s="82"/>
      <c r="S621" s="7" t="s">
        <v>329</v>
      </c>
      <c r="T621" s="7" t="s">
        <v>2182</v>
      </c>
      <c r="U621" s="7" t="s">
        <v>20</v>
      </c>
      <c r="V621" s="26" t="e">
        <f t="shared" ca="1" si="22"/>
        <v>#NAME?</v>
      </c>
      <c r="W621" s="7"/>
      <c r="X621" s="7"/>
      <c r="Y621" s="31" t="s">
        <v>470</v>
      </c>
      <c r="Z621" s="32"/>
      <c r="AA621" s="33">
        <v>49075100006628</v>
      </c>
      <c r="AB621" s="32"/>
      <c r="AC621" s="32"/>
      <c r="AD621" s="32"/>
      <c r="AE621" s="32">
        <v>0</v>
      </c>
      <c r="AF621" s="32">
        <v>2977311.65</v>
      </c>
      <c r="AG621" s="32">
        <v>1365838.92</v>
      </c>
      <c r="AH621" s="32">
        <v>1374697.27</v>
      </c>
      <c r="AI621" s="32">
        <v>1389671.12</v>
      </c>
      <c r="AJ621" s="32">
        <v>1402232.72</v>
      </c>
      <c r="AK621" s="32">
        <v>1409788.24</v>
      </c>
      <c r="AL621" s="32">
        <v>1422979.54</v>
      </c>
      <c r="AM621" s="32">
        <v>1434733.03</v>
      </c>
      <c r="AN621" s="32">
        <v>1447073.51</v>
      </c>
      <c r="AO621" s="32">
        <v>1458586.15</v>
      </c>
      <c r="AP621" s="32">
        <v>1470626.55</v>
      </c>
      <c r="AQ621" s="32">
        <v>1483501.85</v>
      </c>
      <c r="AR621" s="32">
        <v>1790089.98</v>
      </c>
      <c r="AS621" s="32">
        <v>1806232.88</v>
      </c>
      <c r="AT621" s="32">
        <v>1805004.82</v>
      </c>
      <c r="AU621" s="32">
        <v>1819494</v>
      </c>
      <c r="AV621" s="32">
        <v>1834511</v>
      </c>
      <c r="AW621" s="32">
        <v>1849257</v>
      </c>
      <c r="AX621" s="32">
        <v>1864967.12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" t="s">
        <v>2180</v>
      </c>
      <c r="C622" s="4" t="s">
        <v>2183</v>
      </c>
      <c r="D622" s="7" t="s">
        <v>28</v>
      </c>
      <c r="E622" s="7" t="s">
        <v>20</v>
      </c>
      <c r="F622" s="7" t="s">
        <v>369</v>
      </c>
      <c r="G622" s="7" t="e">
        <f t="shared" ca="1" si="21"/>
        <v>#NAME?</v>
      </c>
      <c r="H622" s="26" t="s">
        <v>210</v>
      </c>
      <c r="I622" s="26" t="s">
        <v>33</v>
      </c>
      <c r="J622" s="7" t="str">
        <f t="shared" si="25"/>
        <v>Não</v>
      </c>
      <c r="K622" s="27">
        <v>44998</v>
      </c>
      <c r="L622" s="7"/>
      <c r="M622" s="7" t="s">
        <v>53</v>
      </c>
      <c r="N622" s="28">
        <v>7.0000000000000001E-3</v>
      </c>
      <c r="O622" s="7" t="s">
        <v>33</v>
      </c>
      <c r="P622" s="29">
        <v>0</v>
      </c>
      <c r="Q622" s="82"/>
      <c r="R622" s="82"/>
      <c r="S622" s="7" t="s">
        <v>329</v>
      </c>
      <c r="T622" s="7" t="s">
        <v>2182</v>
      </c>
      <c r="U622" s="7" t="s">
        <v>20</v>
      </c>
      <c r="V622" s="26" t="e">
        <f t="shared" ca="1" si="22"/>
        <v>#NAME?</v>
      </c>
      <c r="W622" s="7"/>
      <c r="X622" s="7"/>
      <c r="Y622" s="31" t="s">
        <v>470</v>
      </c>
      <c r="Z622" s="32"/>
      <c r="AA622" s="33">
        <v>49075100008851</v>
      </c>
      <c r="AB622" s="32"/>
      <c r="AC622" s="32"/>
      <c r="AD622" s="32"/>
      <c r="AE622" s="32">
        <v>0</v>
      </c>
      <c r="AF622" s="32">
        <v>0</v>
      </c>
      <c r="AG622" s="32">
        <v>1643644.34</v>
      </c>
      <c r="AH622" s="32">
        <v>1653139.89</v>
      </c>
      <c r="AI622" s="32">
        <v>1667434.67</v>
      </c>
      <c r="AJ622" s="32">
        <v>1683033.97</v>
      </c>
      <c r="AK622" s="32">
        <v>1694859.99</v>
      </c>
      <c r="AL622" s="32">
        <v>1710534.55</v>
      </c>
      <c r="AM622" s="32">
        <v>1716725.01</v>
      </c>
      <c r="AN622" s="32">
        <v>1732559.45</v>
      </c>
      <c r="AO622" s="32">
        <v>1744628.66</v>
      </c>
      <c r="AP622" s="32">
        <v>1759607.04</v>
      </c>
      <c r="AQ622" s="32">
        <v>1772542.69</v>
      </c>
      <c r="AR622" s="32">
        <v>1786002.2</v>
      </c>
      <c r="AS622" s="32">
        <v>1609197.92</v>
      </c>
      <c r="AT622" s="32">
        <v>1392126.01</v>
      </c>
      <c r="AU622" s="32">
        <v>1397344</v>
      </c>
      <c r="AV622" s="32">
        <v>1409133</v>
      </c>
      <c r="AW622" s="32">
        <v>1421580</v>
      </c>
      <c r="AX622" s="32">
        <v>1431504.89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2184</v>
      </c>
      <c r="C623" s="4" t="s">
        <v>2185</v>
      </c>
      <c r="D623" s="7" t="s">
        <v>110</v>
      </c>
      <c r="E623" s="7" t="s">
        <v>29</v>
      </c>
      <c r="F623" s="7" t="s">
        <v>527</v>
      </c>
      <c r="G623" s="7" t="e">
        <f t="shared" ca="1" si="21"/>
        <v>#NAME?</v>
      </c>
      <c r="H623" s="26" t="s">
        <v>201</v>
      </c>
      <c r="I623" s="26" t="s">
        <v>33</v>
      </c>
      <c r="J623" s="7" t="str">
        <f t="shared" si="25"/>
        <v>Não</v>
      </c>
      <c r="K623" s="27">
        <v>45097</v>
      </c>
      <c r="L623" s="27">
        <v>45513</v>
      </c>
      <c r="M623" s="7" t="s">
        <v>2186</v>
      </c>
      <c r="N623" s="28">
        <v>0.01</v>
      </c>
      <c r="O623" s="7" t="s">
        <v>33</v>
      </c>
      <c r="P623" s="29">
        <v>0</v>
      </c>
      <c r="Q623" s="73"/>
      <c r="R623" s="43" t="s">
        <v>736</v>
      </c>
      <c r="S623" s="7" t="s">
        <v>203</v>
      </c>
      <c r="T623" s="7" t="s">
        <v>2187</v>
      </c>
      <c r="U623" s="7" t="s">
        <v>57</v>
      </c>
      <c r="V623" s="26" t="e">
        <f t="shared" ca="1" si="22"/>
        <v>#NAME?</v>
      </c>
      <c r="W623" s="7"/>
      <c r="X623" s="7"/>
      <c r="Y623" s="31" t="s">
        <v>205</v>
      </c>
      <c r="Z623" s="32"/>
      <c r="AA623" s="33">
        <v>49075100008213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>
        <v>1162232.1200000001</v>
      </c>
      <c r="AL623" s="32">
        <v>1174050.43</v>
      </c>
      <c r="AM623" s="32">
        <v>1240505.75</v>
      </c>
      <c r="AN623" s="32">
        <v>1249250.74</v>
      </c>
      <c r="AO623" s="32">
        <v>2179804.13</v>
      </c>
      <c r="AP623" s="32">
        <v>2195792.98</v>
      </c>
      <c r="AQ623" s="32">
        <v>2213575.4500000002</v>
      </c>
      <c r="AR623" s="32">
        <v>2229283.4900000002</v>
      </c>
      <c r="AS623" s="32">
        <v>2244094.9500000002</v>
      </c>
      <c r="AT623" s="32">
        <v>2307551.7599999998</v>
      </c>
      <c r="AU623" s="32">
        <v>2323267</v>
      </c>
      <c r="AV623" s="32">
        <v>2337371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" t="s">
        <v>2188</v>
      </c>
      <c r="C624" s="4" t="s">
        <v>2189</v>
      </c>
      <c r="D624" s="7" t="s">
        <v>28</v>
      </c>
      <c r="E624" s="7" t="s">
        <v>38</v>
      </c>
      <c r="F624" s="7" t="s">
        <v>260</v>
      </c>
      <c r="G624" s="7" t="e">
        <f t="shared" ca="1" si="21"/>
        <v>#NAME?</v>
      </c>
      <c r="H624" s="26" t="s">
        <v>210</v>
      </c>
      <c r="I624" s="26" t="s">
        <v>33</v>
      </c>
      <c r="J624" s="7" t="str">
        <f t="shared" si="25"/>
        <v>Não</v>
      </c>
      <c r="K624" s="27">
        <v>45029</v>
      </c>
      <c r="L624" s="7"/>
      <c r="M624" s="7" t="s">
        <v>74</v>
      </c>
      <c r="N624" s="28">
        <v>1.4999999999999999E-2</v>
      </c>
      <c r="O624" s="7" t="s">
        <v>41</v>
      </c>
      <c r="P624" s="29">
        <v>0.1</v>
      </c>
      <c r="Q624" s="82"/>
      <c r="R624" s="82"/>
      <c r="S624" s="7" t="s">
        <v>203</v>
      </c>
      <c r="T624" s="7" t="s">
        <v>2190</v>
      </c>
      <c r="U624" s="7" t="s">
        <v>43</v>
      </c>
      <c r="V624" s="26" t="e">
        <f t="shared" ca="1" si="22"/>
        <v>#NAME?</v>
      </c>
      <c r="W624" s="7"/>
      <c r="X624" s="7"/>
      <c r="Y624" s="31" t="s">
        <v>205</v>
      </c>
      <c r="Z624" s="32"/>
      <c r="AA624" s="33">
        <v>49075100004226</v>
      </c>
      <c r="AB624" s="32"/>
      <c r="AC624" s="32"/>
      <c r="AD624" s="32"/>
      <c r="AE624" s="32"/>
      <c r="AF624" s="32"/>
      <c r="AG624" s="32">
        <v>0</v>
      </c>
      <c r="AH624" s="32">
        <v>40121.160000000003</v>
      </c>
      <c r="AI624" s="32">
        <v>40564.959999999999</v>
      </c>
      <c r="AJ624" s="32">
        <v>44081.08</v>
      </c>
      <c r="AK624" s="32">
        <v>50609.72</v>
      </c>
      <c r="AL624" s="32">
        <v>54230.36</v>
      </c>
      <c r="AM624" s="32">
        <v>57397.440000000002</v>
      </c>
      <c r="AN624" s="32">
        <v>60377.08</v>
      </c>
      <c r="AO624" s="32">
        <v>64473.13</v>
      </c>
      <c r="AP624" s="32">
        <v>68654.73</v>
      </c>
      <c r="AQ624" s="32">
        <v>69784.91</v>
      </c>
      <c r="AR624" s="32">
        <v>70378.039999999994</v>
      </c>
      <c r="AS624" s="32">
        <v>75125.820000000007</v>
      </c>
      <c r="AT624" s="32">
        <v>112362.01</v>
      </c>
      <c r="AU624" s="32">
        <v>113909</v>
      </c>
      <c r="AV624" s="32">
        <v>117569</v>
      </c>
      <c r="AW624" s="32">
        <v>123139.2</v>
      </c>
      <c r="AX624" s="32">
        <v>126611.17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6" t="s">
        <v>2191</v>
      </c>
      <c r="C625" s="4" t="s">
        <v>2192</v>
      </c>
      <c r="D625" s="7" t="s">
        <v>28</v>
      </c>
      <c r="E625" s="7" t="s">
        <v>29</v>
      </c>
      <c r="F625" s="7" t="s">
        <v>412</v>
      </c>
      <c r="G625" s="7" t="e">
        <f t="shared" ca="1" si="21"/>
        <v>#NAME?</v>
      </c>
      <c r="H625" s="26" t="s">
        <v>215</v>
      </c>
      <c r="I625" s="26" t="s">
        <v>216</v>
      </c>
      <c r="J625" s="7" t="str">
        <f t="shared" si="25"/>
        <v>Não</v>
      </c>
      <c r="K625" s="27">
        <v>45001</v>
      </c>
      <c r="L625" s="7"/>
      <c r="M625" s="7" t="s">
        <v>94</v>
      </c>
      <c r="N625" s="28">
        <v>0</v>
      </c>
      <c r="O625" s="7" t="s">
        <v>33</v>
      </c>
      <c r="P625" s="29">
        <v>0</v>
      </c>
      <c r="Q625" s="43"/>
      <c r="R625" s="30"/>
      <c r="S625" s="7" t="s">
        <v>203</v>
      </c>
      <c r="T625" s="7" t="s">
        <v>2193</v>
      </c>
      <c r="U625" s="7" t="s">
        <v>29</v>
      </c>
      <c r="V625" s="26" t="e">
        <f t="shared" ca="1" si="22"/>
        <v>#NAME?</v>
      </c>
      <c r="W625" s="7"/>
      <c r="X625" s="7"/>
      <c r="Y625" s="31" t="s">
        <v>205</v>
      </c>
      <c r="Z625" s="32"/>
      <c r="AA625" s="33">
        <v>49075100008612</v>
      </c>
      <c r="AB625" s="32"/>
      <c r="AC625" s="32"/>
      <c r="AD625" s="32"/>
      <c r="AE625" s="32"/>
      <c r="AF625" s="32"/>
      <c r="AG625" s="32">
        <v>240699.04</v>
      </c>
      <c r="AH625" s="32">
        <v>242683.04</v>
      </c>
      <c r="AI625" s="32">
        <v>245715.26</v>
      </c>
      <c r="AJ625" s="32">
        <v>255492.88</v>
      </c>
      <c r="AK625" s="32">
        <v>258221.49</v>
      </c>
      <c r="AL625" s="32">
        <v>261151.03</v>
      </c>
      <c r="AM625" s="32">
        <v>213028.8</v>
      </c>
      <c r="AN625" s="32">
        <v>215140.58</v>
      </c>
      <c r="AO625" s="32">
        <v>161000.5</v>
      </c>
      <c r="AP625" s="32">
        <v>160132.44</v>
      </c>
      <c r="AQ625" s="32">
        <v>71056.31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" t="s">
        <v>2194</v>
      </c>
      <c r="C626" s="4" t="s">
        <v>2195</v>
      </c>
      <c r="D626" s="7" t="s">
        <v>208</v>
      </c>
      <c r="E626" s="7" t="s">
        <v>29</v>
      </c>
      <c r="F626" s="7" t="s">
        <v>2196</v>
      </c>
      <c r="G626" s="7" t="e">
        <f t="shared" ca="1" si="21"/>
        <v>#NAME?</v>
      </c>
      <c r="H626" s="26" t="s">
        <v>210</v>
      </c>
      <c r="I626" s="26" t="s">
        <v>33</v>
      </c>
      <c r="J626" s="7" t="str">
        <f t="shared" si="25"/>
        <v>Não</v>
      </c>
      <c r="K626" s="27">
        <v>44929</v>
      </c>
      <c r="L626" s="7"/>
      <c r="M626" s="7" t="s">
        <v>53</v>
      </c>
      <c r="N626" s="28">
        <v>1.2E-2</v>
      </c>
      <c r="O626" s="7" t="s">
        <v>33</v>
      </c>
      <c r="P626" s="29">
        <v>0</v>
      </c>
      <c r="Q626" s="82"/>
      <c r="R626" s="82"/>
      <c r="S626" s="7" t="s">
        <v>203</v>
      </c>
      <c r="T626" s="7" t="s">
        <v>2197</v>
      </c>
      <c r="U626" s="7" t="s">
        <v>20</v>
      </c>
      <c r="V626" s="26" t="e">
        <f t="shared" ca="1" si="22"/>
        <v>#NAME?</v>
      </c>
      <c r="W626" s="7"/>
      <c r="X626" s="7"/>
      <c r="Y626" s="31" t="s">
        <v>205</v>
      </c>
      <c r="Z626" s="32"/>
      <c r="AA626" s="33">
        <v>49075100010110</v>
      </c>
      <c r="AB626" s="32"/>
      <c r="AC626" s="32"/>
      <c r="AD626" s="32"/>
      <c r="AE626" s="32">
        <v>295761.96999999997</v>
      </c>
      <c r="AF626" s="32">
        <v>297479.42</v>
      </c>
      <c r="AG626" s="32">
        <v>336452.8</v>
      </c>
      <c r="AH626" s="32">
        <v>338756.18</v>
      </c>
      <c r="AI626" s="32">
        <v>342130.28</v>
      </c>
      <c r="AJ626" s="32">
        <v>344541.66</v>
      </c>
      <c r="AK626" s="32">
        <v>346952.7</v>
      </c>
      <c r="AL626" s="32">
        <v>349411.89</v>
      </c>
      <c r="AM626" s="32">
        <v>350929.21</v>
      </c>
      <c r="AN626" s="32">
        <v>353700.83</v>
      </c>
      <c r="AO626" s="32">
        <v>355768.52</v>
      </c>
      <c r="AP626" s="32">
        <v>358487.89</v>
      </c>
      <c r="AQ626" s="32">
        <v>361575.81</v>
      </c>
      <c r="AR626" s="32">
        <v>363485.83</v>
      </c>
      <c r="AS626" s="32">
        <v>365697.18</v>
      </c>
      <c r="AT626" s="32">
        <v>368502.72</v>
      </c>
      <c r="AU626" s="32">
        <v>371274.4</v>
      </c>
      <c r="AV626" s="32">
        <v>373992.1</v>
      </c>
      <c r="AW626" s="32">
        <v>376120</v>
      </c>
      <c r="AX626" s="32">
        <v>376766.89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" t="s">
        <v>2198</v>
      </c>
      <c r="C627" s="34" t="s">
        <v>2199</v>
      </c>
      <c r="D627" s="7" t="s">
        <v>28</v>
      </c>
      <c r="E627" s="7" t="s">
        <v>29</v>
      </c>
      <c r="F627" s="7" t="s">
        <v>412</v>
      </c>
      <c r="G627" s="7" t="e">
        <f t="shared" ca="1" si="21"/>
        <v>#NAME?</v>
      </c>
      <c r="H627" s="26" t="s">
        <v>210</v>
      </c>
      <c r="I627" s="26" t="s">
        <v>33</v>
      </c>
      <c r="J627" s="7" t="str">
        <f t="shared" si="25"/>
        <v>Sim</v>
      </c>
      <c r="K627" s="27">
        <v>45338</v>
      </c>
      <c r="L627" s="7"/>
      <c r="M627" s="7" t="s">
        <v>53</v>
      </c>
      <c r="N627" s="28">
        <v>1.2E-2</v>
      </c>
      <c r="O627" s="7" t="s">
        <v>33</v>
      </c>
      <c r="P627" s="29">
        <v>0</v>
      </c>
      <c r="Q627" s="35" t="s">
        <v>2200</v>
      </c>
      <c r="R627" s="82"/>
      <c r="S627" s="7" t="s">
        <v>203</v>
      </c>
      <c r="T627" s="6" t="s">
        <v>2201</v>
      </c>
      <c r="U627" s="7" t="s">
        <v>29</v>
      </c>
      <c r="V627" s="26" t="e">
        <f t="shared" ca="1" si="22"/>
        <v>#NAME?</v>
      </c>
      <c r="W627" s="7"/>
      <c r="X627" s="7"/>
      <c r="Y627" s="31" t="s">
        <v>205</v>
      </c>
      <c r="Z627" s="32"/>
      <c r="AA627" s="33">
        <v>49075100013446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>
        <v>422677.5</v>
      </c>
      <c r="AS627" s="32">
        <v>256538.48</v>
      </c>
      <c r="AT627" s="32">
        <v>258707.65</v>
      </c>
      <c r="AU627" s="32">
        <v>248937.5</v>
      </c>
      <c r="AV627" s="32">
        <v>250924.6</v>
      </c>
      <c r="AW627" s="32">
        <v>242979.20000000001</v>
      </c>
      <c r="AX627" s="32">
        <v>244950.13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" t="s">
        <v>2202</v>
      </c>
      <c r="C628" s="4" t="s">
        <v>2203</v>
      </c>
      <c r="D628" s="7" t="s">
        <v>28</v>
      </c>
      <c r="E628" s="7" t="s">
        <v>29</v>
      </c>
      <c r="F628" s="7" t="s">
        <v>2204</v>
      </c>
      <c r="G628" s="7" t="e">
        <f t="shared" ca="1" si="21"/>
        <v>#NAME?</v>
      </c>
      <c r="H628" s="26" t="s">
        <v>210</v>
      </c>
      <c r="I628" s="26" t="s">
        <v>33</v>
      </c>
      <c r="J628" s="7" t="str">
        <f t="shared" si="25"/>
        <v>Não</v>
      </c>
      <c r="K628" s="27">
        <v>44994</v>
      </c>
      <c r="L628" s="7"/>
      <c r="M628" s="7" t="s">
        <v>53</v>
      </c>
      <c r="N628" s="28">
        <v>1.2E-2</v>
      </c>
      <c r="O628" s="7" t="s">
        <v>33</v>
      </c>
      <c r="P628" s="29">
        <v>0</v>
      </c>
      <c r="Q628" s="82"/>
      <c r="R628" s="82"/>
      <c r="S628" s="7" t="s">
        <v>203</v>
      </c>
      <c r="T628" s="7" t="s">
        <v>2205</v>
      </c>
      <c r="U628" s="7" t="s">
        <v>29</v>
      </c>
      <c r="V628" s="26" t="e">
        <f t="shared" ca="1" si="22"/>
        <v>#NAME?</v>
      </c>
      <c r="W628" s="7"/>
      <c r="X628" s="7"/>
      <c r="Y628" s="31" t="s">
        <v>205</v>
      </c>
      <c r="Z628" s="32"/>
      <c r="AA628" s="33">
        <v>49075100009368</v>
      </c>
      <c r="AB628" s="32"/>
      <c r="AC628" s="32"/>
      <c r="AD628" s="32"/>
      <c r="AE628" s="32"/>
      <c r="AF628" s="32">
        <v>0</v>
      </c>
      <c r="AG628" s="32">
        <v>165623.1</v>
      </c>
      <c r="AH628" s="32">
        <v>167201.9</v>
      </c>
      <c r="AI628" s="32">
        <v>168860.19</v>
      </c>
      <c r="AJ628" s="32">
        <v>170307.91</v>
      </c>
      <c r="AK628" s="32">
        <v>171767.27</v>
      </c>
      <c r="AL628" s="32">
        <v>152684.85999999999</v>
      </c>
      <c r="AM628" s="32">
        <v>153125.67000000001</v>
      </c>
      <c r="AN628" s="32">
        <v>153582.35</v>
      </c>
      <c r="AO628" s="32">
        <v>155453.48000000001</v>
      </c>
      <c r="AP628" s="32">
        <v>157002.03</v>
      </c>
      <c r="AQ628" s="32">
        <v>158147.74</v>
      </c>
      <c r="AR628" s="32">
        <v>159045.38</v>
      </c>
      <c r="AS628" s="32">
        <v>160214.99</v>
      </c>
      <c r="AT628" s="32">
        <v>160971.10999999999</v>
      </c>
      <c r="AU628" s="32">
        <v>161089.9</v>
      </c>
      <c r="AV628" s="32">
        <v>162047.9</v>
      </c>
      <c r="AW628" s="32">
        <v>162685.9</v>
      </c>
      <c r="AX628" s="32">
        <v>163341.10999999999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49</v>
      </c>
      <c r="C629" s="4" t="s">
        <v>50</v>
      </c>
      <c r="D629" s="7" t="s">
        <v>51</v>
      </c>
      <c r="E629" s="7" t="s">
        <v>20</v>
      </c>
      <c r="F629" s="7" t="s">
        <v>232</v>
      </c>
      <c r="G629" s="7" t="e">
        <f t="shared" ca="1" si="21"/>
        <v>#NAME?</v>
      </c>
      <c r="H629" s="26" t="s">
        <v>215</v>
      </c>
      <c r="I629" s="26" t="s">
        <v>480</v>
      </c>
      <c r="J629" s="7" t="str">
        <f t="shared" si="25"/>
        <v>Não</v>
      </c>
      <c r="K629" s="27">
        <v>45327</v>
      </c>
      <c r="L629" s="7"/>
      <c r="M629" s="9" t="s">
        <v>40</v>
      </c>
      <c r="N629" s="10">
        <v>1.2E-2</v>
      </c>
      <c r="O629" s="6" t="s">
        <v>41</v>
      </c>
      <c r="P629" s="11">
        <v>0.1</v>
      </c>
      <c r="Q629" s="82"/>
      <c r="R629" s="82"/>
      <c r="S629" s="7" t="s">
        <v>203</v>
      </c>
      <c r="T629" s="7" t="s">
        <v>2206</v>
      </c>
      <c r="U629" s="7" t="s">
        <v>29</v>
      </c>
      <c r="V629" s="26" t="e">
        <f t="shared" ca="1" si="22"/>
        <v>#NAME?</v>
      </c>
      <c r="W629" s="7"/>
      <c r="X629" s="7"/>
      <c r="Y629" s="31" t="s">
        <v>205</v>
      </c>
      <c r="Z629" s="32"/>
      <c r="AA629" s="33">
        <v>49075100013454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>
        <v>0</v>
      </c>
      <c r="AR629" s="32">
        <v>600257.93999999994</v>
      </c>
      <c r="AS629" s="32">
        <v>603404.56999999995</v>
      </c>
      <c r="AT629" s="32">
        <v>681852.95</v>
      </c>
      <c r="AU629" s="32">
        <v>681714.3</v>
      </c>
      <c r="AV629" s="32">
        <v>705913.4</v>
      </c>
      <c r="AW629" s="32">
        <v>713578.3</v>
      </c>
      <c r="AX629" s="32">
        <v>721358.79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2207</v>
      </c>
      <c r="C630" s="4" t="s">
        <v>2208</v>
      </c>
      <c r="D630" s="7" t="s">
        <v>28</v>
      </c>
      <c r="E630" s="7" t="s">
        <v>20</v>
      </c>
      <c r="F630" s="7" t="s">
        <v>214</v>
      </c>
      <c r="G630" s="7" t="e">
        <f t="shared" ca="1" si="21"/>
        <v>#NAME?</v>
      </c>
      <c r="H630" s="26" t="s">
        <v>210</v>
      </c>
      <c r="I630" s="26" t="s">
        <v>33</v>
      </c>
      <c r="J630" s="7" t="str">
        <f t="shared" si="25"/>
        <v>Sim</v>
      </c>
      <c r="K630" s="27">
        <v>45098</v>
      </c>
      <c r="L630" s="27"/>
      <c r="M630" s="7" t="s">
        <v>53</v>
      </c>
      <c r="N630" s="28">
        <v>1.2E-2</v>
      </c>
      <c r="O630" s="7" t="s">
        <v>33</v>
      </c>
      <c r="P630" s="29">
        <v>0</v>
      </c>
      <c r="Q630" s="136" t="s">
        <v>2209</v>
      </c>
      <c r="R630" s="30"/>
      <c r="S630" s="7" t="s">
        <v>203</v>
      </c>
      <c r="T630" s="7" t="s">
        <v>2210</v>
      </c>
      <c r="U630" s="7" t="s">
        <v>20</v>
      </c>
      <c r="V630" s="26" t="e">
        <f t="shared" ca="1" si="22"/>
        <v>#NAME?</v>
      </c>
      <c r="W630" s="7"/>
      <c r="X630" s="7"/>
      <c r="Y630" s="31" t="s">
        <v>205</v>
      </c>
      <c r="Z630" s="32"/>
      <c r="AA630" s="33">
        <v>49075100008140</v>
      </c>
      <c r="AB630" s="32"/>
      <c r="AC630" s="32"/>
      <c r="AD630" s="32"/>
      <c r="AE630" s="32"/>
      <c r="AF630" s="32"/>
      <c r="AG630" s="32"/>
      <c r="AH630" s="32"/>
      <c r="AI630" s="32"/>
      <c r="AJ630" s="32">
        <v>28087.71</v>
      </c>
      <c r="AK630" s="32">
        <v>353259.52000000002</v>
      </c>
      <c r="AL630" s="32">
        <v>356967.54</v>
      </c>
      <c r="AM630" s="32">
        <v>359380.24</v>
      </c>
      <c r="AN630" s="32">
        <v>362555.21</v>
      </c>
      <c r="AO630" s="32">
        <v>365243.39</v>
      </c>
      <c r="AP630" s="32">
        <v>367695.2</v>
      </c>
      <c r="AQ630" s="32">
        <v>370412.66</v>
      </c>
      <c r="AR630" s="32">
        <v>372718.31</v>
      </c>
      <c r="AS630" s="32">
        <v>125398.61</v>
      </c>
      <c r="AT630" s="32">
        <v>126260.57</v>
      </c>
      <c r="AU630" s="32">
        <v>94273.79</v>
      </c>
      <c r="AV630" s="32">
        <v>95027.58</v>
      </c>
      <c r="AW630" s="32">
        <v>95803.97</v>
      </c>
      <c r="AX630" s="32">
        <v>76251.91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2211</v>
      </c>
      <c r="C631" s="4" t="s">
        <v>2212</v>
      </c>
      <c r="D631" s="7" t="s">
        <v>28</v>
      </c>
      <c r="E631" s="7" t="s">
        <v>29</v>
      </c>
      <c r="F631" s="7" t="s">
        <v>78</v>
      </c>
      <c r="G631" s="7" t="e">
        <f t="shared" ca="1" si="21"/>
        <v>#NAME?</v>
      </c>
      <c r="H631" s="26" t="s">
        <v>210</v>
      </c>
      <c r="I631" s="26" t="s">
        <v>33</v>
      </c>
      <c r="J631" s="7" t="str">
        <f t="shared" si="25"/>
        <v>Não</v>
      </c>
      <c r="K631" s="27">
        <v>44928</v>
      </c>
      <c r="L631" s="7"/>
      <c r="M631" s="7" t="s">
        <v>40</v>
      </c>
      <c r="N631" s="28">
        <v>0</v>
      </c>
      <c r="O631" s="7" t="s">
        <v>33</v>
      </c>
      <c r="P631" s="29">
        <v>0</v>
      </c>
      <c r="Q631" s="82"/>
      <c r="R631" s="82"/>
      <c r="S631" s="7" t="s">
        <v>203</v>
      </c>
      <c r="T631" s="7" t="s">
        <v>2213</v>
      </c>
      <c r="U631" s="7" t="s">
        <v>29</v>
      </c>
      <c r="V631" s="26" t="e">
        <f t="shared" ca="1" si="22"/>
        <v>#NAME?</v>
      </c>
      <c r="W631" s="7"/>
      <c r="X631" s="7"/>
      <c r="Y631" s="31" t="s">
        <v>296</v>
      </c>
      <c r="Z631" s="32"/>
      <c r="AA631" s="33">
        <v>49075100006288</v>
      </c>
      <c r="AB631" s="32"/>
      <c r="AC631" s="32"/>
      <c r="AD631" s="32">
        <v>64015.93</v>
      </c>
      <c r="AE631" s="32">
        <v>59888.92</v>
      </c>
      <c r="AF631" s="32">
        <v>44917.04</v>
      </c>
      <c r="AG631" s="32">
        <v>46776.24</v>
      </c>
      <c r="AH631" s="32">
        <v>51910.5</v>
      </c>
      <c r="AI631" s="32">
        <v>56248.95</v>
      </c>
      <c r="AJ631" s="32">
        <v>56870.02</v>
      </c>
      <c r="AK631" s="32">
        <v>41471.870000000003</v>
      </c>
      <c r="AL631" s="32">
        <v>46115.8</v>
      </c>
      <c r="AM631" s="32">
        <v>42232.68</v>
      </c>
      <c r="AN631" s="32">
        <v>39568.06</v>
      </c>
      <c r="AO631" s="32">
        <v>43508.72</v>
      </c>
      <c r="AP631" s="32">
        <v>64045.57</v>
      </c>
      <c r="AQ631" s="32">
        <v>66948.91</v>
      </c>
      <c r="AR631" s="32">
        <v>67122.48</v>
      </c>
      <c r="AS631" s="32">
        <v>68171.38</v>
      </c>
      <c r="AT631" s="32">
        <v>68787.960000000006</v>
      </c>
      <c r="AU631" s="32">
        <v>69355.69</v>
      </c>
      <c r="AV631" s="32">
        <v>65966.850000000006</v>
      </c>
      <c r="AW631" s="32">
        <v>65270.720000000001</v>
      </c>
      <c r="AX631" s="32">
        <v>73265.899999999994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" t="s">
        <v>2214</v>
      </c>
      <c r="C632" s="4" t="s">
        <v>2215</v>
      </c>
      <c r="D632" s="7" t="s">
        <v>28</v>
      </c>
      <c r="E632" s="7" t="s">
        <v>38</v>
      </c>
      <c r="F632" s="7" t="s">
        <v>260</v>
      </c>
      <c r="G632" s="7" t="e">
        <f t="shared" ca="1" si="21"/>
        <v>#NAME?</v>
      </c>
      <c r="H632" s="26" t="s">
        <v>210</v>
      </c>
      <c r="I632" s="26" t="s">
        <v>33</v>
      </c>
      <c r="J632" s="7" t="str">
        <f t="shared" si="25"/>
        <v>Não</v>
      </c>
      <c r="K632" s="27">
        <v>45163</v>
      </c>
      <c r="L632" s="27"/>
      <c r="M632" s="7" t="s">
        <v>74</v>
      </c>
      <c r="N632" s="28">
        <v>1.4999999999999999E-2</v>
      </c>
      <c r="O632" s="7" t="s">
        <v>41</v>
      </c>
      <c r="P632" s="29">
        <v>0.1</v>
      </c>
      <c r="Q632" s="25"/>
      <c r="R632" s="30" t="s">
        <v>2216</v>
      </c>
      <c r="S632" s="7" t="s">
        <v>203</v>
      </c>
      <c r="T632" s="7" t="s">
        <v>2217</v>
      </c>
      <c r="U632" s="7" t="s">
        <v>43</v>
      </c>
      <c r="V632" s="26" t="e">
        <f t="shared" ca="1" si="22"/>
        <v>#NAME?</v>
      </c>
      <c r="W632" s="7"/>
      <c r="X632" s="7"/>
      <c r="Y632" s="31" t="s">
        <v>205</v>
      </c>
      <c r="Z632" s="32"/>
      <c r="AA632" s="33">
        <v>49075100011877</v>
      </c>
      <c r="AB632" s="32"/>
      <c r="AC632" s="32"/>
      <c r="AD632" s="32"/>
      <c r="AE632" s="32"/>
      <c r="AF632" s="32"/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138546.57999999999</v>
      </c>
      <c r="AR632" s="32">
        <v>139562.43</v>
      </c>
      <c r="AS632" s="32">
        <v>140246.64000000001</v>
      </c>
      <c r="AT632" s="32">
        <v>139258.12</v>
      </c>
      <c r="AU632" s="32">
        <v>138801.29999999999</v>
      </c>
      <c r="AV632" s="32">
        <v>139604.79999999999</v>
      </c>
      <c r="AW632" s="32">
        <v>141253.9</v>
      </c>
      <c r="AX632" s="32">
        <v>142854.74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6" t="s">
        <v>2218</v>
      </c>
      <c r="C633" s="4" t="s">
        <v>2219</v>
      </c>
      <c r="D633" s="7" t="s">
        <v>28</v>
      </c>
      <c r="E633" s="7" t="s">
        <v>38</v>
      </c>
      <c r="F633" s="7" t="s">
        <v>260</v>
      </c>
      <c r="G633" s="7" t="e">
        <f t="shared" ca="1" si="21"/>
        <v>#NAME?</v>
      </c>
      <c r="H633" s="26" t="s">
        <v>201</v>
      </c>
      <c r="I633" s="26" t="s">
        <v>33</v>
      </c>
      <c r="J633" s="7" t="str">
        <f t="shared" si="25"/>
        <v>Não</v>
      </c>
      <c r="K633" s="27">
        <v>45035</v>
      </c>
      <c r="L633" s="70">
        <v>45273</v>
      </c>
      <c r="M633" s="7" t="s">
        <v>53</v>
      </c>
      <c r="N633" s="28">
        <v>1.2E-2</v>
      </c>
      <c r="O633" s="7" t="s">
        <v>33</v>
      </c>
      <c r="P633" s="29">
        <v>0</v>
      </c>
      <c r="Q633" s="30"/>
      <c r="R633" s="30"/>
      <c r="S633" s="7" t="s">
        <v>203</v>
      </c>
      <c r="T633" s="7" t="s">
        <v>2217</v>
      </c>
      <c r="U633" s="7" t="s">
        <v>43</v>
      </c>
      <c r="V633" s="26" t="e">
        <f t="shared" ca="1" si="22"/>
        <v>#NAME?</v>
      </c>
      <c r="W633" s="7"/>
      <c r="X633" s="7"/>
      <c r="Y633" s="31"/>
      <c r="Z633" s="32"/>
      <c r="AA633" s="33"/>
      <c r="AB633" s="32"/>
      <c r="AC633" s="32"/>
      <c r="AD633" s="32"/>
      <c r="AE633" s="32"/>
      <c r="AF633" s="32"/>
      <c r="AG633" s="32">
        <v>0</v>
      </c>
      <c r="AH633" s="32">
        <v>701737.29</v>
      </c>
      <c r="AI633" s="32">
        <v>709516.96</v>
      </c>
      <c r="AJ633" s="32">
        <v>311081.44</v>
      </c>
      <c r="AK633" s="32">
        <v>313149.40000000002</v>
      </c>
      <c r="AL633" s="32">
        <v>313634.65999999997</v>
      </c>
      <c r="AM633" s="32">
        <v>3.86</v>
      </c>
      <c r="AN633" s="32">
        <v>3.86</v>
      </c>
      <c r="AO633" s="32">
        <v>3.86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6" t="s">
        <v>2220</v>
      </c>
      <c r="C634" s="4" t="s">
        <v>2221</v>
      </c>
      <c r="D634" s="7" t="s">
        <v>28</v>
      </c>
      <c r="E634" s="7" t="s">
        <v>20</v>
      </c>
      <c r="F634" s="7" t="s">
        <v>369</v>
      </c>
      <c r="G634" s="7" t="e">
        <f t="shared" ca="1" si="21"/>
        <v>#NAME?</v>
      </c>
      <c r="H634" s="26" t="s">
        <v>215</v>
      </c>
      <c r="I634" s="26" t="s">
        <v>252</v>
      </c>
      <c r="J634" s="7" t="s">
        <v>235</v>
      </c>
      <c r="K634" s="27">
        <v>45393</v>
      </c>
      <c r="L634" s="70"/>
      <c r="M634" s="7" t="s">
        <v>634</v>
      </c>
      <c r="N634" s="28">
        <v>0</v>
      </c>
      <c r="O634" s="7" t="s">
        <v>33</v>
      </c>
      <c r="P634" s="29">
        <v>0</v>
      </c>
      <c r="Q634" s="30"/>
      <c r="R634" s="30"/>
      <c r="S634" s="7" t="s">
        <v>203</v>
      </c>
      <c r="T634" s="7" t="s">
        <v>2222</v>
      </c>
      <c r="U634" s="7" t="s">
        <v>20</v>
      </c>
      <c r="V634" s="26" t="e">
        <f t="shared" ca="1" si="22"/>
        <v>#NAME?</v>
      </c>
      <c r="W634" s="7"/>
      <c r="X634" s="7"/>
      <c r="Y634" s="31" t="s">
        <v>205</v>
      </c>
      <c r="Z634" s="32"/>
      <c r="AA634" s="33">
        <v>49075100014388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>
        <v>3570485.61</v>
      </c>
      <c r="AU634" s="32">
        <v>3592455</v>
      </c>
      <c r="AV634" s="32">
        <v>2607409</v>
      </c>
      <c r="AW634" s="32">
        <v>2403584</v>
      </c>
      <c r="AX634" s="32">
        <v>2421880.7000000002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6" t="s">
        <v>2220</v>
      </c>
      <c r="C635" s="4" t="s">
        <v>2223</v>
      </c>
      <c r="D635" s="7" t="s">
        <v>28</v>
      </c>
      <c r="E635" s="7" t="s">
        <v>20</v>
      </c>
      <c r="F635" s="7" t="s">
        <v>369</v>
      </c>
      <c r="G635" s="7" t="e">
        <f t="shared" ca="1" si="21"/>
        <v>#NAME?</v>
      </c>
      <c r="H635" s="26" t="s">
        <v>210</v>
      </c>
      <c r="I635" s="26" t="s">
        <v>33</v>
      </c>
      <c r="J635" s="7" t="s">
        <v>235</v>
      </c>
      <c r="K635" s="27">
        <v>45427</v>
      </c>
      <c r="L635" s="70"/>
      <c r="M635" s="7" t="s">
        <v>327</v>
      </c>
      <c r="N635" s="28">
        <v>0.01</v>
      </c>
      <c r="O635" s="7" t="s">
        <v>41</v>
      </c>
      <c r="P635" s="29">
        <v>0.1</v>
      </c>
      <c r="Q635" s="30"/>
      <c r="R635" s="30"/>
      <c r="S635" s="7" t="s">
        <v>203</v>
      </c>
      <c r="T635" s="7" t="s">
        <v>2222</v>
      </c>
      <c r="U635" s="7" t="s">
        <v>20</v>
      </c>
      <c r="V635" s="26" t="e">
        <f t="shared" ca="1" si="22"/>
        <v>#NAME?</v>
      </c>
      <c r="W635" s="7"/>
      <c r="X635" s="7"/>
      <c r="Y635" s="31" t="s">
        <v>205</v>
      </c>
      <c r="Z635" s="32"/>
      <c r="AA635" s="33">
        <v>49075100014681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>
        <v>0</v>
      </c>
      <c r="AV635" s="32">
        <v>727143.8</v>
      </c>
      <c r="AW635" s="32">
        <v>1242904</v>
      </c>
      <c r="AX635" s="32">
        <v>1252702.46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2224</v>
      </c>
      <c r="C636" s="4" t="s">
        <v>2225</v>
      </c>
      <c r="D636" s="7" t="s">
        <v>28</v>
      </c>
      <c r="E636" s="7" t="s">
        <v>38</v>
      </c>
      <c r="F636" s="7" t="s">
        <v>653</v>
      </c>
      <c r="G636" s="7" t="e">
        <f t="shared" ca="1" si="21"/>
        <v>#NAME?</v>
      </c>
      <c r="H636" s="26" t="s">
        <v>215</v>
      </c>
      <c r="I636" s="26" t="s">
        <v>216</v>
      </c>
      <c r="J636" s="7" t="str">
        <f t="shared" ref="J636:J679" si="26">IF(Q636=0,"Não","Sim")</f>
        <v>Não</v>
      </c>
      <c r="K636" s="27">
        <v>45163</v>
      </c>
      <c r="L636" s="27"/>
      <c r="M636" s="7" t="s">
        <v>53</v>
      </c>
      <c r="N636" s="28">
        <v>7.0000000000000001E-3</v>
      </c>
      <c r="O636" s="7" t="s">
        <v>33</v>
      </c>
      <c r="P636" s="29">
        <v>0</v>
      </c>
      <c r="Q636" s="82"/>
      <c r="R636" s="30" t="s">
        <v>1182</v>
      </c>
      <c r="S636" s="7" t="s">
        <v>203</v>
      </c>
      <c r="T636" s="7" t="s">
        <v>2226</v>
      </c>
      <c r="U636" s="7" t="s">
        <v>57</v>
      </c>
      <c r="V636" s="26" t="e">
        <f t="shared" ca="1" si="22"/>
        <v>#NAME?</v>
      </c>
      <c r="W636" s="7"/>
      <c r="X636" s="7"/>
      <c r="Y636" s="31" t="s">
        <v>205</v>
      </c>
      <c r="Z636" s="32"/>
      <c r="AA636" s="33">
        <v>49075100011885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0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18</v>
      </c>
      <c r="B637" s="3" t="s">
        <v>2227</v>
      </c>
      <c r="C637" s="4" t="s">
        <v>2228</v>
      </c>
      <c r="D637" s="7" t="s">
        <v>92</v>
      </c>
      <c r="E637" s="7" t="s">
        <v>29</v>
      </c>
      <c r="F637" s="7" t="s">
        <v>244</v>
      </c>
      <c r="G637" s="7" t="e">
        <f t="shared" ca="1" si="21"/>
        <v>#NAME?</v>
      </c>
      <c r="H637" s="26" t="s">
        <v>210</v>
      </c>
      <c r="I637" s="26" t="s">
        <v>33</v>
      </c>
      <c r="J637" s="7" t="str">
        <f t="shared" si="26"/>
        <v>Sim</v>
      </c>
      <c r="K637" s="27">
        <v>45518</v>
      </c>
      <c r="L637" s="27"/>
      <c r="M637" s="7" t="s">
        <v>40</v>
      </c>
      <c r="N637" s="28">
        <v>1.2E-2</v>
      </c>
      <c r="O637" s="7" t="s">
        <v>41</v>
      </c>
      <c r="P637" s="29">
        <v>0.1</v>
      </c>
      <c r="Q637" s="30" t="s">
        <v>2229</v>
      </c>
      <c r="R637" s="30"/>
      <c r="S637" s="7" t="s">
        <v>203</v>
      </c>
      <c r="T637" s="7" t="s">
        <v>2230</v>
      </c>
      <c r="U637" s="7" t="s">
        <v>1654</v>
      </c>
      <c r="V637" s="26" t="e">
        <f t="shared" ca="1" si="22"/>
        <v>#NAME?</v>
      </c>
      <c r="W637" s="7"/>
      <c r="X637" s="7" t="s">
        <v>76</v>
      </c>
      <c r="Y637" s="31" t="s">
        <v>296</v>
      </c>
      <c r="Z637" s="32"/>
      <c r="AA637" s="33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>
        <v>312460.33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18</v>
      </c>
      <c r="B638" s="3" t="s">
        <v>2231</v>
      </c>
      <c r="C638" s="4" t="s">
        <v>2232</v>
      </c>
      <c r="D638" s="7" t="s">
        <v>28</v>
      </c>
      <c r="E638" s="7" t="s">
        <v>38</v>
      </c>
      <c r="F638" s="7" t="s">
        <v>260</v>
      </c>
      <c r="G638" s="7" t="e">
        <f t="shared" ca="1" si="21"/>
        <v>#NAME?</v>
      </c>
      <c r="H638" s="26" t="s">
        <v>215</v>
      </c>
      <c r="I638" s="26" t="s">
        <v>216</v>
      </c>
      <c r="J638" s="7" t="str">
        <f t="shared" si="26"/>
        <v>Não</v>
      </c>
      <c r="K638" s="27">
        <v>45163</v>
      </c>
      <c r="L638" s="27"/>
      <c r="M638" s="7" t="s">
        <v>53</v>
      </c>
      <c r="N638" s="28">
        <v>1.2E-2</v>
      </c>
      <c r="O638" s="7" t="s">
        <v>33</v>
      </c>
      <c r="P638" s="29">
        <v>0</v>
      </c>
      <c r="Q638" s="82"/>
      <c r="R638" s="165" t="s">
        <v>2233</v>
      </c>
      <c r="S638" s="7" t="s">
        <v>203</v>
      </c>
      <c r="T638" s="7" t="s">
        <v>2234</v>
      </c>
      <c r="U638" s="7" t="s">
        <v>43</v>
      </c>
      <c r="V638" s="26" t="e">
        <f t="shared" ca="1" si="22"/>
        <v>#NAME?</v>
      </c>
      <c r="W638" s="7"/>
      <c r="X638" s="7"/>
      <c r="Y638" s="31" t="s">
        <v>205</v>
      </c>
      <c r="Z638" s="32"/>
      <c r="AA638" s="33">
        <v>49075100011893</v>
      </c>
      <c r="AB638" s="32"/>
      <c r="AC638" s="32"/>
      <c r="AD638" s="32"/>
      <c r="AE638" s="32"/>
      <c r="AF638" s="32"/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" t="s">
        <v>2235</v>
      </c>
      <c r="C639" s="4" t="s">
        <v>2236</v>
      </c>
      <c r="D639" s="7" t="s">
        <v>110</v>
      </c>
      <c r="E639" s="7" t="s">
        <v>29</v>
      </c>
      <c r="F639" s="7" t="s">
        <v>200</v>
      </c>
      <c r="G639" s="7" t="e">
        <f t="shared" ca="1" si="21"/>
        <v>#NAME?</v>
      </c>
      <c r="H639" s="26" t="s">
        <v>201</v>
      </c>
      <c r="I639" s="26" t="s">
        <v>33</v>
      </c>
      <c r="J639" s="7" t="str">
        <f t="shared" si="26"/>
        <v>Não</v>
      </c>
      <c r="K639" s="27">
        <v>45082</v>
      </c>
      <c r="L639" s="27">
        <v>45525</v>
      </c>
      <c r="M639" s="7" t="s">
        <v>386</v>
      </c>
      <c r="N639" s="28">
        <v>1.7999999999999999E-2</v>
      </c>
      <c r="O639" s="7" t="s">
        <v>41</v>
      </c>
      <c r="P639" s="29">
        <v>0.2</v>
      </c>
      <c r="Q639" s="43"/>
      <c r="R639" s="43"/>
      <c r="S639" s="7" t="s">
        <v>203</v>
      </c>
      <c r="T639" s="7" t="s">
        <v>2237</v>
      </c>
      <c r="U639" s="7" t="s">
        <v>29</v>
      </c>
      <c r="V639" s="26" t="e">
        <f t="shared" ca="1" si="22"/>
        <v>#NAME?</v>
      </c>
      <c r="W639" s="7"/>
      <c r="X639" s="7"/>
      <c r="Y639" s="31" t="s">
        <v>205</v>
      </c>
      <c r="Z639" s="32"/>
      <c r="AA639" s="33">
        <v>49075100009279</v>
      </c>
      <c r="AB639" s="32"/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623400.99</v>
      </c>
      <c r="AK639" s="32">
        <v>681159.69</v>
      </c>
      <c r="AL639" s="32">
        <v>701601.4</v>
      </c>
      <c r="AM639" s="32">
        <v>692743.23</v>
      </c>
      <c r="AN639" s="32">
        <v>688107.42</v>
      </c>
      <c r="AO639" s="32">
        <v>701645.17</v>
      </c>
      <c r="AP639" s="32">
        <v>721860.49</v>
      </c>
      <c r="AQ639" s="32">
        <v>688520.55</v>
      </c>
      <c r="AR639" s="32">
        <v>695565.07</v>
      </c>
      <c r="AS639" s="32">
        <v>703252.34</v>
      </c>
      <c r="AT639" s="32">
        <v>688431.26</v>
      </c>
      <c r="AU639" s="32">
        <v>680296</v>
      </c>
      <c r="AV639" s="32">
        <v>681713.6</v>
      </c>
      <c r="AW639" s="32">
        <v>694626.5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2238</v>
      </c>
      <c r="C640" s="4" t="s">
        <v>2239</v>
      </c>
      <c r="D640" s="7" t="s">
        <v>28</v>
      </c>
      <c r="E640" s="7" t="s">
        <v>20</v>
      </c>
      <c r="F640" s="7" t="s">
        <v>214</v>
      </c>
      <c r="G640" s="7" t="e">
        <f t="shared" ca="1" si="21"/>
        <v>#NAME?</v>
      </c>
      <c r="H640" s="26" t="s">
        <v>210</v>
      </c>
      <c r="I640" s="26" t="s">
        <v>33</v>
      </c>
      <c r="J640" s="7" t="str">
        <f t="shared" si="26"/>
        <v>Não</v>
      </c>
      <c r="K640" s="27">
        <v>44994</v>
      </c>
      <c r="L640" s="7"/>
      <c r="M640" s="7" t="s">
        <v>53</v>
      </c>
      <c r="N640" s="28">
        <v>1.2E-2</v>
      </c>
      <c r="O640" s="7" t="s">
        <v>33</v>
      </c>
      <c r="P640" s="29">
        <v>0</v>
      </c>
      <c r="Q640" s="43"/>
      <c r="R640" s="43" t="s">
        <v>715</v>
      </c>
      <c r="S640" s="7" t="s">
        <v>203</v>
      </c>
      <c r="T640" s="7" t="s">
        <v>2240</v>
      </c>
      <c r="U640" s="7" t="s">
        <v>20</v>
      </c>
      <c r="V640" s="26" t="e">
        <f t="shared" ca="1" si="22"/>
        <v>#NAME?</v>
      </c>
      <c r="W640" s="7"/>
      <c r="X640" s="7"/>
      <c r="Y640" s="31" t="s">
        <v>205</v>
      </c>
      <c r="Z640" s="32"/>
      <c r="AA640" s="33">
        <v>49075100009376</v>
      </c>
      <c r="AB640" s="32"/>
      <c r="AC640" s="32"/>
      <c r="AD640" s="32"/>
      <c r="AE640" s="32"/>
      <c r="AF640" s="32">
        <v>0</v>
      </c>
      <c r="AG640" s="32">
        <v>104644.9</v>
      </c>
      <c r="AH640" s="32">
        <v>104992.36</v>
      </c>
      <c r="AI640" s="32">
        <v>106366.95</v>
      </c>
      <c r="AJ640" s="32">
        <v>107455.17</v>
      </c>
      <c r="AK640" s="32">
        <v>108307.08</v>
      </c>
      <c r="AL640" s="32">
        <v>109381.01</v>
      </c>
      <c r="AM640" s="32">
        <v>110181.84</v>
      </c>
      <c r="AN640" s="32">
        <v>110541.69</v>
      </c>
      <c r="AO640" s="32">
        <v>111342.3</v>
      </c>
      <c r="AP640" s="32">
        <v>112177.45</v>
      </c>
      <c r="AQ640" s="32">
        <v>113123.62</v>
      </c>
      <c r="AR640" s="32">
        <v>113982.99</v>
      </c>
      <c r="AS640" s="32">
        <v>114402.67</v>
      </c>
      <c r="AT640" s="32">
        <v>115227.91</v>
      </c>
      <c r="AU640" s="32">
        <v>115999.5</v>
      </c>
      <c r="AV640" s="32">
        <v>116865.8</v>
      </c>
      <c r="AW640" s="32">
        <v>116679.1</v>
      </c>
      <c r="AX640" s="32">
        <v>117643.65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7" t="s">
        <v>2241</v>
      </c>
      <c r="C641" s="38" t="s">
        <v>2242</v>
      </c>
      <c r="D641" s="7" t="s">
        <v>28</v>
      </c>
      <c r="E641" s="7" t="s">
        <v>29</v>
      </c>
      <c r="F641" s="7" t="s">
        <v>760</v>
      </c>
      <c r="G641" s="7" t="e">
        <f t="shared" ca="1" si="21"/>
        <v>#NAME?</v>
      </c>
      <c r="H641" s="26" t="s">
        <v>210</v>
      </c>
      <c r="I641" s="26" t="s">
        <v>33</v>
      </c>
      <c r="J641" s="7" t="str">
        <f t="shared" si="26"/>
        <v>Não</v>
      </c>
      <c r="K641" s="27">
        <v>45408</v>
      </c>
      <c r="L641" s="7"/>
      <c r="M641" s="7" t="s">
        <v>53</v>
      </c>
      <c r="N641" s="28">
        <v>1.2E-2</v>
      </c>
      <c r="O641" s="7" t="s">
        <v>33</v>
      </c>
      <c r="P641" s="29">
        <v>0</v>
      </c>
      <c r="Q641" s="43"/>
      <c r="R641" s="43"/>
      <c r="S641" s="7" t="s">
        <v>203</v>
      </c>
      <c r="T641" s="7" t="s">
        <v>2243</v>
      </c>
      <c r="U641" s="7" t="s">
        <v>29</v>
      </c>
      <c r="V641" s="26" t="e">
        <f t="shared" ca="1" si="22"/>
        <v>#NAME?</v>
      </c>
      <c r="W641" s="7"/>
      <c r="X641" s="7" t="s">
        <v>44</v>
      </c>
      <c r="Y641" s="31" t="s">
        <v>205</v>
      </c>
      <c r="Z641" s="32"/>
      <c r="AA641" s="33">
        <v>49075100014132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>
        <v>0</v>
      </c>
      <c r="AU641" s="32">
        <v>469224.4</v>
      </c>
      <c r="AV641" s="32">
        <v>472897.3</v>
      </c>
      <c r="AW641" s="32">
        <v>477131.2</v>
      </c>
      <c r="AX641" s="32">
        <v>490578.08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7" t="s">
        <v>2244</v>
      </c>
      <c r="C642" s="38" t="s">
        <v>2245</v>
      </c>
      <c r="D642" s="7" t="s">
        <v>28</v>
      </c>
      <c r="E642" s="7" t="s">
        <v>29</v>
      </c>
      <c r="F642" s="7" t="s">
        <v>760</v>
      </c>
      <c r="G642" s="7" t="e">
        <f t="shared" ca="1" si="21"/>
        <v>#NAME?</v>
      </c>
      <c r="H642" s="26" t="s">
        <v>210</v>
      </c>
      <c r="I642" s="26" t="s">
        <v>33</v>
      </c>
      <c r="J642" s="7" t="str">
        <f t="shared" si="26"/>
        <v>Não</v>
      </c>
      <c r="K642" s="27">
        <v>45461</v>
      </c>
      <c r="L642" s="7"/>
      <c r="M642" s="7" t="s">
        <v>53</v>
      </c>
      <c r="N642" s="28">
        <v>1.2E-2</v>
      </c>
      <c r="O642" s="7" t="s">
        <v>33</v>
      </c>
      <c r="P642" s="29">
        <v>0</v>
      </c>
      <c r="Q642" s="43"/>
      <c r="R642" s="43"/>
      <c r="S642" s="7" t="s">
        <v>203</v>
      </c>
      <c r="T642" s="7" t="s">
        <v>2246</v>
      </c>
      <c r="U642" s="7" t="s">
        <v>57</v>
      </c>
      <c r="V642" s="26" t="e">
        <f t="shared" ca="1" si="22"/>
        <v>#NAME?</v>
      </c>
      <c r="W642" s="7"/>
      <c r="X642" s="7" t="s">
        <v>44</v>
      </c>
      <c r="Y642" s="31" t="s">
        <v>205</v>
      </c>
      <c r="Z642" s="32"/>
      <c r="AA642" s="33">
        <v>49075100014884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>
        <v>0</v>
      </c>
      <c r="AW642" s="32">
        <v>38275.94</v>
      </c>
      <c r="AX642" s="32">
        <v>106857.76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" t="s">
        <v>2247</v>
      </c>
      <c r="C643" s="4" t="s">
        <v>2248</v>
      </c>
      <c r="D643" s="7" t="s">
        <v>110</v>
      </c>
      <c r="E643" s="7" t="s">
        <v>29</v>
      </c>
      <c r="F643" s="7" t="s">
        <v>200</v>
      </c>
      <c r="G643" s="7" t="e">
        <f t="shared" ca="1" si="21"/>
        <v>#NAME?</v>
      </c>
      <c r="H643" s="26" t="s">
        <v>201</v>
      </c>
      <c r="I643" s="26" t="s">
        <v>33</v>
      </c>
      <c r="J643" s="7" t="str">
        <f t="shared" si="26"/>
        <v>Não</v>
      </c>
      <c r="K643" s="27">
        <v>45089</v>
      </c>
      <c r="L643" s="27">
        <v>45490</v>
      </c>
      <c r="M643" s="7" t="s">
        <v>740</v>
      </c>
      <c r="N643" s="28">
        <v>8.0000000000000002E-3</v>
      </c>
      <c r="O643" s="7" t="s">
        <v>33</v>
      </c>
      <c r="P643" s="29">
        <v>0</v>
      </c>
      <c r="Q643" s="77"/>
      <c r="R643" s="30"/>
      <c r="S643" s="7" t="s">
        <v>203</v>
      </c>
      <c r="T643" s="7" t="s">
        <v>2249</v>
      </c>
      <c r="U643" s="7" t="s">
        <v>29</v>
      </c>
      <c r="V643" s="26" t="e">
        <f t="shared" ca="1" si="22"/>
        <v>#NAME?</v>
      </c>
      <c r="W643" s="7"/>
      <c r="X643" s="7"/>
      <c r="Y643" s="31" t="s">
        <v>296</v>
      </c>
      <c r="Z643" s="32"/>
      <c r="AA643" s="33">
        <v>49075100008949</v>
      </c>
      <c r="AB643" s="32"/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844672.09</v>
      </c>
      <c r="AK643" s="32">
        <v>1470305.87</v>
      </c>
      <c r="AL643" s="32">
        <v>1550885.26</v>
      </c>
      <c r="AM643" s="32">
        <v>1818215.96</v>
      </c>
      <c r="AN643" s="32">
        <v>1901777.71</v>
      </c>
      <c r="AO643" s="32">
        <v>1783134.08</v>
      </c>
      <c r="AP643" s="32">
        <v>2044607.24</v>
      </c>
      <c r="AQ643" s="32">
        <v>2055002.86</v>
      </c>
      <c r="AR643" s="32">
        <v>2110226.61</v>
      </c>
      <c r="AS643" s="32">
        <v>2137864.2599999998</v>
      </c>
      <c r="AT643" s="32">
        <v>2137697.5499999998</v>
      </c>
      <c r="AU643" s="32">
        <v>2147145</v>
      </c>
      <c r="AV643" s="32">
        <v>2223661</v>
      </c>
      <c r="AW643" s="32">
        <v>0</v>
      </c>
      <c r="AX643" s="32">
        <v>0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" t="s">
        <v>2250</v>
      </c>
      <c r="C644" s="4" t="s">
        <v>2251</v>
      </c>
      <c r="D644" s="7" t="s">
        <v>28</v>
      </c>
      <c r="E644" s="7" t="s">
        <v>29</v>
      </c>
      <c r="F644" s="7" t="s">
        <v>30</v>
      </c>
      <c r="G644" s="7" t="e">
        <f t="shared" ca="1" si="21"/>
        <v>#NAME?</v>
      </c>
      <c r="H644" s="26" t="s">
        <v>210</v>
      </c>
      <c r="I644" s="26" t="s">
        <v>33</v>
      </c>
      <c r="J644" s="7" t="str">
        <f t="shared" si="26"/>
        <v>Não</v>
      </c>
      <c r="K644" s="27">
        <v>44986</v>
      </c>
      <c r="L644" s="7"/>
      <c r="M644" s="7" t="s">
        <v>53</v>
      </c>
      <c r="N644" s="28">
        <v>1.2E-2</v>
      </c>
      <c r="O644" s="7" t="s">
        <v>33</v>
      </c>
      <c r="P644" s="29">
        <v>0</v>
      </c>
      <c r="Q644" s="82"/>
      <c r="R644" s="82"/>
      <c r="S644" s="7" t="s">
        <v>203</v>
      </c>
      <c r="T644" s="7" t="s">
        <v>2252</v>
      </c>
      <c r="U644" s="7" t="s">
        <v>29</v>
      </c>
      <c r="V644" s="26" t="e">
        <f t="shared" ca="1" si="22"/>
        <v>#NAME?</v>
      </c>
      <c r="W644" s="7"/>
      <c r="X644" s="7"/>
      <c r="Y644" s="31" t="s">
        <v>205</v>
      </c>
      <c r="Z644" s="32"/>
      <c r="AA644" s="33">
        <v>49075100004110</v>
      </c>
      <c r="AB644" s="32"/>
      <c r="AC644" s="32"/>
      <c r="AD644" s="32"/>
      <c r="AE644" s="32"/>
      <c r="AF644" s="32">
        <v>0</v>
      </c>
      <c r="AG644" s="32">
        <v>397131.76</v>
      </c>
      <c r="AH644" s="32">
        <v>400319.23</v>
      </c>
      <c r="AI644" s="32">
        <v>403819.67</v>
      </c>
      <c r="AJ644" s="32">
        <v>407595.85</v>
      </c>
      <c r="AK644" s="32">
        <v>410402.21</v>
      </c>
      <c r="AL644" s="32">
        <v>413976.63</v>
      </c>
      <c r="AM644" s="32">
        <v>416683.62</v>
      </c>
      <c r="AN644" s="32">
        <v>420357.87</v>
      </c>
      <c r="AO644" s="32">
        <v>423410.5</v>
      </c>
      <c r="AP644" s="32">
        <v>426737.93</v>
      </c>
      <c r="AQ644" s="32">
        <v>429986.35</v>
      </c>
      <c r="AR644" s="32">
        <v>433344.55</v>
      </c>
      <c r="AS644" s="32">
        <v>436678.49</v>
      </c>
      <c r="AT644" s="32">
        <v>437700.48</v>
      </c>
      <c r="AU644" s="32">
        <v>439555.1</v>
      </c>
      <c r="AV644" s="32">
        <v>443043.9</v>
      </c>
      <c r="AW644" s="32">
        <v>446410.6</v>
      </c>
      <c r="AX644" s="32">
        <v>448415.14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18</v>
      </c>
      <c r="B645" s="3" t="s">
        <v>2253</v>
      </c>
      <c r="C645" s="4" t="s">
        <v>2254</v>
      </c>
      <c r="D645" s="7" t="s">
        <v>28</v>
      </c>
      <c r="E645" s="7" t="s">
        <v>29</v>
      </c>
      <c r="F645" s="7" t="s">
        <v>30</v>
      </c>
      <c r="G645" s="7" t="e">
        <f t="shared" ca="1" si="21"/>
        <v>#NAME?</v>
      </c>
      <c r="H645" s="26" t="s">
        <v>210</v>
      </c>
      <c r="I645" s="26" t="s">
        <v>33</v>
      </c>
      <c r="J645" s="7" t="str">
        <f t="shared" si="26"/>
        <v>Não</v>
      </c>
      <c r="K645" s="27">
        <v>44973</v>
      </c>
      <c r="L645" s="7"/>
      <c r="M645" s="7" t="s">
        <v>53</v>
      </c>
      <c r="N645" s="28">
        <v>1.2E-2</v>
      </c>
      <c r="O645" s="7" t="s">
        <v>33</v>
      </c>
      <c r="P645" s="29">
        <v>0</v>
      </c>
      <c r="Q645" s="82"/>
      <c r="R645" s="82"/>
      <c r="S645" s="7" t="s">
        <v>203</v>
      </c>
      <c r="T645" s="7" t="s">
        <v>2255</v>
      </c>
      <c r="U645" s="7" t="s">
        <v>29</v>
      </c>
      <c r="V645" s="26" t="e">
        <f t="shared" ca="1" si="22"/>
        <v>#NAME?</v>
      </c>
      <c r="W645" s="7"/>
      <c r="X645" s="7"/>
      <c r="Y645" s="31" t="s">
        <v>205</v>
      </c>
      <c r="Z645" s="32"/>
      <c r="AA645" s="33">
        <v>49075100006296</v>
      </c>
      <c r="AB645" s="32"/>
      <c r="AC645" s="32"/>
      <c r="AD645" s="32"/>
      <c r="AE645" s="32">
        <v>0</v>
      </c>
      <c r="AF645" s="32">
        <v>22406.26</v>
      </c>
      <c r="AG645" s="32">
        <v>123178.45</v>
      </c>
      <c r="AH645" s="32">
        <v>125221.88</v>
      </c>
      <c r="AI645" s="32">
        <v>127766.28</v>
      </c>
      <c r="AJ645" s="32">
        <v>128997.24</v>
      </c>
      <c r="AK645" s="32">
        <v>129836.83</v>
      </c>
      <c r="AL645" s="32">
        <v>135579.88</v>
      </c>
      <c r="AM645" s="32">
        <v>135977.64000000001</v>
      </c>
      <c r="AN645" s="32">
        <v>136319.07999999999</v>
      </c>
      <c r="AO645" s="32">
        <v>142388.81</v>
      </c>
      <c r="AP645" s="32">
        <v>143984.23000000001</v>
      </c>
      <c r="AQ645" s="32">
        <v>144825.19</v>
      </c>
      <c r="AR645" s="32">
        <v>145769.92000000001</v>
      </c>
      <c r="AS645" s="32">
        <v>146841.97</v>
      </c>
      <c r="AT645" s="32">
        <v>147818.6</v>
      </c>
      <c r="AU645" s="32">
        <v>147654.39999999999</v>
      </c>
      <c r="AV645" s="32">
        <v>127532.7</v>
      </c>
      <c r="AW645" s="32">
        <v>128224.1</v>
      </c>
      <c r="AX645" s="32">
        <v>129015.2</v>
      </c>
      <c r="AY645" s="32" t="e">
        <f t="array" aca="1" ref="AY645" ca="1">_xludf.XLOOKUP(C645,'PL TOTAL D0'!A:A,'PL TOTAL D0'!C:C,"")</f>
        <v>#NAME?</v>
      </c>
    </row>
    <row r="646" spans="1:51" ht="17.25" customHeight="1">
      <c r="A646" s="25" t="s">
        <v>18</v>
      </c>
      <c r="B646" s="35" t="s">
        <v>2256</v>
      </c>
      <c r="C646" s="58" t="s">
        <v>2257</v>
      </c>
      <c r="D646" s="7" t="s">
        <v>28</v>
      </c>
      <c r="E646" s="7" t="s">
        <v>29</v>
      </c>
      <c r="F646" s="7" t="s">
        <v>225</v>
      </c>
      <c r="G646" s="7" t="e">
        <f t="shared" ca="1" si="21"/>
        <v>#NAME?</v>
      </c>
      <c r="H646" s="26" t="s">
        <v>210</v>
      </c>
      <c r="I646" s="26" t="s">
        <v>33</v>
      </c>
      <c r="J646" s="7" t="str">
        <f t="shared" si="26"/>
        <v>Não</v>
      </c>
      <c r="K646" s="27">
        <v>45259</v>
      </c>
      <c r="L646" s="7"/>
      <c r="M646" s="7" t="s">
        <v>53</v>
      </c>
      <c r="N646" s="10">
        <v>1.2E-2</v>
      </c>
      <c r="O646" s="6" t="s">
        <v>33</v>
      </c>
      <c r="P646" s="11">
        <v>0</v>
      </c>
      <c r="Q646" s="82"/>
      <c r="R646" s="82"/>
      <c r="S646" s="7" t="s">
        <v>203</v>
      </c>
      <c r="T646" s="7" t="s">
        <v>2258</v>
      </c>
      <c r="U646" s="7" t="s">
        <v>29</v>
      </c>
      <c r="V646" s="26" t="e">
        <f t="shared" ca="1" si="22"/>
        <v>#NAME?</v>
      </c>
      <c r="W646" s="7"/>
      <c r="X646" s="7"/>
      <c r="Y646" s="31" t="s">
        <v>205</v>
      </c>
      <c r="Z646" s="32"/>
      <c r="AA646" s="33">
        <v>49075100012741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>
        <v>20010</v>
      </c>
      <c r="AP646" s="32">
        <v>40308.46</v>
      </c>
      <c r="AQ646" s="32">
        <v>40674.870000000003</v>
      </c>
      <c r="AR646" s="32">
        <v>61072.639999999999</v>
      </c>
      <c r="AS646" s="32">
        <v>71720.31</v>
      </c>
      <c r="AT646" s="32">
        <v>72330.27</v>
      </c>
      <c r="AU646" s="32">
        <v>93021.66</v>
      </c>
      <c r="AV646" s="32">
        <v>93785.62</v>
      </c>
      <c r="AW646" s="32">
        <v>114756.1</v>
      </c>
      <c r="AX646" s="32">
        <v>130934.69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" t="s">
        <v>2259</v>
      </c>
      <c r="C647" s="47" t="s">
        <v>2260</v>
      </c>
      <c r="D647" s="7" t="s">
        <v>28</v>
      </c>
      <c r="E647" s="7" t="s">
        <v>38</v>
      </c>
      <c r="F647" s="7" t="s">
        <v>260</v>
      </c>
      <c r="G647" s="7" t="e">
        <f t="shared" ca="1" si="21"/>
        <v>#NAME?</v>
      </c>
      <c r="H647" s="26" t="s">
        <v>201</v>
      </c>
      <c r="I647" s="26" t="s">
        <v>33</v>
      </c>
      <c r="J647" s="7" t="str">
        <f t="shared" si="26"/>
        <v>Não</v>
      </c>
      <c r="K647" s="27">
        <v>45111</v>
      </c>
      <c r="L647" s="27">
        <v>45433</v>
      </c>
      <c r="M647" s="7" t="s">
        <v>386</v>
      </c>
      <c r="N647" s="28">
        <v>0.02</v>
      </c>
      <c r="O647" s="7" t="s">
        <v>41</v>
      </c>
      <c r="P647" s="29">
        <v>0.2</v>
      </c>
      <c r="Q647" s="30"/>
      <c r="R647" s="82"/>
      <c r="S647" s="7" t="s">
        <v>203</v>
      </c>
      <c r="T647" s="7" t="s">
        <v>2261</v>
      </c>
      <c r="U647" s="7" t="s">
        <v>43</v>
      </c>
      <c r="V647" s="26" t="e">
        <f t="shared" ca="1" si="22"/>
        <v>#NAME?</v>
      </c>
      <c r="W647" s="7"/>
      <c r="X647" s="7"/>
      <c r="Y647" s="31" t="s">
        <v>205</v>
      </c>
      <c r="Z647" s="32"/>
      <c r="AA647" s="33">
        <v>49075100004358</v>
      </c>
      <c r="AB647" s="32"/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650405.77</v>
      </c>
      <c r="AL647" s="32">
        <v>679714.54</v>
      </c>
      <c r="AM647" s="32">
        <v>776296.78</v>
      </c>
      <c r="AN647" s="32">
        <v>796616.21</v>
      </c>
      <c r="AO647" s="32">
        <v>823802.9</v>
      </c>
      <c r="AP647" s="32">
        <v>945272.34</v>
      </c>
      <c r="AQ647" s="32">
        <v>972610.18</v>
      </c>
      <c r="AR647" s="32">
        <v>981430.06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" t="s">
        <v>2259</v>
      </c>
      <c r="C648" s="47" t="s">
        <v>2262</v>
      </c>
      <c r="D648" s="7" t="s">
        <v>28</v>
      </c>
      <c r="E648" s="7" t="s">
        <v>38</v>
      </c>
      <c r="F648" s="7" t="s">
        <v>260</v>
      </c>
      <c r="G648" s="7" t="e">
        <f t="shared" ca="1" si="21"/>
        <v>#NAME?</v>
      </c>
      <c r="H648" s="26" t="s">
        <v>201</v>
      </c>
      <c r="I648" s="26" t="s">
        <v>33</v>
      </c>
      <c r="J648" s="7" t="str">
        <f t="shared" si="26"/>
        <v>Não</v>
      </c>
      <c r="K648" s="27">
        <v>45035</v>
      </c>
      <c r="L648" s="27">
        <v>45433</v>
      </c>
      <c r="M648" s="7" t="s">
        <v>53</v>
      </c>
      <c r="N648" s="28">
        <v>1.2E-2</v>
      </c>
      <c r="O648" s="7" t="s">
        <v>33</v>
      </c>
      <c r="P648" s="29">
        <v>0</v>
      </c>
      <c r="Q648" s="30"/>
      <c r="R648" s="82"/>
      <c r="S648" s="7" t="s">
        <v>203</v>
      </c>
      <c r="T648" s="7" t="s">
        <v>2261</v>
      </c>
      <c r="U648" s="7" t="s">
        <v>43</v>
      </c>
      <c r="V648" s="26" t="e">
        <f t="shared" ca="1" si="22"/>
        <v>#NAME?</v>
      </c>
      <c r="W648" s="7"/>
      <c r="X648" s="7"/>
      <c r="Y648" s="31" t="s">
        <v>205</v>
      </c>
      <c r="Z648" s="32"/>
      <c r="AA648" s="33">
        <v>49075100008396</v>
      </c>
      <c r="AB648" s="32"/>
      <c r="AC648" s="32"/>
      <c r="AD648" s="32"/>
      <c r="AE648" s="32"/>
      <c r="AF648" s="32"/>
      <c r="AG648" s="32">
        <v>0</v>
      </c>
      <c r="AH648" s="32">
        <v>3193690.29</v>
      </c>
      <c r="AI648" s="32">
        <v>3353269.63</v>
      </c>
      <c r="AJ648" s="32">
        <v>3483183.91</v>
      </c>
      <c r="AK648" s="32">
        <v>2892594.6</v>
      </c>
      <c r="AL648" s="32">
        <v>2920496.59</v>
      </c>
      <c r="AM648" s="32">
        <v>2943857.57</v>
      </c>
      <c r="AN648" s="32">
        <v>2969879.49</v>
      </c>
      <c r="AO648" s="32">
        <v>2991246.35</v>
      </c>
      <c r="AP648" s="32">
        <v>3010215.04</v>
      </c>
      <c r="AQ648" s="32">
        <v>3038251.64</v>
      </c>
      <c r="AR648" s="32">
        <v>3063154.49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3" t="s">
        <v>2263</v>
      </c>
      <c r="C649" s="47" t="s">
        <v>2264</v>
      </c>
      <c r="D649" s="7" t="s">
        <v>92</v>
      </c>
      <c r="E649" s="7" t="s">
        <v>29</v>
      </c>
      <c r="F649" s="7" t="s">
        <v>244</v>
      </c>
      <c r="G649" s="7" t="e">
        <f t="shared" ca="1" si="21"/>
        <v>#NAME?</v>
      </c>
      <c r="H649" s="26" t="s">
        <v>210</v>
      </c>
      <c r="I649" s="26" t="s">
        <v>33</v>
      </c>
      <c r="J649" s="7" t="str">
        <f t="shared" si="26"/>
        <v>Sim</v>
      </c>
      <c r="K649" s="27">
        <v>45506</v>
      </c>
      <c r="L649" s="27"/>
      <c r="M649" s="7" t="s">
        <v>53</v>
      </c>
      <c r="N649" s="28">
        <v>1.2E-2</v>
      </c>
      <c r="O649" s="7" t="s">
        <v>33</v>
      </c>
      <c r="P649" s="29">
        <v>0</v>
      </c>
      <c r="Q649" s="30" t="s">
        <v>2265</v>
      </c>
      <c r="R649" s="82"/>
      <c r="S649" s="7" t="s">
        <v>203</v>
      </c>
      <c r="T649" s="7" t="s">
        <v>2266</v>
      </c>
      <c r="U649" s="7" t="s">
        <v>918</v>
      </c>
      <c r="V649" s="26" t="e">
        <f t="shared" ca="1" si="22"/>
        <v>#NAME?</v>
      </c>
      <c r="W649" s="7"/>
      <c r="X649" s="7" t="s">
        <v>44</v>
      </c>
      <c r="Y649" s="31" t="s">
        <v>205</v>
      </c>
      <c r="Z649" s="32"/>
      <c r="AA649" s="33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>
        <v>392888.74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" t="s">
        <v>2267</v>
      </c>
      <c r="C650" s="4" t="s">
        <v>2268</v>
      </c>
      <c r="D650" s="7" t="s">
        <v>28</v>
      </c>
      <c r="E650" s="7" t="s">
        <v>20</v>
      </c>
      <c r="F650" s="7" t="s">
        <v>214</v>
      </c>
      <c r="G650" s="7" t="e">
        <f t="shared" ca="1" si="21"/>
        <v>#NAME?</v>
      </c>
      <c r="H650" s="26" t="s">
        <v>215</v>
      </c>
      <c r="I650" s="26" t="s">
        <v>216</v>
      </c>
      <c r="J650" s="7" t="str">
        <f t="shared" si="26"/>
        <v>Não</v>
      </c>
      <c r="K650" s="27">
        <v>45100</v>
      </c>
      <c r="L650" s="27"/>
      <c r="M650" s="7" t="s">
        <v>240</v>
      </c>
      <c r="N650" s="28">
        <v>1.2E-2</v>
      </c>
      <c r="O650" s="7" t="s">
        <v>41</v>
      </c>
      <c r="P650" s="29">
        <v>0.1</v>
      </c>
      <c r="Q650" s="82"/>
      <c r="R650" s="82"/>
      <c r="S650" s="7" t="s">
        <v>203</v>
      </c>
      <c r="T650" s="7" t="s">
        <v>2269</v>
      </c>
      <c r="U650" s="7" t="s">
        <v>621</v>
      </c>
      <c r="V650" s="26" t="e">
        <f t="shared" ca="1" si="22"/>
        <v>#NAME?</v>
      </c>
      <c r="W650" s="7"/>
      <c r="X650" s="7"/>
      <c r="Y650" s="31" t="s">
        <v>205</v>
      </c>
      <c r="Z650" s="32"/>
      <c r="AA650" s="33">
        <v>49075100007985</v>
      </c>
      <c r="AB650" s="32"/>
      <c r="AC650" s="32"/>
      <c r="AD650" s="32"/>
      <c r="AE650" s="32"/>
      <c r="AF650" s="32"/>
      <c r="AG650" s="32"/>
      <c r="AH650" s="32"/>
      <c r="AI650" s="32"/>
      <c r="AJ650" s="32">
        <v>30059.16</v>
      </c>
      <c r="AK650" s="32">
        <v>30326.11</v>
      </c>
      <c r="AL650" s="32">
        <v>30619.31</v>
      </c>
      <c r="AM650" s="32">
        <v>30857.14</v>
      </c>
      <c r="AN650" s="32">
        <v>31138.01</v>
      </c>
      <c r="AO650" s="32">
        <v>31371.26</v>
      </c>
      <c r="AP650" s="32">
        <v>31623.21</v>
      </c>
      <c r="AQ650" s="32">
        <v>31807.61</v>
      </c>
      <c r="AR650" s="32">
        <v>32038.04</v>
      </c>
      <c r="AS650" s="32">
        <v>32287.35</v>
      </c>
      <c r="AT650" s="32">
        <v>32413.05</v>
      </c>
      <c r="AU650" s="32">
        <v>32572.880000000001</v>
      </c>
      <c r="AV650" s="32">
        <v>32652.240000000002</v>
      </c>
      <c r="AW650" s="32">
        <v>32949.25</v>
      </c>
      <c r="AX650" s="32">
        <v>33004.699999999997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" t="s">
        <v>2270</v>
      </c>
      <c r="C651" s="4" t="s">
        <v>2271</v>
      </c>
      <c r="D651" s="7" t="s">
        <v>28</v>
      </c>
      <c r="E651" s="7" t="s">
        <v>29</v>
      </c>
      <c r="F651" s="7" t="s">
        <v>78</v>
      </c>
      <c r="G651" s="7" t="e">
        <f t="shared" ca="1" si="21"/>
        <v>#NAME?</v>
      </c>
      <c r="H651" s="26" t="s">
        <v>210</v>
      </c>
      <c r="I651" s="26" t="s">
        <v>33</v>
      </c>
      <c r="J651" s="7" t="str">
        <f t="shared" si="26"/>
        <v>Não</v>
      </c>
      <c r="K651" s="27">
        <v>45315</v>
      </c>
      <c r="L651" s="27"/>
      <c r="M651" s="7" t="s">
        <v>94</v>
      </c>
      <c r="N651" s="28">
        <v>0</v>
      </c>
      <c r="O651" s="7" t="s">
        <v>33</v>
      </c>
      <c r="P651" s="29">
        <v>0</v>
      </c>
      <c r="Q651" s="82"/>
      <c r="R651" s="82"/>
      <c r="S651" s="7" t="s">
        <v>203</v>
      </c>
      <c r="T651" s="7" t="s">
        <v>2272</v>
      </c>
      <c r="U651" s="7" t="s">
        <v>20</v>
      </c>
      <c r="V651" s="26" t="e">
        <f t="shared" ca="1" si="22"/>
        <v>#NAME?</v>
      </c>
      <c r="W651" s="7"/>
      <c r="X651" s="7"/>
      <c r="Y651" s="31" t="s">
        <v>205</v>
      </c>
      <c r="Z651" s="32"/>
      <c r="AA651" s="33">
        <v>49075100013225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>
        <v>0</v>
      </c>
      <c r="AR651" s="32">
        <v>0</v>
      </c>
      <c r="AS651" s="32">
        <v>5028.95</v>
      </c>
      <c r="AT651" s="32">
        <v>6584.48</v>
      </c>
      <c r="AU651" s="32">
        <v>8630.2999999999993</v>
      </c>
      <c r="AV651" s="32">
        <v>10708.81</v>
      </c>
      <c r="AW651" s="32">
        <v>15844.41</v>
      </c>
      <c r="AX651" s="32">
        <v>17992.759999999998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5" t="s">
        <v>2273</v>
      </c>
      <c r="C652" s="15" t="s">
        <v>2274</v>
      </c>
      <c r="D652" s="7" t="s">
        <v>28</v>
      </c>
      <c r="E652" s="7" t="s">
        <v>20</v>
      </c>
      <c r="F652" s="7" t="s">
        <v>214</v>
      </c>
      <c r="G652" s="7" t="e">
        <f t="shared" ca="1" si="21"/>
        <v>#NAME?</v>
      </c>
      <c r="H652" s="26" t="s">
        <v>215</v>
      </c>
      <c r="I652" s="26" t="s">
        <v>33</v>
      </c>
      <c r="J652" s="7" t="str">
        <f t="shared" si="26"/>
        <v>Sim</v>
      </c>
      <c r="K652" s="27">
        <v>45233</v>
      </c>
      <c r="L652" s="27"/>
      <c r="M652" s="7" t="s">
        <v>40</v>
      </c>
      <c r="N652" s="28">
        <v>1.2E-2</v>
      </c>
      <c r="O652" s="7" t="s">
        <v>41</v>
      </c>
      <c r="P652" s="29">
        <v>0.1</v>
      </c>
      <c r="Q652" s="136" t="s">
        <v>2275</v>
      </c>
      <c r="R652" s="85" t="s">
        <v>2276</v>
      </c>
      <c r="S652" s="7" t="s">
        <v>203</v>
      </c>
      <c r="T652" s="7" t="s">
        <v>2277</v>
      </c>
      <c r="U652" s="7" t="s">
        <v>20</v>
      </c>
      <c r="V652" s="26" t="e">
        <f t="shared" ca="1" si="22"/>
        <v>#NAME?</v>
      </c>
      <c r="W652" s="7"/>
      <c r="X652" s="7"/>
      <c r="Y652" s="31" t="s">
        <v>205</v>
      </c>
      <c r="Z652" s="32"/>
      <c r="AA652" s="33">
        <v>49075100012751</v>
      </c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>
        <v>2000000</v>
      </c>
      <c r="AO652" s="32">
        <v>2015353.51</v>
      </c>
      <c r="AP652" s="32">
        <v>2034452.33</v>
      </c>
      <c r="AQ652" s="32">
        <v>2047708.22</v>
      </c>
      <c r="AR652" s="32">
        <v>1556016.05</v>
      </c>
      <c r="AS652" s="32">
        <v>1063307.9099999999</v>
      </c>
      <c r="AT652" s="32">
        <v>755626.29</v>
      </c>
      <c r="AU652" s="32">
        <v>549567.6</v>
      </c>
      <c r="AV652" s="32">
        <v>452228.3</v>
      </c>
      <c r="AW652" s="32">
        <v>406233.59999999998</v>
      </c>
      <c r="AX652" s="32">
        <v>329185.58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6" t="s">
        <v>2278</v>
      </c>
      <c r="C653" s="4" t="s">
        <v>2279</v>
      </c>
      <c r="D653" s="7" t="s">
        <v>28</v>
      </c>
      <c r="E653" s="7" t="s">
        <v>38</v>
      </c>
      <c r="F653" s="7" t="s">
        <v>260</v>
      </c>
      <c r="G653" s="7" t="e">
        <f t="shared" ca="1" si="21"/>
        <v>#NAME?</v>
      </c>
      <c r="H653" s="26" t="s">
        <v>210</v>
      </c>
      <c r="I653" s="26" t="s">
        <v>33</v>
      </c>
      <c r="J653" s="7" t="str">
        <f t="shared" si="26"/>
        <v>Não</v>
      </c>
      <c r="K653" s="27">
        <v>45056</v>
      </c>
      <c r="L653" s="27"/>
      <c r="M653" s="7" t="s">
        <v>53</v>
      </c>
      <c r="N653" s="28">
        <v>1.2E-2</v>
      </c>
      <c r="O653" s="7" t="s">
        <v>33</v>
      </c>
      <c r="P653" s="29">
        <v>0</v>
      </c>
      <c r="Q653" s="82"/>
      <c r="R653" s="30" t="s">
        <v>2280</v>
      </c>
      <c r="S653" s="7" t="s">
        <v>203</v>
      </c>
      <c r="T653" s="7" t="s">
        <v>2281</v>
      </c>
      <c r="U653" s="7" t="s">
        <v>113</v>
      </c>
      <c r="V653" s="26" t="e">
        <f t="shared" ca="1" si="22"/>
        <v>#NAME?</v>
      </c>
      <c r="W653" s="7"/>
      <c r="X653" s="7"/>
      <c r="Y653" s="31" t="s">
        <v>205</v>
      </c>
      <c r="Z653" s="32"/>
      <c r="AA653" s="33">
        <v>49075100012768</v>
      </c>
      <c r="AB653" s="32"/>
      <c r="AC653" s="32"/>
      <c r="AD653" s="32"/>
      <c r="AE653" s="32"/>
      <c r="AF653" s="32"/>
      <c r="AG653" s="32">
        <v>0</v>
      </c>
      <c r="AH653" s="32">
        <v>0</v>
      </c>
      <c r="AI653" s="32">
        <v>0</v>
      </c>
      <c r="AJ653" s="32">
        <v>341945.34</v>
      </c>
      <c r="AK653" s="32">
        <v>345033.68</v>
      </c>
      <c r="AL653" s="32">
        <v>348396.55</v>
      </c>
      <c r="AM653" s="32">
        <v>351124.95</v>
      </c>
      <c r="AN653" s="32">
        <v>354086.89</v>
      </c>
      <c r="AO653" s="32">
        <v>356598.26</v>
      </c>
      <c r="AP653" s="32">
        <v>359308.27</v>
      </c>
      <c r="AQ653" s="32">
        <v>362599.84</v>
      </c>
      <c r="AR653" s="32">
        <v>365566.08</v>
      </c>
      <c r="AS653" s="32">
        <v>337962.6</v>
      </c>
      <c r="AT653" s="32">
        <v>340466.57</v>
      </c>
      <c r="AU653" s="32">
        <v>326997.2</v>
      </c>
      <c r="AV653" s="32">
        <v>313661.8</v>
      </c>
      <c r="AW653" s="32">
        <v>302197.3</v>
      </c>
      <c r="AX653" s="32">
        <v>187273.32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6" t="s">
        <v>2278</v>
      </c>
      <c r="C654" s="4" t="s">
        <v>2282</v>
      </c>
      <c r="D654" s="7" t="s">
        <v>28</v>
      </c>
      <c r="E654" s="7" t="s">
        <v>38</v>
      </c>
      <c r="F654" s="7" t="s">
        <v>260</v>
      </c>
      <c r="G654" s="7" t="e">
        <f t="shared" ca="1" si="21"/>
        <v>#NAME?</v>
      </c>
      <c r="H654" s="26" t="s">
        <v>210</v>
      </c>
      <c r="I654" s="26" t="s">
        <v>33</v>
      </c>
      <c r="J654" s="7" t="str">
        <f t="shared" si="26"/>
        <v>Não</v>
      </c>
      <c r="K654" s="27">
        <v>45034</v>
      </c>
      <c r="L654" s="7"/>
      <c r="M654" s="7" t="s">
        <v>301</v>
      </c>
      <c r="N654" s="28">
        <v>8.0000000000000002E-3</v>
      </c>
      <c r="O654" s="7" t="s">
        <v>302</v>
      </c>
      <c r="P654" s="29">
        <v>0.1</v>
      </c>
      <c r="Q654" s="82"/>
      <c r="R654" s="82"/>
      <c r="S654" s="7" t="s">
        <v>203</v>
      </c>
      <c r="T654" s="7" t="s">
        <v>2281</v>
      </c>
      <c r="U654" s="7" t="s">
        <v>113</v>
      </c>
      <c r="V654" s="26" t="e">
        <f t="shared" ca="1" si="22"/>
        <v>#NAME?</v>
      </c>
      <c r="W654" s="7"/>
      <c r="X654" s="7"/>
      <c r="Y654" s="31" t="s">
        <v>205</v>
      </c>
      <c r="Z654" s="32"/>
      <c r="AA654" s="33">
        <v>49075100008531</v>
      </c>
      <c r="AB654" s="32"/>
      <c r="AC654" s="32"/>
      <c r="AD654" s="32"/>
      <c r="AE654" s="32"/>
      <c r="AF654" s="32"/>
      <c r="AG654" s="32">
        <v>0</v>
      </c>
      <c r="AH654" s="32">
        <v>545084.31000000006</v>
      </c>
      <c r="AI654" s="32">
        <v>579285.01</v>
      </c>
      <c r="AJ654" s="32">
        <v>604195.66</v>
      </c>
      <c r="AK654" s="32">
        <v>619206.81999999995</v>
      </c>
      <c r="AL654" s="32">
        <v>624915.15</v>
      </c>
      <c r="AM654" s="32">
        <v>629675.93999999994</v>
      </c>
      <c r="AN654" s="32">
        <v>618554.43999999994</v>
      </c>
      <c r="AO654" s="32">
        <v>629953.34</v>
      </c>
      <c r="AP654" s="32">
        <v>645323.53</v>
      </c>
      <c r="AQ654" s="32">
        <v>645658.4</v>
      </c>
      <c r="AR654" s="32">
        <v>658727.99</v>
      </c>
      <c r="AS654" s="32">
        <v>663847.98</v>
      </c>
      <c r="AT654" s="32">
        <v>654171.76</v>
      </c>
      <c r="AU654" s="32">
        <v>651639.80000000005</v>
      </c>
      <c r="AV654" s="32">
        <v>647001.19999999995</v>
      </c>
      <c r="AW654" s="32">
        <v>654507.80000000005</v>
      </c>
      <c r="AX654" s="32">
        <v>663136.71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6" t="s">
        <v>2278</v>
      </c>
      <c r="C655" s="4" t="s">
        <v>2283</v>
      </c>
      <c r="D655" s="7" t="s">
        <v>28</v>
      </c>
      <c r="E655" s="7" t="s">
        <v>38</v>
      </c>
      <c r="F655" s="7" t="s">
        <v>260</v>
      </c>
      <c r="G655" s="7" t="e">
        <f t="shared" ca="1" si="21"/>
        <v>#NAME?</v>
      </c>
      <c r="H655" s="26" t="s">
        <v>210</v>
      </c>
      <c r="I655" s="26" t="s">
        <v>33</v>
      </c>
      <c r="J655" s="7" t="str">
        <f t="shared" si="26"/>
        <v>Sim</v>
      </c>
      <c r="K655" s="27">
        <v>45034</v>
      </c>
      <c r="L655" s="7"/>
      <c r="M655" s="7" t="s">
        <v>53</v>
      </c>
      <c r="N655" s="28">
        <v>1.2E-2</v>
      </c>
      <c r="O655" s="7" t="s">
        <v>33</v>
      </c>
      <c r="P655" s="29">
        <v>0</v>
      </c>
      <c r="Q655" s="43" t="s">
        <v>2284</v>
      </c>
      <c r="R655" s="43"/>
      <c r="S655" s="7" t="s">
        <v>203</v>
      </c>
      <c r="T655" s="7" t="s">
        <v>2281</v>
      </c>
      <c r="U655" s="7" t="s">
        <v>113</v>
      </c>
      <c r="V655" s="26" t="e">
        <f t="shared" ca="1" si="22"/>
        <v>#NAME?</v>
      </c>
      <c r="W655" s="7"/>
      <c r="X655" s="7"/>
      <c r="Y655" s="31" t="s">
        <v>205</v>
      </c>
      <c r="Z655" s="32"/>
      <c r="AA655" s="33">
        <v>49075100008541</v>
      </c>
      <c r="AB655" s="32"/>
      <c r="AC655" s="32"/>
      <c r="AD655" s="32"/>
      <c r="AE655" s="32"/>
      <c r="AF655" s="32"/>
      <c r="AG655" s="32">
        <v>0</v>
      </c>
      <c r="AH655" s="32">
        <v>773689.8</v>
      </c>
      <c r="AI655" s="32">
        <v>959768.12</v>
      </c>
      <c r="AJ655" s="32">
        <v>621659.37</v>
      </c>
      <c r="AK655" s="32">
        <v>564875.41</v>
      </c>
      <c r="AL655" s="32">
        <v>570213.31999999995</v>
      </c>
      <c r="AM655" s="32">
        <v>566734.94999999995</v>
      </c>
      <c r="AN655" s="32">
        <v>559509.81000000006</v>
      </c>
      <c r="AO655" s="32">
        <v>563466.37</v>
      </c>
      <c r="AP655" s="32">
        <v>567959.81999999995</v>
      </c>
      <c r="AQ655" s="32">
        <v>572510.06000000006</v>
      </c>
      <c r="AR655" s="32">
        <v>566750.13</v>
      </c>
      <c r="AS655" s="32">
        <v>554805.92000000004</v>
      </c>
      <c r="AT655" s="32">
        <v>546484.35</v>
      </c>
      <c r="AU655" s="32">
        <v>550537.5</v>
      </c>
      <c r="AV655" s="32">
        <v>553943.69999999995</v>
      </c>
      <c r="AW655" s="32">
        <v>558752.4</v>
      </c>
      <c r="AX655" s="32">
        <v>551289.35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2285</v>
      </c>
      <c r="C656" s="4" t="s">
        <v>2286</v>
      </c>
      <c r="D656" s="7" t="s">
        <v>28</v>
      </c>
      <c r="E656" s="7" t="s">
        <v>38</v>
      </c>
      <c r="F656" s="7" t="s">
        <v>306</v>
      </c>
      <c r="G656" s="7" t="e">
        <f t="shared" ca="1" si="21"/>
        <v>#NAME?</v>
      </c>
      <c r="H656" s="26" t="s">
        <v>210</v>
      </c>
      <c r="I656" s="26" t="s">
        <v>33</v>
      </c>
      <c r="J656" s="7" t="str">
        <f t="shared" si="26"/>
        <v>Não</v>
      </c>
      <c r="K656" s="27">
        <v>45159</v>
      </c>
      <c r="L656" s="27"/>
      <c r="M656" s="7" t="s">
        <v>74</v>
      </c>
      <c r="N656" s="28">
        <v>1.4999999999999999E-2</v>
      </c>
      <c r="O656" s="7" t="s">
        <v>41</v>
      </c>
      <c r="P656" s="29">
        <v>0.1</v>
      </c>
      <c r="Q656" s="43"/>
      <c r="R656" s="30" t="s">
        <v>2287</v>
      </c>
      <c r="S656" s="7" t="s">
        <v>203</v>
      </c>
      <c r="T656" s="7" t="s">
        <v>2288</v>
      </c>
      <c r="U656" s="7" t="s">
        <v>918</v>
      </c>
      <c r="V656" s="26" t="e">
        <f t="shared" ca="1" si="22"/>
        <v>#NAME?</v>
      </c>
      <c r="W656" s="7"/>
      <c r="X656" s="7"/>
      <c r="Y656" s="31" t="s">
        <v>205</v>
      </c>
      <c r="Z656" s="32"/>
      <c r="AA656" s="33">
        <v>49075100008681</v>
      </c>
      <c r="AB656" s="32"/>
      <c r="AC656" s="32"/>
      <c r="AD656" s="32"/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169304</v>
      </c>
      <c r="AM656" s="32">
        <v>178411.71</v>
      </c>
      <c r="AN656" s="32">
        <v>178119.97</v>
      </c>
      <c r="AO656" s="32">
        <v>182529.06</v>
      </c>
      <c r="AP656" s="32">
        <v>186264.3</v>
      </c>
      <c r="AQ656" s="32">
        <v>183385.5</v>
      </c>
      <c r="AR656" s="32">
        <v>184894.13</v>
      </c>
      <c r="AS656" s="32">
        <v>185296.17</v>
      </c>
      <c r="AT656" s="32">
        <v>183844.14</v>
      </c>
      <c r="AU656" s="32">
        <v>183219.6</v>
      </c>
      <c r="AV656" s="32">
        <v>184367.2</v>
      </c>
      <c r="AW656" s="32">
        <v>186972.7</v>
      </c>
      <c r="AX656" s="32">
        <v>189200.05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14" t="s">
        <v>2289</v>
      </c>
      <c r="C657" s="15" t="s">
        <v>2290</v>
      </c>
      <c r="D657" s="7" t="s">
        <v>28</v>
      </c>
      <c r="E657" s="7" t="s">
        <v>29</v>
      </c>
      <c r="F657" s="7" t="s">
        <v>225</v>
      </c>
      <c r="G657" s="7" t="e">
        <f t="shared" ca="1" si="21"/>
        <v>#NAME?</v>
      </c>
      <c r="H657" s="26" t="s">
        <v>210</v>
      </c>
      <c r="I657" s="26" t="s">
        <v>33</v>
      </c>
      <c r="J657" s="7" t="str">
        <f t="shared" si="26"/>
        <v>Não</v>
      </c>
      <c r="K657" s="27">
        <v>44996</v>
      </c>
      <c r="L657" s="27"/>
      <c r="M657" s="7" t="s">
        <v>74</v>
      </c>
      <c r="N657" s="28">
        <v>1.4999999999999999E-2</v>
      </c>
      <c r="O657" s="7" t="s">
        <v>41</v>
      </c>
      <c r="P657" s="29">
        <v>0</v>
      </c>
      <c r="Q657" s="30"/>
      <c r="R657" s="30"/>
      <c r="S657" s="7" t="s">
        <v>203</v>
      </c>
      <c r="T657" s="12" t="s">
        <v>2291</v>
      </c>
      <c r="U657" s="7" t="s">
        <v>29</v>
      </c>
      <c r="V657" s="26" t="e">
        <f t="shared" ca="1" si="22"/>
        <v>#NAME?</v>
      </c>
      <c r="W657" s="7"/>
      <c r="X657" s="7"/>
      <c r="Y657" s="31" t="s">
        <v>205</v>
      </c>
      <c r="Z657" s="32"/>
      <c r="AA657" s="33">
        <v>49075100013462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>
        <v>0</v>
      </c>
      <c r="AT657" s="32">
        <v>154173.34</v>
      </c>
      <c r="AU657" s="32">
        <v>157791.6</v>
      </c>
      <c r="AV657" s="32">
        <v>163154.20000000001</v>
      </c>
      <c r="AW657" s="32">
        <v>170043.3</v>
      </c>
      <c r="AX657" s="32">
        <v>176313.54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9" t="s">
        <v>2292</v>
      </c>
      <c r="C658" s="47" t="s">
        <v>2293</v>
      </c>
      <c r="D658" s="7" t="s">
        <v>110</v>
      </c>
      <c r="E658" s="7" t="s">
        <v>29</v>
      </c>
      <c r="F658" s="7" t="s">
        <v>527</v>
      </c>
      <c r="G658" s="7" t="e">
        <f t="shared" ca="1" si="21"/>
        <v>#NAME?</v>
      </c>
      <c r="H658" s="26" t="s">
        <v>201</v>
      </c>
      <c r="I658" s="26" t="s">
        <v>33</v>
      </c>
      <c r="J658" s="7" t="str">
        <f t="shared" si="26"/>
        <v>Não</v>
      </c>
      <c r="K658" s="27">
        <v>45177</v>
      </c>
      <c r="L658" s="27">
        <v>45449</v>
      </c>
      <c r="M658" s="7" t="s">
        <v>53</v>
      </c>
      <c r="N658" s="28">
        <v>5.0000000000000001E-3</v>
      </c>
      <c r="O658" s="7" t="s">
        <v>33</v>
      </c>
      <c r="P658" s="29">
        <v>0</v>
      </c>
      <c r="Q658" s="73"/>
      <c r="R658" s="30" t="s">
        <v>353</v>
      </c>
      <c r="S658" s="7" t="s">
        <v>203</v>
      </c>
      <c r="T658" s="7" t="s">
        <v>2294</v>
      </c>
      <c r="U658" s="7" t="s">
        <v>29</v>
      </c>
      <c r="V658" s="26" t="e">
        <f t="shared" ca="1" si="22"/>
        <v>#NAME?</v>
      </c>
      <c r="W658" s="7"/>
      <c r="X658" s="7"/>
      <c r="Y658" s="31" t="s">
        <v>205</v>
      </c>
      <c r="Z658" s="32"/>
      <c r="AA658" s="33">
        <v>49075100007799</v>
      </c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>
        <v>218126.16</v>
      </c>
      <c r="AM658" s="32">
        <v>239118.78</v>
      </c>
      <c r="AN658" s="32">
        <v>244551.99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6" t="s">
        <v>2295</v>
      </c>
      <c r="C659" s="4" t="s">
        <v>2296</v>
      </c>
      <c r="D659" s="7" t="s">
        <v>110</v>
      </c>
      <c r="E659" s="7" t="s">
        <v>29</v>
      </c>
      <c r="F659" s="7" t="s">
        <v>200</v>
      </c>
      <c r="G659" s="7" t="e">
        <f t="shared" ca="1" si="21"/>
        <v>#NAME?</v>
      </c>
      <c r="H659" s="26" t="s">
        <v>201</v>
      </c>
      <c r="I659" s="26" t="s">
        <v>33</v>
      </c>
      <c r="J659" s="7" t="str">
        <f t="shared" si="26"/>
        <v>Não</v>
      </c>
      <c r="K659" s="27">
        <v>45105</v>
      </c>
      <c r="L659" s="27">
        <v>45532</v>
      </c>
      <c r="M659" s="7" t="s">
        <v>74</v>
      </c>
      <c r="N659" s="28">
        <v>1.6E-2</v>
      </c>
      <c r="O659" s="7" t="s">
        <v>41</v>
      </c>
      <c r="P659" s="29">
        <v>0.2</v>
      </c>
      <c r="Q659" s="30"/>
      <c r="R659" s="30"/>
      <c r="S659" s="7" t="s">
        <v>329</v>
      </c>
      <c r="T659" s="7" t="s">
        <v>2297</v>
      </c>
      <c r="U659" s="7" t="s">
        <v>57</v>
      </c>
      <c r="V659" s="26" t="e">
        <f t="shared" ca="1" si="22"/>
        <v>#NAME?</v>
      </c>
      <c r="W659" s="7"/>
      <c r="X659" s="7"/>
      <c r="Y659" s="31" t="s">
        <v>296</v>
      </c>
      <c r="Z659" s="31"/>
      <c r="AA659" s="134">
        <v>49075100008043</v>
      </c>
      <c r="AB659" s="31"/>
      <c r="AC659" s="31"/>
      <c r="AD659" s="31"/>
      <c r="AE659" s="31"/>
      <c r="AF659" s="31"/>
      <c r="AG659" s="31"/>
      <c r="AH659" s="32">
        <v>0</v>
      </c>
      <c r="AI659" s="32">
        <v>0</v>
      </c>
      <c r="AJ659" s="32">
        <v>297526.94</v>
      </c>
      <c r="AK659" s="32">
        <v>483333.15</v>
      </c>
      <c r="AL659" s="32">
        <v>491270.74</v>
      </c>
      <c r="AM659" s="32">
        <v>494652.08</v>
      </c>
      <c r="AN659" s="32">
        <v>495607.59</v>
      </c>
      <c r="AO659" s="32">
        <v>506447.09</v>
      </c>
      <c r="AP659" s="32">
        <v>516749.55</v>
      </c>
      <c r="AQ659" s="32">
        <v>505670.98</v>
      </c>
      <c r="AR659" s="32">
        <v>459026.09</v>
      </c>
      <c r="AS659" s="32">
        <v>463317.5</v>
      </c>
      <c r="AT659" s="32">
        <v>459552.18</v>
      </c>
      <c r="AU659" s="32">
        <v>456077.4</v>
      </c>
      <c r="AV659" s="32">
        <v>458283</v>
      </c>
      <c r="AW659" s="32">
        <v>433883.5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2298</v>
      </c>
      <c r="C660" s="4" t="s">
        <v>2299</v>
      </c>
      <c r="D660" s="7" t="s">
        <v>28</v>
      </c>
      <c r="E660" s="7" t="s">
        <v>20</v>
      </c>
      <c r="F660" s="7" t="s">
        <v>63</v>
      </c>
      <c r="G660" s="7" t="e">
        <f t="shared" ca="1" si="21"/>
        <v>#NAME?</v>
      </c>
      <c r="H660" s="26" t="s">
        <v>210</v>
      </c>
      <c r="I660" s="26" t="s">
        <v>33</v>
      </c>
      <c r="J660" s="7" t="str">
        <f t="shared" si="26"/>
        <v>Não</v>
      </c>
      <c r="K660" s="27">
        <v>45162</v>
      </c>
      <c r="L660" s="7"/>
      <c r="M660" s="7" t="s">
        <v>53</v>
      </c>
      <c r="N660" s="28">
        <v>1.2E-2</v>
      </c>
      <c r="O660" s="7" t="s">
        <v>33</v>
      </c>
      <c r="P660" s="29">
        <v>0</v>
      </c>
      <c r="Q660" s="43"/>
      <c r="R660" s="43"/>
      <c r="S660" s="7" t="s">
        <v>329</v>
      </c>
      <c r="T660" s="7" t="s">
        <v>2300</v>
      </c>
      <c r="U660" s="7" t="s">
        <v>20</v>
      </c>
      <c r="V660" s="26" t="e">
        <f t="shared" ca="1" si="22"/>
        <v>#NAME?</v>
      </c>
      <c r="W660" s="7"/>
      <c r="X660" s="7"/>
      <c r="Y660" s="31" t="s">
        <v>205</v>
      </c>
      <c r="Z660" s="31"/>
      <c r="AA660" s="134">
        <v>49075100008698</v>
      </c>
      <c r="AB660" s="31"/>
      <c r="AC660" s="31"/>
      <c r="AD660" s="31"/>
      <c r="AE660" s="31"/>
      <c r="AF660" s="31"/>
      <c r="AG660" s="31"/>
      <c r="AH660" s="32"/>
      <c r="AI660" s="32"/>
      <c r="AJ660" s="32"/>
      <c r="AK660" s="32"/>
      <c r="AL660" s="32">
        <v>450929.66</v>
      </c>
      <c r="AM660" s="32">
        <v>454884.96</v>
      </c>
      <c r="AN660" s="32">
        <v>459118.81</v>
      </c>
      <c r="AO660" s="32">
        <v>461300.92</v>
      </c>
      <c r="AP660" s="32">
        <v>966123.99</v>
      </c>
      <c r="AQ660" s="32">
        <v>975509.87</v>
      </c>
      <c r="AR660" s="32">
        <v>983112.91</v>
      </c>
      <c r="AS660" s="32">
        <v>990177.55</v>
      </c>
      <c r="AT660" s="32">
        <v>996757.63</v>
      </c>
      <c r="AU660" s="32">
        <v>1004683</v>
      </c>
      <c r="AV660" s="32">
        <v>1012349</v>
      </c>
      <c r="AW660" s="32">
        <v>1020584</v>
      </c>
      <c r="AX660" s="32">
        <v>1025027.47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6" t="s">
        <v>2301</v>
      </c>
      <c r="C661" s="4" t="s">
        <v>2302</v>
      </c>
      <c r="D661" s="7" t="s">
        <v>28</v>
      </c>
      <c r="E661" s="7" t="s">
        <v>20</v>
      </c>
      <c r="F661" s="7" t="s">
        <v>214</v>
      </c>
      <c r="G661" s="7" t="e">
        <f t="shared" ca="1" si="21"/>
        <v>#NAME?</v>
      </c>
      <c r="H661" s="26" t="s">
        <v>210</v>
      </c>
      <c r="I661" s="26" t="s">
        <v>33</v>
      </c>
      <c r="J661" s="7" t="str">
        <f t="shared" si="26"/>
        <v>Não</v>
      </c>
      <c r="K661" s="27">
        <v>44998</v>
      </c>
      <c r="L661" s="7"/>
      <c r="M661" s="7" t="s">
        <v>53</v>
      </c>
      <c r="N661" s="28">
        <v>1.2E-2</v>
      </c>
      <c r="O661" s="7" t="s">
        <v>33</v>
      </c>
      <c r="P661" s="29">
        <v>0</v>
      </c>
      <c r="Q661" s="43"/>
      <c r="R661" s="43" t="s">
        <v>715</v>
      </c>
      <c r="S661" s="7" t="s">
        <v>203</v>
      </c>
      <c r="T661" s="7" t="s">
        <v>2303</v>
      </c>
      <c r="U661" s="7" t="s">
        <v>20</v>
      </c>
      <c r="V661" s="26" t="e">
        <f t="shared" ca="1" si="22"/>
        <v>#NAME?</v>
      </c>
      <c r="W661" s="7"/>
      <c r="X661" s="7"/>
      <c r="Y661" s="31" t="s">
        <v>205</v>
      </c>
      <c r="Z661" s="31"/>
      <c r="AA661" s="134">
        <v>49075100009554</v>
      </c>
      <c r="AB661" s="31"/>
      <c r="AC661" s="31"/>
      <c r="AD661" s="31"/>
      <c r="AE661" s="31"/>
      <c r="AF661" s="31"/>
      <c r="AG661" s="32">
        <v>104644.56</v>
      </c>
      <c r="AH661" s="32">
        <v>105009.13</v>
      </c>
      <c r="AI661" s="32">
        <v>106396.79</v>
      </c>
      <c r="AJ661" s="32">
        <v>107496.6</v>
      </c>
      <c r="AK661" s="32">
        <v>108349.8</v>
      </c>
      <c r="AL661" s="32">
        <v>109392.57</v>
      </c>
      <c r="AM661" s="32">
        <v>110247.12</v>
      </c>
      <c r="AN661" s="32">
        <v>110627.56</v>
      </c>
      <c r="AO661" s="32">
        <v>111444.63</v>
      </c>
      <c r="AP661" s="32">
        <v>112292.46</v>
      </c>
      <c r="AQ661" s="32">
        <v>113253.94</v>
      </c>
      <c r="AR661" s="32">
        <v>114113.36</v>
      </c>
      <c r="AS661" s="32">
        <v>114480.81</v>
      </c>
      <c r="AT661" s="32">
        <v>115185.13</v>
      </c>
      <c r="AU661" s="32">
        <v>116080.1</v>
      </c>
      <c r="AV661" s="32">
        <v>116953.1</v>
      </c>
      <c r="AW661" s="32">
        <v>116687.6</v>
      </c>
      <c r="AX661" s="32">
        <v>117533.51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2304</v>
      </c>
      <c r="C662" s="4" t="s">
        <v>2305</v>
      </c>
      <c r="D662" s="7" t="s">
        <v>110</v>
      </c>
      <c r="E662" s="7" t="s">
        <v>29</v>
      </c>
      <c r="F662" s="7" t="s">
        <v>2306</v>
      </c>
      <c r="G662" s="7" t="e">
        <f t="shared" ca="1" si="21"/>
        <v>#NAME?</v>
      </c>
      <c r="H662" s="26" t="s">
        <v>201</v>
      </c>
      <c r="I662" s="26" t="s">
        <v>33</v>
      </c>
      <c r="J662" s="7" t="str">
        <f t="shared" si="26"/>
        <v>Não</v>
      </c>
      <c r="K662" s="27">
        <v>44932</v>
      </c>
      <c r="L662" s="70">
        <v>45259</v>
      </c>
      <c r="M662" s="7" t="s">
        <v>53</v>
      </c>
      <c r="N662" s="28">
        <v>1.2E-2</v>
      </c>
      <c r="O662" s="7" t="s">
        <v>33</v>
      </c>
      <c r="P662" s="29">
        <v>0</v>
      </c>
      <c r="Q662" s="82"/>
      <c r="R662" s="82"/>
      <c r="S662" s="7" t="s">
        <v>203</v>
      </c>
      <c r="T662" s="7" t="s">
        <v>2307</v>
      </c>
      <c r="U662" s="7" t="s">
        <v>57</v>
      </c>
      <c r="V662" s="26" t="e">
        <f t="shared" ca="1" si="22"/>
        <v>#NAME?</v>
      </c>
      <c r="W662" s="7"/>
      <c r="X662" s="7"/>
      <c r="Y662" s="31"/>
      <c r="Z662" s="32"/>
      <c r="AA662" s="33"/>
      <c r="AB662" s="32"/>
      <c r="AC662" s="32"/>
      <c r="AD662" s="32"/>
      <c r="AE662" s="32"/>
      <c r="AF662" s="32">
        <v>802748.34</v>
      </c>
      <c r="AG662" s="32">
        <v>913671.31</v>
      </c>
      <c r="AH662" s="32">
        <v>918724.54</v>
      </c>
      <c r="AI662" s="32">
        <v>579356.6</v>
      </c>
      <c r="AJ662" s="32">
        <v>583264.52</v>
      </c>
      <c r="AK662" s="32">
        <v>584594.91</v>
      </c>
      <c r="AL662" s="32">
        <v>585634.41</v>
      </c>
      <c r="AM662" s="32">
        <v>587784.24</v>
      </c>
      <c r="AN662" s="32">
        <v>588943.46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2308</v>
      </c>
      <c r="C663" s="4" t="s">
        <v>2309</v>
      </c>
      <c r="D663" s="7" t="s">
        <v>28</v>
      </c>
      <c r="E663" s="7" t="s">
        <v>20</v>
      </c>
      <c r="F663" s="7" t="s">
        <v>220</v>
      </c>
      <c r="G663" s="7" t="e">
        <f t="shared" ca="1" si="21"/>
        <v>#NAME?</v>
      </c>
      <c r="H663" s="26" t="s">
        <v>210</v>
      </c>
      <c r="I663" s="26" t="s">
        <v>33</v>
      </c>
      <c r="J663" s="7" t="str">
        <f t="shared" si="26"/>
        <v>Não</v>
      </c>
      <c r="K663" s="27">
        <v>44946</v>
      </c>
      <c r="L663" s="7"/>
      <c r="M663" s="7" t="s">
        <v>53</v>
      </c>
      <c r="N663" s="28">
        <v>7.0000000000000001E-3</v>
      </c>
      <c r="O663" s="7" t="s">
        <v>33</v>
      </c>
      <c r="P663" s="29">
        <v>0</v>
      </c>
      <c r="Q663" s="82"/>
      <c r="R663" s="82"/>
      <c r="S663" s="7" t="s">
        <v>203</v>
      </c>
      <c r="T663" s="7" t="s">
        <v>2310</v>
      </c>
      <c r="U663" s="7" t="s">
        <v>20</v>
      </c>
      <c r="V663" s="26" t="e">
        <f t="shared" ca="1" si="22"/>
        <v>#NAME?</v>
      </c>
      <c r="W663" s="7"/>
      <c r="X663" s="7"/>
      <c r="Y663" s="31" t="s">
        <v>205</v>
      </c>
      <c r="Z663" s="32"/>
      <c r="AA663" s="33">
        <v>49075100006318</v>
      </c>
      <c r="AB663" s="32"/>
      <c r="AC663" s="32"/>
      <c r="AD663" s="32"/>
      <c r="AE663" s="32">
        <v>849130.06</v>
      </c>
      <c r="AF663" s="32">
        <v>876298.99</v>
      </c>
      <c r="AG663" s="32">
        <v>877861.49</v>
      </c>
      <c r="AH663" s="32">
        <v>883858.74</v>
      </c>
      <c r="AI663" s="32">
        <v>890507.37</v>
      </c>
      <c r="AJ663" s="32">
        <v>896950.17</v>
      </c>
      <c r="AK663" s="32">
        <v>904259.97</v>
      </c>
      <c r="AL663" s="32">
        <v>912107.56</v>
      </c>
      <c r="AM663" s="32">
        <v>929489.91</v>
      </c>
      <c r="AN663" s="32">
        <v>937853.27</v>
      </c>
      <c r="AO663" s="32">
        <v>969637</v>
      </c>
      <c r="AP663" s="32">
        <v>987498.22</v>
      </c>
      <c r="AQ663" s="32">
        <v>895831.28</v>
      </c>
      <c r="AR663" s="32">
        <v>1000404.98</v>
      </c>
      <c r="AS663" s="32">
        <v>1153441.8799999999</v>
      </c>
      <c r="AT663" s="32">
        <v>1296844.74</v>
      </c>
      <c r="AU663" s="32">
        <v>1307658</v>
      </c>
      <c r="AV663" s="32">
        <v>1302396</v>
      </c>
      <c r="AW663" s="32">
        <v>1270676</v>
      </c>
      <c r="AX663" s="32">
        <v>1278749.1399999999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" t="s">
        <v>2311</v>
      </c>
      <c r="C664" s="4" t="s">
        <v>2312</v>
      </c>
      <c r="D664" s="7" t="s">
        <v>28</v>
      </c>
      <c r="E664" s="7" t="s">
        <v>20</v>
      </c>
      <c r="F664" s="7" t="s">
        <v>220</v>
      </c>
      <c r="G664" s="7" t="e">
        <f t="shared" ca="1" si="21"/>
        <v>#NAME?</v>
      </c>
      <c r="H664" s="26" t="s">
        <v>210</v>
      </c>
      <c r="I664" s="26" t="s">
        <v>33</v>
      </c>
      <c r="J664" s="7" t="str">
        <f t="shared" si="26"/>
        <v>Sim</v>
      </c>
      <c r="K664" s="27">
        <v>45030</v>
      </c>
      <c r="L664" s="7"/>
      <c r="M664" s="7" t="s">
        <v>53</v>
      </c>
      <c r="N664" s="28">
        <v>1.2E-2</v>
      </c>
      <c r="O664" s="7" t="s">
        <v>33</v>
      </c>
      <c r="P664" s="29">
        <v>0</v>
      </c>
      <c r="Q664" s="30" t="s">
        <v>2313</v>
      </c>
      <c r="R664" s="82"/>
      <c r="S664" s="7" t="s">
        <v>203</v>
      </c>
      <c r="T664" s="7" t="s">
        <v>2310</v>
      </c>
      <c r="U664" s="7" t="s">
        <v>20</v>
      </c>
      <c r="V664" s="26" t="e">
        <f t="shared" ca="1" si="22"/>
        <v>#NAME?</v>
      </c>
      <c r="W664" s="7"/>
      <c r="X664" s="7"/>
      <c r="Y664" s="31" t="s">
        <v>205</v>
      </c>
      <c r="Z664" s="32"/>
      <c r="AA664" s="33">
        <v>49075100008809</v>
      </c>
      <c r="AB664" s="32"/>
      <c r="AC664" s="32"/>
      <c r="AD664" s="32"/>
      <c r="AE664" s="32"/>
      <c r="AF664" s="32"/>
      <c r="AG664" s="32">
        <v>0</v>
      </c>
      <c r="AH664" s="32">
        <v>49866.06</v>
      </c>
      <c r="AI664" s="32">
        <v>50389.96</v>
      </c>
      <c r="AJ664" s="32">
        <v>50830.05</v>
      </c>
      <c r="AK664" s="32">
        <v>51225.61</v>
      </c>
      <c r="AL664" s="32">
        <v>51722.59</v>
      </c>
      <c r="AM664" s="32">
        <v>52143.83</v>
      </c>
      <c r="AN664" s="32">
        <v>52450.33</v>
      </c>
      <c r="AO664" s="32">
        <v>52839.24</v>
      </c>
      <c r="AP664" s="32">
        <v>53233.35</v>
      </c>
      <c r="AQ664" s="32">
        <v>53566.67</v>
      </c>
      <c r="AR664" s="32">
        <v>53987.41</v>
      </c>
      <c r="AS664" s="32">
        <v>154454.13</v>
      </c>
      <c r="AT664" s="32">
        <v>205889.6</v>
      </c>
      <c r="AU664" s="32">
        <v>207476.4</v>
      </c>
      <c r="AV664" s="32">
        <v>209130</v>
      </c>
      <c r="AW664" s="32">
        <v>210907.1</v>
      </c>
      <c r="AX664" s="32">
        <v>212644.44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" t="s">
        <v>2314</v>
      </c>
      <c r="C665" s="4" t="s">
        <v>2315</v>
      </c>
      <c r="D665" s="7" t="s">
        <v>28</v>
      </c>
      <c r="E665" s="7" t="s">
        <v>20</v>
      </c>
      <c r="F665" s="7" t="s">
        <v>63</v>
      </c>
      <c r="G665" s="7" t="e">
        <f t="shared" ca="1" si="21"/>
        <v>#NAME?</v>
      </c>
      <c r="H665" s="26" t="s">
        <v>210</v>
      </c>
      <c r="I665" s="26" t="s">
        <v>33</v>
      </c>
      <c r="J665" s="7" t="str">
        <f t="shared" si="26"/>
        <v>Não</v>
      </c>
      <c r="K665" s="27">
        <v>45086</v>
      </c>
      <c r="L665" s="7"/>
      <c r="M665" s="7" t="s">
        <v>53</v>
      </c>
      <c r="N665" s="28">
        <v>1.2E-2</v>
      </c>
      <c r="O665" s="7" t="s">
        <v>33</v>
      </c>
      <c r="P665" s="29">
        <v>0</v>
      </c>
      <c r="Q665" s="82"/>
      <c r="R665" s="82"/>
      <c r="S665" s="7" t="s">
        <v>203</v>
      </c>
      <c r="T665" s="7" t="s">
        <v>2316</v>
      </c>
      <c r="U665" s="7" t="s">
        <v>20</v>
      </c>
      <c r="V665" s="26" t="e">
        <f t="shared" ca="1" si="22"/>
        <v>#NAME?</v>
      </c>
      <c r="W665" s="7"/>
      <c r="X665" s="7"/>
      <c r="Y665" s="31" t="s">
        <v>205</v>
      </c>
      <c r="Z665" s="32"/>
      <c r="AA665" s="33">
        <v>49075100009856</v>
      </c>
      <c r="AB665" s="32"/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449191.02</v>
      </c>
      <c r="AK665" s="32">
        <v>451876.08</v>
      </c>
      <c r="AL665" s="32">
        <v>454771.05</v>
      </c>
      <c r="AM665" s="32">
        <v>454815.67</v>
      </c>
      <c r="AN665" s="32">
        <v>455268.96</v>
      </c>
      <c r="AO665" s="32">
        <v>459331.33</v>
      </c>
      <c r="AP665" s="32">
        <v>463926.66</v>
      </c>
      <c r="AQ665" s="32">
        <v>467515.65</v>
      </c>
      <c r="AR665" s="32">
        <v>470343.37</v>
      </c>
      <c r="AS665" s="32">
        <v>473331.37</v>
      </c>
      <c r="AT665" s="32">
        <v>471690.23999999999</v>
      </c>
      <c r="AU665" s="32">
        <v>474405</v>
      </c>
      <c r="AV665" s="32">
        <v>475544</v>
      </c>
      <c r="AW665" s="32">
        <v>479360.8</v>
      </c>
      <c r="AX665" s="32">
        <v>482041.75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" t="s">
        <v>2317</v>
      </c>
      <c r="C666" s="4" t="s">
        <v>2318</v>
      </c>
      <c r="D666" s="7" t="s">
        <v>92</v>
      </c>
      <c r="E666" s="7" t="s">
        <v>29</v>
      </c>
      <c r="F666" s="7" t="s">
        <v>244</v>
      </c>
      <c r="G666" s="7" t="e">
        <f t="shared" ca="1" si="21"/>
        <v>#NAME?</v>
      </c>
      <c r="H666" s="26" t="s">
        <v>210</v>
      </c>
      <c r="I666" s="26" t="s">
        <v>33</v>
      </c>
      <c r="J666" s="7" t="str">
        <f t="shared" si="26"/>
        <v>Não</v>
      </c>
      <c r="K666" s="27">
        <v>45504</v>
      </c>
      <c r="L666" s="7"/>
      <c r="M666" s="7" t="s">
        <v>53</v>
      </c>
      <c r="N666" s="28">
        <v>1.2E-2</v>
      </c>
      <c r="O666" s="7" t="s">
        <v>33</v>
      </c>
      <c r="P666" s="29">
        <v>0</v>
      </c>
      <c r="Q666" s="82"/>
      <c r="R666" s="82"/>
      <c r="S666" s="7" t="s">
        <v>203</v>
      </c>
      <c r="T666" s="7" t="s">
        <v>2319</v>
      </c>
      <c r="U666" s="7" t="s">
        <v>29</v>
      </c>
      <c r="V666" s="26" t="e">
        <f t="shared" ca="1" si="22"/>
        <v>#NAME?</v>
      </c>
      <c r="W666" s="7"/>
      <c r="X666" s="7" t="s">
        <v>44</v>
      </c>
      <c r="Y666" s="31" t="s">
        <v>205</v>
      </c>
      <c r="Z666" s="32"/>
      <c r="AA666" s="33">
        <v>49075100015414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326915.3</v>
      </c>
      <c r="AX666" s="32">
        <v>146594.4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" t="s">
        <v>2320</v>
      </c>
      <c r="C667" s="4" t="s">
        <v>2321</v>
      </c>
      <c r="D667" s="7" t="s">
        <v>28</v>
      </c>
      <c r="E667" s="7" t="s">
        <v>29</v>
      </c>
      <c r="F667" s="7" t="s">
        <v>78</v>
      </c>
      <c r="G667" s="7" t="e">
        <f t="shared" ca="1" si="21"/>
        <v>#NAME?</v>
      </c>
      <c r="H667" s="26" t="s">
        <v>210</v>
      </c>
      <c r="I667" s="26" t="s">
        <v>33</v>
      </c>
      <c r="J667" s="7" t="str">
        <f t="shared" si="26"/>
        <v>Sim</v>
      </c>
      <c r="K667" s="27">
        <v>44992</v>
      </c>
      <c r="L667" s="7"/>
      <c r="M667" s="7" t="s">
        <v>53</v>
      </c>
      <c r="N667" s="28">
        <v>8.0000000000000002E-3</v>
      </c>
      <c r="O667" s="7" t="s">
        <v>33</v>
      </c>
      <c r="P667" s="29">
        <v>0</v>
      </c>
      <c r="Q667" s="30" t="s">
        <v>2322</v>
      </c>
      <c r="R667" s="82"/>
      <c r="S667" s="7" t="s">
        <v>203</v>
      </c>
      <c r="T667" s="7" t="s">
        <v>2323</v>
      </c>
      <c r="U667" s="7" t="s">
        <v>29</v>
      </c>
      <c r="V667" s="26" t="e">
        <f t="shared" ca="1" si="22"/>
        <v>#NAME?</v>
      </c>
      <c r="W667" s="7"/>
      <c r="X667" s="7"/>
      <c r="Y667" s="31" t="s">
        <v>205</v>
      </c>
      <c r="Z667" s="32"/>
      <c r="AA667" s="33">
        <v>49075100010218</v>
      </c>
      <c r="AB667" s="32"/>
      <c r="AC667" s="32"/>
      <c r="AD667" s="32"/>
      <c r="AE667" s="32"/>
      <c r="AF667" s="32">
        <v>0</v>
      </c>
      <c r="AG667" s="32">
        <v>1893864.24</v>
      </c>
      <c r="AH667" s="32">
        <v>2000594.47</v>
      </c>
      <c r="AI667" s="32">
        <v>2168757.62</v>
      </c>
      <c r="AJ667" s="32">
        <v>2206209.9</v>
      </c>
      <c r="AK667" s="32">
        <v>2223135.83</v>
      </c>
      <c r="AL667" s="32">
        <v>2249409.44</v>
      </c>
      <c r="AM667" s="32">
        <v>2268957.7999999998</v>
      </c>
      <c r="AN667" s="32">
        <v>2277468.7799999998</v>
      </c>
      <c r="AO667" s="32">
        <v>2351206.0299999998</v>
      </c>
      <c r="AP667" s="32">
        <v>2493194.17</v>
      </c>
      <c r="AQ667" s="32">
        <v>2548688.83</v>
      </c>
      <c r="AR667" s="32">
        <v>2571543.79</v>
      </c>
      <c r="AS667" s="32">
        <v>2795806.8</v>
      </c>
      <c r="AT667" s="32">
        <v>2804842.65</v>
      </c>
      <c r="AU667" s="32">
        <v>2877093</v>
      </c>
      <c r="AV667" s="32">
        <v>2894067</v>
      </c>
      <c r="AW667" s="32">
        <v>3012925</v>
      </c>
      <c r="AX667" s="32">
        <v>3361939.86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" t="s">
        <v>2324</v>
      </c>
      <c r="C668" s="4" t="s">
        <v>2325</v>
      </c>
      <c r="D668" s="7" t="s">
        <v>28</v>
      </c>
      <c r="E668" s="7" t="s">
        <v>29</v>
      </c>
      <c r="F668" s="7" t="s">
        <v>831</v>
      </c>
      <c r="G668" s="7" t="e">
        <f t="shared" ca="1" si="21"/>
        <v>#NAME?</v>
      </c>
      <c r="H668" s="26" t="s">
        <v>221</v>
      </c>
      <c r="I668" s="26" t="s">
        <v>268</v>
      </c>
      <c r="J668" s="7" t="str">
        <f t="shared" si="26"/>
        <v>Não</v>
      </c>
      <c r="K668" s="27">
        <v>45544</v>
      </c>
      <c r="L668" s="7"/>
      <c r="M668" s="7" t="s">
        <v>53</v>
      </c>
      <c r="N668" s="28">
        <v>1.2E-2</v>
      </c>
      <c r="O668" s="7" t="s">
        <v>33</v>
      </c>
      <c r="P668" s="29">
        <v>0</v>
      </c>
      <c r="Q668" s="30"/>
      <c r="R668" s="82"/>
      <c r="S668" s="7" t="s">
        <v>203</v>
      </c>
      <c r="T668" s="7" t="s">
        <v>2326</v>
      </c>
      <c r="U668" s="7" t="s">
        <v>29</v>
      </c>
      <c r="V668" s="26" t="e">
        <f t="shared" ca="1" si="22"/>
        <v>#NAME?</v>
      </c>
      <c r="W668" s="7"/>
      <c r="X668" s="7" t="s">
        <v>276</v>
      </c>
      <c r="Y668" s="31"/>
      <c r="Z668" s="32"/>
      <c r="AA668" s="33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" t="s">
        <v>2327</v>
      </c>
      <c r="C669" s="4" t="s">
        <v>2328</v>
      </c>
      <c r="D669" s="7" t="s">
        <v>110</v>
      </c>
      <c r="E669" s="7" t="s">
        <v>29</v>
      </c>
      <c r="F669" s="7" t="s">
        <v>251</v>
      </c>
      <c r="G669" s="7" t="e">
        <f t="shared" ca="1" si="21"/>
        <v>#NAME?</v>
      </c>
      <c r="H669" s="26" t="s">
        <v>215</v>
      </c>
      <c r="I669" s="26" t="s">
        <v>252</v>
      </c>
      <c r="J669" s="7" t="str">
        <f t="shared" si="26"/>
        <v>Não</v>
      </c>
      <c r="K669" s="27">
        <v>45455</v>
      </c>
      <c r="L669" s="7"/>
      <c r="M669" s="7" t="s">
        <v>48</v>
      </c>
      <c r="N669" s="28">
        <v>3.0000000000000001E-3</v>
      </c>
      <c r="O669" s="7" t="s">
        <v>33</v>
      </c>
      <c r="P669" s="29">
        <v>0</v>
      </c>
      <c r="Q669" s="30"/>
      <c r="R669" s="82"/>
      <c r="S669" s="7" t="s">
        <v>203</v>
      </c>
      <c r="T669" s="7" t="s">
        <v>2329</v>
      </c>
      <c r="U669" s="7" t="s">
        <v>113</v>
      </c>
      <c r="V669" s="26" t="e">
        <f t="shared" ca="1" si="22"/>
        <v>#NAME?</v>
      </c>
      <c r="W669" s="7"/>
      <c r="X669" s="7" t="s">
        <v>44</v>
      </c>
      <c r="Y669" s="31" t="s">
        <v>205</v>
      </c>
      <c r="Z669" s="32"/>
      <c r="AA669" s="33">
        <v>49075100014876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>
        <v>0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" t="s">
        <v>2330</v>
      </c>
      <c r="C670" s="4" t="s">
        <v>2331</v>
      </c>
      <c r="D670" s="7" t="s">
        <v>28</v>
      </c>
      <c r="E670" s="7" t="s">
        <v>38</v>
      </c>
      <c r="F670" s="7" t="s">
        <v>260</v>
      </c>
      <c r="G670" s="7" t="e">
        <f t="shared" ca="1" si="21"/>
        <v>#NAME?</v>
      </c>
      <c r="H670" s="26" t="s">
        <v>210</v>
      </c>
      <c r="I670" s="26" t="s">
        <v>33</v>
      </c>
      <c r="J670" s="7" t="str">
        <f t="shared" si="26"/>
        <v>Não</v>
      </c>
      <c r="K670" s="27">
        <v>45260</v>
      </c>
      <c r="L670" s="7"/>
      <c r="M670" s="7" t="s">
        <v>298</v>
      </c>
      <c r="N670" s="28">
        <v>2.5000000000000001E-2</v>
      </c>
      <c r="O670" s="7" t="s">
        <v>237</v>
      </c>
      <c r="P670" s="29">
        <v>0.2</v>
      </c>
      <c r="Q670" s="43"/>
      <c r="R670" s="30"/>
      <c r="S670" s="7" t="s">
        <v>203</v>
      </c>
      <c r="T670" s="7" t="s">
        <v>2332</v>
      </c>
      <c r="U670" s="7" t="s">
        <v>43</v>
      </c>
      <c r="V670" s="26" t="e">
        <f t="shared" ca="1" si="22"/>
        <v>#NAME?</v>
      </c>
      <c r="W670" s="7"/>
      <c r="X670" s="7"/>
      <c r="Y670" s="31" t="s">
        <v>205</v>
      </c>
      <c r="Z670" s="32"/>
      <c r="AA670" s="33">
        <v>49075100012776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36835.9</v>
      </c>
      <c r="AQ670" s="32">
        <v>36047.550000000003</v>
      </c>
      <c r="AR670" s="32">
        <v>38109.64</v>
      </c>
      <c r="AS670" s="32">
        <v>40194.980000000003</v>
      </c>
      <c r="AT670" s="32">
        <v>40411.360000000001</v>
      </c>
      <c r="AU670" s="32">
        <v>40485.71</v>
      </c>
      <c r="AV670" s="32">
        <v>42057.79</v>
      </c>
      <c r="AW670" s="32">
        <v>44682.2</v>
      </c>
      <c r="AX670" s="32">
        <v>47011.6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" t="s">
        <v>2330</v>
      </c>
      <c r="C671" s="4" t="s">
        <v>2333</v>
      </c>
      <c r="D671" s="7" t="s">
        <v>28</v>
      </c>
      <c r="E671" s="7" t="s">
        <v>38</v>
      </c>
      <c r="F671" s="7" t="s">
        <v>260</v>
      </c>
      <c r="G671" s="7" t="e">
        <f t="shared" ca="1" si="21"/>
        <v>#NAME?</v>
      </c>
      <c r="H671" s="26" t="s">
        <v>210</v>
      </c>
      <c r="I671" s="26" t="s">
        <v>33</v>
      </c>
      <c r="J671" s="7" t="str">
        <f t="shared" si="26"/>
        <v>Não</v>
      </c>
      <c r="K671" s="27">
        <v>45071</v>
      </c>
      <c r="L671" s="7"/>
      <c r="M671" s="7" t="s">
        <v>40</v>
      </c>
      <c r="N671" s="28">
        <v>1.2E-2</v>
      </c>
      <c r="O671" s="7" t="s">
        <v>33</v>
      </c>
      <c r="P671" s="29">
        <v>0</v>
      </c>
      <c r="Q671" s="43"/>
      <c r="R671" s="30" t="s">
        <v>2334</v>
      </c>
      <c r="S671" s="7" t="s">
        <v>203</v>
      </c>
      <c r="T671" s="7" t="s">
        <v>2332</v>
      </c>
      <c r="U671" s="7" t="s">
        <v>43</v>
      </c>
      <c r="V671" s="26" t="e">
        <f t="shared" ca="1" si="22"/>
        <v>#NAME?</v>
      </c>
      <c r="W671" s="7"/>
      <c r="X671" s="7"/>
      <c r="Y671" s="31" t="s">
        <v>205</v>
      </c>
      <c r="Z671" s="32"/>
      <c r="AA671" s="33">
        <v>49075100007411</v>
      </c>
      <c r="AB671" s="32"/>
      <c r="AC671" s="32"/>
      <c r="AD671" s="32"/>
      <c r="AE671" s="32"/>
      <c r="AF671" s="32"/>
      <c r="AG671" s="32">
        <v>0</v>
      </c>
      <c r="AH671" s="32">
        <v>4494.3599999999997</v>
      </c>
      <c r="AI671" s="32">
        <v>9048.26</v>
      </c>
      <c r="AJ671" s="32">
        <v>59569.73</v>
      </c>
      <c r="AK671" s="32">
        <v>64630.92</v>
      </c>
      <c r="AL671" s="32">
        <v>69593.19</v>
      </c>
      <c r="AM671" s="32">
        <v>73684.92</v>
      </c>
      <c r="AN671" s="32">
        <v>78381.66</v>
      </c>
      <c r="AO671" s="32">
        <v>83617.39</v>
      </c>
      <c r="AP671" s="32">
        <v>89160.8</v>
      </c>
      <c r="AQ671" s="32">
        <v>93530.33</v>
      </c>
      <c r="AR671" s="32">
        <v>98857.87</v>
      </c>
      <c r="AS671" s="32">
        <v>104300</v>
      </c>
      <c r="AT671" s="32">
        <v>108339.94</v>
      </c>
      <c r="AU671" s="32">
        <v>113573.9</v>
      </c>
      <c r="AV671" s="32">
        <v>119364.1</v>
      </c>
      <c r="AW671" s="32">
        <v>120568.2</v>
      </c>
      <c r="AX671" s="32">
        <v>131829.78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3" t="s">
        <v>2335</v>
      </c>
      <c r="C672" s="4" t="s">
        <v>2336</v>
      </c>
      <c r="D672" s="7" t="s">
        <v>28</v>
      </c>
      <c r="E672" s="7" t="s">
        <v>20</v>
      </c>
      <c r="F672" s="7" t="s">
        <v>369</v>
      </c>
      <c r="G672" s="7" t="e">
        <f t="shared" ca="1" si="21"/>
        <v>#NAME?</v>
      </c>
      <c r="H672" s="26" t="s">
        <v>210</v>
      </c>
      <c r="I672" s="26" t="s">
        <v>33</v>
      </c>
      <c r="J672" s="7" t="str">
        <f t="shared" si="26"/>
        <v>Não</v>
      </c>
      <c r="K672" s="27">
        <v>44951</v>
      </c>
      <c r="L672" s="7"/>
      <c r="M672" s="7" t="s">
        <v>386</v>
      </c>
      <c r="N672" s="28">
        <v>2.5000000000000001E-2</v>
      </c>
      <c r="O672" s="7" t="s">
        <v>41</v>
      </c>
      <c r="P672" s="29">
        <v>0.2</v>
      </c>
      <c r="Q672" s="82"/>
      <c r="R672" s="82"/>
      <c r="S672" s="7" t="s">
        <v>203</v>
      </c>
      <c r="T672" s="7" t="s">
        <v>2337</v>
      </c>
      <c r="U672" s="7" t="s">
        <v>29</v>
      </c>
      <c r="V672" s="26" t="e">
        <f t="shared" ca="1" si="22"/>
        <v>#NAME?</v>
      </c>
      <c r="W672" s="7"/>
      <c r="X672" s="7"/>
      <c r="Y672" s="31" t="s">
        <v>296</v>
      </c>
      <c r="Z672" s="32"/>
      <c r="AA672" s="33">
        <v>49075100006326</v>
      </c>
      <c r="AB672" s="32"/>
      <c r="AC672" s="32"/>
      <c r="AD672" s="32">
        <v>0.5</v>
      </c>
      <c r="AE672" s="32">
        <v>129462.59</v>
      </c>
      <c r="AF672" s="32">
        <v>144797.29</v>
      </c>
      <c r="AG672" s="32">
        <v>145316.60999999999</v>
      </c>
      <c r="AH672" s="32">
        <v>145842.39000000001</v>
      </c>
      <c r="AI672" s="32">
        <v>147938.64000000001</v>
      </c>
      <c r="AJ672" s="32">
        <v>152357.62</v>
      </c>
      <c r="AK672" s="32">
        <v>156012.54999999999</v>
      </c>
      <c r="AL672" s="32">
        <v>154568.79999999999</v>
      </c>
      <c r="AM672" s="32">
        <v>194407.84</v>
      </c>
      <c r="AN672" s="32">
        <v>193488.64000000001</v>
      </c>
      <c r="AO672" s="32">
        <v>200174.42</v>
      </c>
      <c r="AP672" s="32">
        <v>205376.18</v>
      </c>
      <c r="AQ672" s="32">
        <v>197933</v>
      </c>
      <c r="AR672" s="32">
        <v>199573.02</v>
      </c>
      <c r="AS672" s="32">
        <v>216644.68</v>
      </c>
      <c r="AT672" s="32">
        <v>213157.32</v>
      </c>
      <c r="AU672" s="32">
        <v>210811.6</v>
      </c>
      <c r="AV672" s="32">
        <v>211610.3</v>
      </c>
      <c r="AW672" s="32">
        <v>214411.1</v>
      </c>
      <c r="AX672" s="32">
        <v>217437.52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2338</v>
      </c>
      <c r="C673" s="4" t="s">
        <v>2339</v>
      </c>
      <c r="D673" s="7" t="s">
        <v>28</v>
      </c>
      <c r="E673" s="7" t="s">
        <v>29</v>
      </c>
      <c r="F673" s="7" t="s">
        <v>760</v>
      </c>
      <c r="G673" s="7" t="e">
        <f t="shared" ca="1" si="21"/>
        <v>#NAME?</v>
      </c>
      <c r="H673" s="26" t="s">
        <v>215</v>
      </c>
      <c r="I673" s="26" t="s">
        <v>216</v>
      </c>
      <c r="J673" s="7" t="str">
        <f t="shared" si="26"/>
        <v>Não</v>
      </c>
      <c r="K673" s="27">
        <v>45042</v>
      </c>
      <c r="L673" s="7"/>
      <c r="M673" s="7" t="s">
        <v>386</v>
      </c>
      <c r="N673" s="28">
        <v>0.02</v>
      </c>
      <c r="O673" s="7" t="s">
        <v>41</v>
      </c>
      <c r="P673" s="29">
        <v>0.2</v>
      </c>
      <c r="Q673" s="30"/>
      <c r="R673" s="42" t="s">
        <v>2340</v>
      </c>
      <c r="S673" s="7" t="s">
        <v>203</v>
      </c>
      <c r="T673" s="7" t="s">
        <v>2341</v>
      </c>
      <c r="U673" s="7" t="s">
        <v>29</v>
      </c>
      <c r="V673" s="26" t="e">
        <f t="shared" ca="1" si="22"/>
        <v>#NAME?</v>
      </c>
      <c r="W673" s="7"/>
      <c r="X673" s="7"/>
      <c r="Y673" s="31" t="s">
        <v>205</v>
      </c>
      <c r="Z673" s="32"/>
      <c r="AA673" s="33">
        <v>49075100008000</v>
      </c>
      <c r="AB673" s="32"/>
      <c r="AC673" s="32"/>
      <c r="AD673" s="32"/>
      <c r="AE673" s="32"/>
      <c r="AF673" s="32"/>
      <c r="AG673" s="32"/>
      <c r="AH673" s="32">
        <v>504162.28</v>
      </c>
      <c r="AI673" s="32">
        <v>618853.27</v>
      </c>
      <c r="AJ673" s="32">
        <v>636897.62</v>
      </c>
      <c r="AK673" s="32">
        <v>652844.07999999996</v>
      </c>
      <c r="AL673" s="32">
        <v>641406.1</v>
      </c>
      <c r="AM673" s="32">
        <v>642259.74</v>
      </c>
      <c r="AN673" s="32">
        <v>635116.44999999995</v>
      </c>
      <c r="AO673" s="32">
        <v>657145.17000000004</v>
      </c>
      <c r="AP673" s="32">
        <v>674875.78</v>
      </c>
      <c r="AQ673" s="32">
        <v>651865.15</v>
      </c>
      <c r="AR673" s="32">
        <v>575384.85</v>
      </c>
      <c r="AS673" s="32">
        <v>582727.06999999995</v>
      </c>
      <c r="AT673" s="32">
        <v>918.37</v>
      </c>
      <c r="AU673" s="32">
        <v>918.37</v>
      </c>
      <c r="AV673" s="32">
        <v>967.08</v>
      </c>
      <c r="AW673" s="32">
        <v>967.08</v>
      </c>
      <c r="AX673" s="32">
        <v>967.08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36" t="s">
        <v>2342</v>
      </c>
      <c r="C674" s="4" t="s">
        <v>2343</v>
      </c>
      <c r="D674" s="7" t="s">
        <v>110</v>
      </c>
      <c r="E674" s="7" t="s">
        <v>29</v>
      </c>
      <c r="F674" s="7" t="s">
        <v>2344</v>
      </c>
      <c r="G674" s="7" t="e">
        <f t="shared" ca="1" si="21"/>
        <v>#NAME?</v>
      </c>
      <c r="H674" s="26" t="s">
        <v>215</v>
      </c>
      <c r="I674" s="26" t="s">
        <v>33</v>
      </c>
      <c r="J674" s="7" t="str">
        <f t="shared" si="26"/>
        <v>Sim</v>
      </c>
      <c r="K674" s="27">
        <v>45012</v>
      </c>
      <c r="L674" s="7"/>
      <c r="M674" s="7" t="s">
        <v>74</v>
      </c>
      <c r="N674" s="28">
        <v>1.4999999999999999E-2</v>
      </c>
      <c r="O674" s="7" t="s">
        <v>41</v>
      </c>
      <c r="P674" s="29">
        <v>0.1</v>
      </c>
      <c r="Q674" s="108" t="s">
        <v>2345</v>
      </c>
      <c r="R674" s="82"/>
      <c r="S674" s="7" t="s">
        <v>203</v>
      </c>
      <c r="T674" s="7" t="s">
        <v>2346</v>
      </c>
      <c r="U674" s="7" t="s">
        <v>29</v>
      </c>
      <c r="V674" s="26" t="e">
        <f t="shared" ca="1" si="22"/>
        <v>#NAME?</v>
      </c>
      <c r="W674" s="7"/>
      <c r="X674" s="7"/>
      <c r="Y674" s="31" t="s">
        <v>205</v>
      </c>
      <c r="Z674" s="32"/>
      <c r="AA674" s="33">
        <v>49075100007934</v>
      </c>
      <c r="AB674" s="32"/>
      <c r="AC674" s="32"/>
      <c r="AD674" s="32"/>
      <c r="AE674" s="32"/>
      <c r="AF674" s="32"/>
      <c r="AG674" s="32">
        <v>350337.58</v>
      </c>
      <c r="AH674" s="32">
        <v>351903.67</v>
      </c>
      <c r="AI674" s="32">
        <v>340102.23</v>
      </c>
      <c r="AJ674" s="32">
        <v>332995.49</v>
      </c>
      <c r="AK674" s="32">
        <v>314336.40999999997</v>
      </c>
      <c r="AL674" s="32">
        <v>242316.62</v>
      </c>
      <c r="AM674" s="32">
        <v>213072.17</v>
      </c>
      <c r="AN674" s="32">
        <v>172288.07</v>
      </c>
      <c r="AO674" s="32">
        <v>135635.54</v>
      </c>
      <c r="AP674" s="32">
        <v>82464.94</v>
      </c>
      <c r="AQ674" s="32">
        <v>50275.19</v>
      </c>
      <c r="AR674" s="32">
        <v>16773.509999999998</v>
      </c>
      <c r="AS674" s="32">
        <v>16731.64</v>
      </c>
      <c r="AT674" s="32">
        <v>16735.57</v>
      </c>
      <c r="AU674" s="32">
        <v>16733.84</v>
      </c>
      <c r="AV674" s="32">
        <v>16736.52</v>
      </c>
      <c r="AW674" s="32">
        <v>16742.099999999999</v>
      </c>
      <c r="AX674" s="32">
        <v>2188.8000000000002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36" t="s">
        <v>2347</v>
      </c>
      <c r="C675" s="4" t="s">
        <v>2348</v>
      </c>
      <c r="D675" s="7" t="s">
        <v>110</v>
      </c>
      <c r="E675" s="7" t="s">
        <v>29</v>
      </c>
      <c r="F675" s="7" t="s">
        <v>2349</v>
      </c>
      <c r="G675" s="7" t="e">
        <f t="shared" ca="1" si="21"/>
        <v>#NAME?</v>
      </c>
      <c r="H675" s="26" t="s">
        <v>201</v>
      </c>
      <c r="I675" s="26" t="s">
        <v>33</v>
      </c>
      <c r="J675" s="7" t="str">
        <f t="shared" si="26"/>
        <v>Não</v>
      </c>
      <c r="K675" s="27">
        <v>45469</v>
      </c>
      <c r="L675" s="27">
        <v>45513</v>
      </c>
      <c r="M675" s="7" t="s">
        <v>74</v>
      </c>
      <c r="N675" s="28">
        <v>0.01</v>
      </c>
      <c r="O675" s="7" t="s">
        <v>41</v>
      </c>
      <c r="P675" s="29">
        <v>0.1</v>
      </c>
      <c r="Q675" s="108"/>
      <c r="R675" s="30" t="s">
        <v>328</v>
      </c>
      <c r="S675" s="7" t="s">
        <v>203</v>
      </c>
      <c r="T675" s="7" t="s">
        <v>2350</v>
      </c>
      <c r="U675" s="7" t="s">
        <v>29</v>
      </c>
      <c r="V675" s="26" t="e">
        <f t="shared" ca="1" si="22"/>
        <v>#NAME?</v>
      </c>
      <c r="W675" s="7"/>
      <c r="X675" s="7" t="s">
        <v>44</v>
      </c>
      <c r="Y675" s="31"/>
      <c r="Z675" s="32"/>
      <c r="AA675" s="33">
        <v>49075100014965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>
        <v>1026925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3" t="s">
        <v>2351</v>
      </c>
      <c r="C676" s="4" t="s">
        <v>2352</v>
      </c>
      <c r="D676" s="7" t="s">
        <v>28</v>
      </c>
      <c r="E676" s="7" t="s">
        <v>29</v>
      </c>
      <c r="F676" s="7" t="s">
        <v>225</v>
      </c>
      <c r="G676" s="7" t="e">
        <f t="shared" ca="1" si="21"/>
        <v>#NAME?</v>
      </c>
      <c r="H676" s="26" t="s">
        <v>215</v>
      </c>
      <c r="I676" s="26" t="s">
        <v>216</v>
      </c>
      <c r="J676" s="7" t="str">
        <f t="shared" si="26"/>
        <v>Não</v>
      </c>
      <c r="K676" s="27">
        <v>45341</v>
      </c>
      <c r="L676" s="7"/>
      <c r="M676" s="7" t="s">
        <v>240</v>
      </c>
      <c r="N676" s="28">
        <v>0.01</v>
      </c>
      <c r="O676" s="7" t="s">
        <v>41</v>
      </c>
      <c r="P676" s="29">
        <v>0</v>
      </c>
      <c r="Q676" s="30"/>
      <c r="R676" s="82"/>
      <c r="S676" s="7" t="s">
        <v>203</v>
      </c>
      <c r="T676" s="7" t="s">
        <v>2353</v>
      </c>
      <c r="U676" s="7" t="s">
        <v>29</v>
      </c>
      <c r="V676" s="26" t="e">
        <f t="shared" ca="1" si="22"/>
        <v>#NAME?</v>
      </c>
      <c r="W676" s="7"/>
      <c r="X676" s="7"/>
      <c r="Y676" s="31" t="s">
        <v>205</v>
      </c>
      <c r="Z676" s="32"/>
      <c r="AA676" s="33">
        <v>49075100013470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>
        <v>35089.67</v>
      </c>
      <c r="AS676" s="32">
        <v>54451.839999999997</v>
      </c>
      <c r="AT676" s="32">
        <v>54735.12</v>
      </c>
      <c r="AU676" s="32">
        <v>40428.39</v>
      </c>
      <c r="AV676" s="32">
        <v>0</v>
      </c>
      <c r="AW676" s="32">
        <v>0</v>
      </c>
      <c r="AX676" s="32">
        <v>0.04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3" t="s">
        <v>2354</v>
      </c>
      <c r="C677" s="4" t="s">
        <v>2355</v>
      </c>
      <c r="D677" s="7" t="s">
        <v>28</v>
      </c>
      <c r="E677" s="7" t="s">
        <v>20</v>
      </c>
      <c r="F677" s="7" t="s">
        <v>369</v>
      </c>
      <c r="G677" s="7" t="e">
        <f t="shared" ca="1" si="21"/>
        <v>#NAME?</v>
      </c>
      <c r="H677" s="26" t="s">
        <v>221</v>
      </c>
      <c r="I677" s="26" t="s">
        <v>33</v>
      </c>
      <c r="J677" s="7" t="str">
        <f t="shared" si="26"/>
        <v>Não</v>
      </c>
      <c r="K677" s="27">
        <v>45560</v>
      </c>
      <c r="L677" s="7"/>
      <c r="M677" s="7" t="s">
        <v>53</v>
      </c>
      <c r="N677" s="28">
        <v>1.2E-2</v>
      </c>
      <c r="O677" s="7" t="s">
        <v>33</v>
      </c>
      <c r="P677" s="29">
        <v>0</v>
      </c>
      <c r="Q677" s="30"/>
      <c r="R677" s="82"/>
      <c r="S677" s="7" t="s">
        <v>203</v>
      </c>
      <c r="T677" s="7" t="s">
        <v>2356</v>
      </c>
      <c r="U677" s="7" t="s">
        <v>20</v>
      </c>
      <c r="V677" s="26" t="e">
        <f t="shared" ca="1" si="22"/>
        <v>#NAME?</v>
      </c>
      <c r="W677" s="7"/>
      <c r="X677" s="7" t="s">
        <v>76</v>
      </c>
      <c r="Y677" s="31"/>
      <c r="Z677" s="32"/>
      <c r="AA677" s="33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3" t="s">
        <v>2357</v>
      </c>
      <c r="C678" s="4" t="s">
        <v>2358</v>
      </c>
      <c r="D678" s="7" t="s">
        <v>28</v>
      </c>
      <c r="E678" s="7" t="s">
        <v>29</v>
      </c>
      <c r="F678" s="7" t="s">
        <v>78</v>
      </c>
      <c r="G678" s="7" t="e">
        <f t="shared" ca="1" si="21"/>
        <v>#NAME?</v>
      </c>
      <c r="H678" s="26" t="s">
        <v>210</v>
      </c>
      <c r="I678" s="26" t="s">
        <v>33</v>
      </c>
      <c r="J678" s="7" t="str">
        <f t="shared" si="26"/>
        <v>Não</v>
      </c>
      <c r="K678" s="27">
        <v>45041</v>
      </c>
      <c r="L678" s="7"/>
      <c r="M678" s="7" t="s">
        <v>53</v>
      </c>
      <c r="N678" s="28">
        <v>7.0000000000000001E-3</v>
      </c>
      <c r="O678" s="7" t="s">
        <v>33</v>
      </c>
      <c r="P678" s="29">
        <v>0</v>
      </c>
      <c r="Q678" s="82"/>
      <c r="R678" s="82"/>
      <c r="S678" s="7" t="s">
        <v>203</v>
      </c>
      <c r="T678" s="7" t="s">
        <v>2359</v>
      </c>
      <c r="U678" s="7" t="s">
        <v>29</v>
      </c>
      <c r="V678" s="26" t="e">
        <f t="shared" ca="1" si="22"/>
        <v>#NAME?</v>
      </c>
      <c r="W678" s="7"/>
      <c r="X678" s="7"/>
      <c r="Y678" s="31" t="s">
        <v>205</v>
      </c>
      <c r="Z678" s="32"/>
      <c r="AA678" s="33">
        <v>49075100009880</v>
      </c>
      <c r="AB678" s="32"/>
      <c r="AC678" s="32"/>
      <c r="AD678" s="32"/>
      <c r="AE678" s="32"/>
      <c r="AF678" s="32"/>
      <c r="AG678" s="32">
        <v>0</v>
      </c>
      <c r="AH678" s="32">
        <v>107406.13</v>
      </c>
      <c r="AI678" s="32">
        <v>108108.28</v>
      </c>
      <c r="AJ678" s="32">
        <v>107124.87</v>
      </c>
      <c r="AK678" s="32">
        <v>107989.96</v>
      </c>
      <c r="AL678" s="32">
        <v>108656.69</v>
      </c>
      <c r="AM678" s="32">
        <v>109097.2</v>
      </c>
      <c r="AN678" s="32">
        <v>107631.81</v>
      </c>
      <c r="AO678" s="32">
        <v>109898.82</v>
      </c>
      <c r="AP678" s="32">
        <v>122192.3</v>
      </c>
      <c r="AQ678" s="32">
        <v>138269.42000000001</v>
      </c>
      <c r="AR678" s="32">
        <v>139093.12</v>
      </c>
      <c r="AS678" s="32">
        <v>140285</v>
      </c>
      <c r="AT678" s="32">
        <v>155862.91</v>
      </c>
      <c r="AU678" s="32">
        <v>140794.6</v>
      </c>
      <c r="AV678" s="32">
        <v>141707.20000000001</v>
      </c>
      <c r="AW678" s="32">
        <v>138895</v>
      </c>
      <c r="AX678" s="32">
        <v>145957.24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39" t="s">
        <v>2360</v>
      </c>
      <c r="C679" s="4" t="s">
        <v>2361</v>
      </c>
      <c r="D679" s="7" t="s">
        <v>28</v>
      </c>
      <c r="E679" s="7" t="s">
        <v>29</v>
      </c>
      <c r="F679" s="7" t="s">
        <v>412</v>
      </c>
      <c r="G679" s="7" t="e">
        <f t="shared" ca="1" si="21"/>
        <v>#NAME?</v>
      </c>
      <c r="H679" s="26" t="s">
        <v>215</v>
      </c>
      <c r="I679" s="26" t="s">
        <v>268</v>
      </c>
      <c r="J679" s="7" t="str">
        <f t="shared" si="26"/>
        <v>Não</v>
      </c>
      <c r="K679" s="27">
        <v>45218</v>
      </c>
      <c r="L679" s="7"/>
      <c r="M679" s="7" t="s">
        <v>94</v>
      </c>
      <c r="N679" s="28">
        <v>0</v>
      </c>
      <c r="O679" s="7" t="s">
        <v>33</v>
      </c>
      <c r="P679" s="29">
        <v>0</v>
      </c>
      <c r="Q679" s="82"/>
      <c r="R679" s="82"/>
      <c r="S679" s="7" t="s">
        <v>329</v>
      </c>
      <c r="T679" s="7" t="s">
        <v>2362</v>
      </c>
      <c r="U679" s="7" t="s">
        <v>29</v>
      </c>
      <c r="V679" s="26" t="e">
        <f t="shared" ca="1" si="22"/>
        <v>#NAME?</v>
      </c>
      <c r="W679" s="7"/>
      <c r="X679" s="7"/>
      <c r="Y679" s="31" t="s">
        <v>205</v>
      </c>
      <c r="Z679" s="32"/>
      <c r="AA679" s="33">
        <v>49075100012784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37" t="s">
        <v>2363</v>
      </c>
      <c r="C680" s="38" t="s">
        <v>2364</v>
      </c>
      <c r="D680" s="7" t="s">
        <v>28</v>
      </c>
      <c r="E680" s="7" t="s">
        <v>29</v>
      </c>
      <c r="F680" s="7" t="s">
        <v>760</v>
      </c>
      <c r="G680" s="7" t="e">
        <f t="shared" ca="1" si="21"/>
        <v>#NAME?</v>
      </c>
      <c r="H680" s="26" t="s">
        <v>210</v>
      </c>
      <c r="I680" s="26" t="s">
        <v>33</v>
      </c>
      <c r="J680" s="7" t="str">
        <f>IF(Q679=0,"Não","Sim")</f>
        <v>Não</v>
      </c>
      <c r="K680" s="27">
        <v>45385</v>
      </c>
      <c r="L680" s="7"/>
      <c r="M680" s="7" t="s">
        <v>53</v>
      </c>
      <c r="N680" s="28">
        <v>1.2E-2</v>
      </c>
      <c r="O680" s="7" t="s">
        <v>33</v>
      </c>
      <c r="P680" s="29">
        <v>0</v>
      </c>
      <c r="Q680" s="35" t="s">
        <v>2365</v>
      </c>
      <c r="R680" s="82"/>
      <c r="S680" s="7" t="s">
        <v>203</v>
      </c>
      <c r="T680" s="6" t="s">
        <v>2366</v>
      </c>
      <c r="U680" s="7" t="s">
        <v>29</v>
      </c>
      <c r="V680" s="26" t="e">
        <f t="shared" ca="1" si="22"/>
        <v>#NAME?</v>
      </c>
      <c r="W680" s="7"/>
      <c r="X680" s="7"/>
      <c r="Y680" s="31" t="s">
        <v>205</v>
      </c>
      <c r="Z680" s="32"/>
      <c r="AA680" s="33">
        <v>49075100014140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>
        <v>148083.84</v>
      </c>
      <c r="AU680" s="32">
        <v>213173.1</v>
      </c>
      <c r="AV680" s="32">
        <v>241077.5</v>
      </c>
      <c r="AW680" s="32">
        <v>247624</v>
      </c>
      <c r="AX680" s="32">
        <v>275685.43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18</v>
      </c>
      <c r="B681" s="3" t="s">
        <v>2367</v>
      </c>
      <c r="C681" s="4" t="s">
        <v>2368</v>
      </c>
      <c r="D681" s="7" t="s">
        <v>28</v>
      </c>
      <c r="E681" s="7" t="s">
        <v>38</v>
      </c>
      <c r="F681" s="7" t="s">
        <v>260</v>
      </c>
      <c r="G681" s="7" t="e">
        <f t="shared" ca="1" si="21"/>
        <v>#NAME?</v>
      </c>
      <c r="H681" s="26" t="s">
        <v>210</v>
      </c>
      <c r="I681" s="26" t="s">
        <v>33</v>
      </c>
      <c r="J681" s="7" t="str">
        <f t="shared" ref="J681:J697" si="27">IF(Q681=0,"Não","Sim")</f>
        <v>Não</v>
      </c>
      <c r="K681" s="27">
        <v>45159</v>
      </c>
      <c r="L681" s="27"/>
      <c r="M681" s="7" t="s">
        <v>53</v>
      </c>
      <c r="N681" s="28">
        <v>1.2E-2</v>
      </c>
      <c r="O681" s="7" t="s">
        <v>33</v>
      </c>
      <c r="P681" s="29">
        <v>0</v>
      </c>
      <c r="Q681" s="43"/>
      <c r="R681" s="166" t="s">
        <v>2369</v>
      </c>
      <c r="S681" s="7" t="s">
        <v>203</v>
      </c>
      <c r="T681" s="7" t="s">
        <v>2370</v>
      </c>
      <c r="U681" s="7" t="s">
        <v>43</v>
      </c>
      <c r="V681" s="26" t="e">
        <f t="shared" ca="1" si="22"/>
        <v>#NAME?</v>
      </c>
      <c r="W681" s="7"/>
      <c r="X681" s="7"/>
      <c r="Y681" s="31" t="s">
        <v>205</v>
      </c>
      <c r="Z681" s="32"/>
      <c r="AA681" s="33">
        <v>49075100003343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48613.69</v>
      </c>
      <c r="AM681" s="32">
        <v>38676.69</v>
      </c>
      <c r="AN681" s="32">
        <v>0.05</v>
      </c>
      <c r="AO681" s="32">
        <v>0.05</v>
      </c>
      <c r="AP681" s="32">
        <v>0.05</v>
      </c>
      <c r="AQ681" s="32">
        <v>0.05</v>
      </c>
      <c r="AR681" s="32">
        <v>0.16</v>
      </c>
      <c r="AS681" s="32">
        <v>0.16</v>
      </c>
      <c r="AT681" s="32">
        <v>0.16</v>
      </c>
      <c r="AU681" s="32">
        <v>0.16</v>
      </c>
      <c r="AV681" s="32">
        <v>0.16</v>
      </c>
      <c r="AW681" s="32">
        <v>0.16</v>
      </c>
      <c r="AX681" s="32">
        <v>0.16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3" t="s">
        <v>2371</v>
      </c>
      <c r="C682" s="4" t="s">
        <v>2372</v>
      </c>
      <c r="D682" s="7" t="s">
        <v>28</v>
      </c>
      <c r="E682" s="7" t="s">
        <v>29</v>
      </c>
      <c r="F682" s="7" t="s">
        <v>412</v>
      </c>
      <c r="G682" s="7" t="e">
        <f t="shared" ca="1" si="21"/>
        <v>#NAME?</v>
      </c>
      <c r="H682" s="26" t="s">
        <v>215</v>
      </c>
      <c r="I682" s="26" t="s">
        <v>268</v>
      </c>
      <c r="J682" s="7" t="str">
        <f t="shared" si="27"/>
        <v>Não</v>
      </c>
      <c r="K682" s="27">
        <v>45159</v>
      </c>
      <c r="L682" s="27"/>
      <c r="M682" s="7" t="s">
        <v>94</v>
      </c>
      <c r="N682" s="28">
        <v>0</v>
      </c>
      <c r="O682" s="7" t="s">
        <v>33</v>
      </c>
      <c r="P682" s="29">
        <v>0</v>
      </c>
      <c r="Q682" s="82"/>
      <c r="R682" s="167" t="s">
        <v>2373</v>
      </c>
      <c r="S682" s="7" t="s">
        <v>329</v>
      </c>
      <c r="T682" s="7" t="s">
        <v>2374</v>
      </c>
      <c r="U682" s="7" t="s">
        <v>29</v>
      </c>
      <c r="V682" s="26" t="e">
        <f t="shared" ca="1" si="22"/>
        <v>#NAME?</v>
      </c>
      <c r="W682" s="7"/>
      <c r="X682" s="7"/>
      <c r="Y682" s="31" t="s">
        <v>205</v>
      </c>
      <c r="Z682" s="32"/>
      <c r="AA682" s="33">
        <v>49075100011907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3" t="s">
        <v>150</v>
      </c>
      <c r="C683" s="4" t="s">
        <v>151</v>
      </c>
      <c r="D683" s="7" t="s">
        <v>19</v>
      </c>
      <c r="E683" s="7" t="s">
        <v>20</v>
      </c>
      <c r="F683" s="7" t="s">
        <v>21</v>
      </c>
      <c r="G683" s="7" t="e">
        <f t="shared" ca="1" si="21"/>
        <v>#NAME?</v>
      </c>
      <c r="H683" s="26" t="s">
        <v>215</v>
      </c>
      <c r="I683" s="26" t="s">
        <v>938</v>
      </c>
      <c r="J683" s="7" t="str">
        <f t="shared" si="27"/>
        <v>Não</v>
      </c>
      <c r="K683" s="27">
        <v>45551</v>
      </c>
      <c r="L683" s="27"/>
      <c r="M683" s="7" t="s">
        <v>301</v>
      </c>
      <c r="N683" s="28">
        <v>8.0000000000000002E-3</v>
      </c>
      <c r="O683" s="7" t="s">
        <v>302</v>
      </c>
      <c r="P683" s="29">
        <v>0.1</v>
      </c>
      <c r="Q683" s="82"/>
      <c r="R683" s="167"/>
      <c r="S683" s="7" t="s">
        <v>329</v>
      </c>
      <c r="T683" s="7" t="s">
        <v>2375</v>
      </c>
      <c r="U683" s="7" t="s">
        <v>57</v>
      </c>
      <c r="V683" s="26" t="e">
        <f t="shared" ca="1" si="22"/>
        <v>#NAME?</v>
      </c>
      <c r="W683" s="7"/>
      <c r="X683" s="7" t="s">
        <v>276</v>
      </c>
      <c r="Y683" s="31"/>
      <c r="Z683" s="32"/>
      <c r="AA683" s="33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3" t="s">
        <v>2376</v>
      </c>
      <c r="C684" s="4" t="s">
        <v>2377</v>
      </c>
      <c r="D684" s="7" t="s">
        <v>28</v>
      </c>
      <c r="E684" s="7" t="s">
        <v>20</v>
      </c>
      <c r="F684" s="7" t="s">
        <v>214</v>
      </c>
      <c r="G684" s="7" t="e">
        <f t="shared" ca="1" si="21"/>
        <v>#NAME?</v>
      </c>
      <c r="H684" s="26" t="s">
        <v>210</v>
      </c>
      <c r="I684" s="26" t="s">
        <v>33</v>
      </c>
      <c r="J684" s="7" t="str">
        <f t="shared" si="27"/>
        <v>Não</v>
      </c>
      <c r="K684" s="27">
        <v>44951</v>
      </c>
      <c r="L684" s="7"/>
      <c r="M684" s="7" t="s">
        <v>53</v>
      </c>
      <c r="N684" s="28">
        <v>1.2E-2</v>
      </c>
      <c r="O684" s="7" t="s">
        <v>33</v>
      </c>
      <c r="P684" s="29">
        <v>0</v>
      </c>
      <c r="Q684" s="25"/>
      <c r="R684" s="30" t="s">
        <v>2378</v>
      </c>
      <c r="S684" s="7" t="s">
        <v>203</v>
      </c>
      <c r="T684" s="7" t="s">
        <v>2379</v>
      </c>
      <c r="U684" s="7" t="s">
        <v>20</v>
      </c>
      <c r="V684" s="26" t="e">
        <f t="shared" ca="1" si="22"/>
        <v>#NAME?</v>
      </c>
      <c r="W684" s="7"/>
      <c r="X684" s="7"/>
      <c r="Y684" s="31" t="s">
        <v>205</v>
      </c>
      <c r="Z684" s="32"/>
      <c r="AA684" s="33">
        <v>49075100006334</v>
      </c>
      <c r="AB684" s="32"/>
      <c r="AC684" s="32"/>
      <c r="AD684" s="32"/>
      <c r="AE684" s="32">
        <v>640201.03</v>
      </c>
      <c r="AF684" s="32">
        <v>841947.6</v>
      </c>
      <c r="AG684" s="32">
        <v>851371.63</v>
      </c>
      <c r="AH684" s="32">
        <v>857106.85</v>
      </c>
      <c r="AI684" s="32">
        <v>820233.94</v>
      </c>
      <c r="AJ684" s="32">
        <v>782725.41</v>
      </c>
      <c r="AK684" s="32">
        <v>788355.82</v>
      </c>
      <c r="AL684" s="32">
        <v>815467.53</v>
      </c>
      <c r="AM684" s="32">
        <v>821280.09</v>
      </c>
      <c r="AN684" s="32">
        <v>827608.99</v>
      </c>
      <c r="AO684" s="32">
        <v>833741.49</v>
      </c>
      <c r="AP684" s="32">
        <v>855396.58</v>
      </c>
      <c r="AQ684" s="32">
        <v>862753.85</v>
      </c>
      <c r="AR684" s="32">
        <v>969583.34</v>
      </c>
      <c r="AS684" s="32">
        <v>978638.13</v>
      </c>
      <c r="AT684" s="32">
        <v>986443.11</v>
      </c>
      <c r="AU684" s="32">
        <v>989632.5</v>
      </c>
      <c r="AV684" s="32">
        <v>1067985</v>
      </c>
      <c r="AW684" s="32">
        <v>1072986</v>
      </c>
      <c r="AX684" s="32">
        <v>1049223.49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68" t="s">
        <v>2380</v>
      </c>
      <c r="C685" s="4" t="s">
        <v>2381</v>
      </c>
      <c r="D685" s="7" t="s">
        <v>28</v>
      </c>
      <c r="E685" s="7" t="s">
        <v>38</v>
      </c>
      <c r="F685" s="7" t="s">
        <v>306</v>
      </c>
      <c r="G685" s="7" t="e">
        <f t="shared" ca="1" si="21"/>
        <v>#NAME?</v>
      </c>
      <c r="H685" s="26" t="s">
        <v>210</v>
      </c>
      <c r="I685" s="26" t="s">
        <v>33</v>
      </c>
      <c r="J685" s="7" t="str">
        <f t="shared" si="27"/>
        <v>Não</v>
      </c>
      <c r="K685" s="27">
        <v>45075</v>
      </c>
      <c r="L685" s="7"/>
      <c r="M685" s="7" t="s">
        <v>53</v>
      </c>
      <c r="N685" s="28">
        <v>1.2E-2</v>
      </c>
      <c r="O685" s="7" t="s">
        <v>33</v>
      </c>
      <c r="P685" s="29">
        <v>0</v>
      </c>
      <c r="Q685" s="82"/>
      <c r="R685" s="82"/>
      <c r="S685" s="7" t="s">
        <v>203</v>
      </c>
      <c r="T685" s="7" t="s">
        <v>2382</v>
      </c>
      <c r="U685" s="7" t="s">
        <v>43</v>
      </c>
      <c r="V685" s="26" t="e">
        <f t="shared" ca="1" si="22"/>
        <v>#NAME?</v>
      </c>
      <c r="W685" s="7"/>
      <c r="X685" s="7"/>
      <c r="Y685" s="31" t="s">
        <v>205</v>
      </c>
      <c r="Z685" s="32"/>
      <c r="AA685" s="33">
        <v>49075100007896</v>
      </c>
      <c r="AB685" s="32"/>
      <c r="AC685" s="32"/>
      <c r="AD685" s="32"/>
      <c r="AE685" s="32"/>
      <c r="AF685" s="32"/>
      <c r="AG685" s="32">
        <v>0</v>
      </c>
      <c r="AH685" s="32">
        <v>0</v>
      </c>
      <c r="AI685" s="32">
        <v>357473.9</v>
      </c>
      <c r="AJ685" s="32">
        <v>352698.01</v>
      </c>
      <c r="AK685" s="32">
        <v>342580.44</v>
      </c>
      <c r="AL685" s="32">
        <v>333648.49</v>
      </c>
      <c r="AM685" s="32">
        <v>323131.19</v>
      </c>
      <c r="AN685" s="32">
        <v>312639.69</v>
      </c>
      <c r="AO685" s="32">
        <v>315737.75</v>
      </c>
      <c r="AP685" s="32">
        <v>306187.49</v>
      </c>
      <c r="AQ685" s="32">
        <v>292129.58</v>
      </c>
      <c r="AR685" s="32">
        <v>283839.87</v>
      </c>
      <c r="AS685" s="32">
        <v>273707.75</v>
      </c>
      <c r="AT685" s="32">
        <v>250411.36</v>
      </c>
      <c r="AU685" s="32">
        <v>240760.1</v>
      </c>
      <c r="AV685" s="32">
        <v>231413.5</v>
      </c>
      <c r="AW685" s="32">
        <v>221732.7</v>
      </c>
      <c r="AX685" s="32">
        <v>202187.39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3" t="s">
        <v>2383</v>
      </c>
      <c r="C686" s="4" t="s">
        <v>2384</v>
      </c>
      <c r="D686" s="7" t="s">
        <v>28</v>
      </c>
      <c r="E686" s="7" t="s">
        <v>29</v>
      </c>
      <c r="F686" s="7" t="s">
        <v>78</v>
      </c>
      <c r="G686" s="7" t="e">
        <f t="shared" ca="1" si="21"/>
        <v>#NAME?</v>
      </c>
      <c r="H686" s="26" t="s">
        <v>210</v>
      </c>
      <c r="I686" s="26" t="s">
        <v>33</v>
      </c>
      <c r="J686" s="7" t="str">
        <f t="shared" si="27"/>
        <v>Não</v>
      </c>
      <c r="K686" s="27">
        <v>45308</v>
      </c>
      <c r="L686" s="7"/>
      <c r="M686" s="7" t="s">
        <v>94</v>
      </c>
      <c r="N686" s="28">
        <v>0</v>
      </c>
      <c r="O686" s="7" t="s">
        <v>33</v>
      </c>
      <c r="P686" s="29">
        <v>0</v>
      </c>
      <c r="Q686" s="82"/>
      <c r="R686" s="82"/>
      <c r="S686" s="7" t="s">
        <v>203</v>
      </c>
      <c r="T686" s="7" t="s">
        <v>2385</v>
      </c>
      <c r="U686" s="7" t="s">
        <v>29</v>
      </c>
      <c r="V686" s="26" t="e">
        <f t="shared" ca="1" si="22"/>
        <v>#NAME?</v>
      </c>
      <c r="W686" s="7"/>
      <c r="X686" s="7"/>
      <c r="Y686" s="31" t="s">
        <v>205</v>
      </c>
      <c r="Z686" s="32"/>
      <c r="AA686" s="33">
        <v>49075100013233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>
        <v>995.42</v>
      </c>
      <c r="AR686" s="32">
        <v>1299.02</v>
      </c>
      <c r="AS686" s="32">
        <v>1301.52</v>
      </c>
      <c r="AT686" s="32">
        <v>1296.73</v>
      </c>
      <c r="AU686" s="32">
        <v>1303.74</v>
      </c>
      <c r="AV686" s="32">
        <v>1300.2</v>
      </c>
      <c r="AW686" s="32">
        <v>1318.89</v>
      </c>
      <c r="AX686" s="32">
        <v>1336.02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97" t="s">
        <v>2386</v>
      </c>
      <c r="C687" s="4" t="s">
        <v>2387</v>
      </c>
      <c r="D687" s="7" t="s">
        <v>28</v>
      </c>
      <c r="E687" s="7" t="s">
        <v>38</v>
      </c>
      <c r="F687" s="7" t="s">
        <v>306</v>
      </c>
      <c r="G687" s="7" t="e">
        <f t="shared" ca="1" si="21"/>
        <v>#NAME?</v>
      </c>
      <c r="H687" s="26" t="s">
        <v>215</v>
      </c>
      <c r="I687" s="26" t="s">
        <v>216</v>
      </c>
      <c r="J687" s="7" t="str">
        <f t="shared" si="27"/>
        <v>Não</v>
      </c>
      <c r="K687" s="27">
        <v>45043</v>
      </c>
      <c r="L687" s="7"/>
      <c r="M687" s="7" t="s">
        <v>301</v>
      </c>
      <c r="N687" s="28">
        <v>8.0000000000000002E-3</v>
      </c>
      <c r="O687" s="7" t="s">
        <v>302</v>
      </c>
      <c r="P687" s="29">
        <v>0.1</v>
      </c>
      <c r="Q687" s="82"/>
      <c r="R687" s="36" t="s">
        <v>2388</v>
      </c>
      <c r="S687" s="7" t="s">
        <v>203</v>
      </c>
      <c r="T687" s="7" t="s">
        <v>2389</v>
      </c>
      <c r="U687" s="7" t="s">
        <v>1004</v>
      </c>
      <c r="V687" s="26" t="e">
        <f t="shared" ca="1" si="22"/>
        <v>#NAME?</v>
      </c>
      <c r="W687" s="7"/>
      <c r="X687" s="7"/>
      <c r="Y687" s="31" t="s">
        <v>205</v>
      </c>
      <c r="Z687" s="32"/>
      <c r="AA687" s="33">
        <v>49075100004099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79248.86</v>
      </c>
      <c r="AI687" s="32">
        <v>712.78</v>
      </c>
      <c r="AJ687" s="32">
        <v>712.78</v>
      </c>
      <c r="AK687" s="32">
        <v>729.09</v>
      </c>
      <c r="AL687" s="32">
        <v>729.09</v>
      </c>
      <c r="AM687" s="32">
        <v>729.09</v>
      </c>
      <c r="AN687" s="32">
        <v>731.42</v>
      </c>
      <c r="AO687" s="32">
        <v>736.8</v>
      </c>
      <c r="AP687" s="32">
        <v>742.4</v>
      </c>
      <c r="AQ687" s="32">
        <v>748.49</v>
      </c>
      <c r="AR687" s="32">
        <v>753.66</v>
      </c>
      <c r="AS687" s="32">
        <v>759</v>
      </c>
      <c r="AT687" s="32">
        <v>764.74</v>
      </c>
      <c r="AU687" s="32">
        <v>770.18</v>
      </c>
      <c r="AV687" s="32">
        <v>775.45</v>
      </c>
      <c r="AW687" s="32">
        <v>781.47</v>
      </c>
      <c r="AX687" s="32">
        <v>787.32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97" t="s">
        <v>2386</v>
      </c>
      <c r="C688" s="4" t="s">
        <v>2390</v>
      </c>
      <c r="D688" s="7" t="s">
        <v>28</v>
      </c>
      <c r="E688" s="7" t="s">
        <v>38</v>
      </c>
      <c r="F688" s="7" t="s">
        <v>306</v>
      </c>
      <c r="G688" s="7" t="e">
        <f t="shared" ca="1" si="21"/>
        <v>#NAME?</v>
      </c>
      <c r="H688" s="26" t="s">
        <v>210</v>
      </c>
      <c r="I688" s="26" t="s">
        <v>33</v>
      </c>
      <c r="J688" s="7" t="str">
        <f t="shared" si="27"/>
        <v>Não</v>
      </c>
      <c r="K688" s="27">
        <v>44928</v>
      </c>
      <c r="L688" s="7"/>
      <c r="M688" s="7" t="s">
        <v>298</v>
      </c>
      <c r="N688" s="28">
        <v>2.5000000000000001E-2</v>
      </c>
      <c r="O688" s="7" t="s">
        <v>237</v>
      </c>
      <c r="P688" s="29">
        <v>0.2</v>
      </c>
      <c r="Q688" s="82"/>
      <c r="R688" s="82"/>
      <c r="S688" s="7" t="s">
        <v>203</v>
      </c>
      <c r="T688" s="7" t="s">
        <v>2389</v>
      </c>
      <c r="U688" s="7" t="s">
        <v>1004</v>
      </c>
      <c r="V688" s="26" t="e">
        <f t="shared" ca="1" si="22"/>
        <v>#NAME?</v>
      </c>
      <c r="W688" s="7"/>
      <c r="X688" s="7"/>
      <c r="Y688" s="31" t="s">
        <v>205</v>
      </c>
      <c r="Z688" s="32"/>
      <c r="AA688" s="33">
        <v>49075100006342</v>
      </c>
      <c r="AB688" s="32"/>
      <c r="AC688" s="32"/>
      <c r="AD688" s="32"/>
      <c r="AE688" s="32">
        <v>2.06</v>
      </c>
      <c r="AF688" s="32">
        <v>2.06</v>
      </c>
      <c r="AG688" s="32">
        <v>4226.53</v>
      </c>
      <c r="AH688" s="32">
        <v>38153.64</v>
      </c>
      <c r="AI688" s="32">
        <v>125151.44</v>
      </c>
      <c r="AJ688" s="32">
        <v>123140.07</v>
      </c>
      <c r="AK688" s="32">
        <v>119855.66</v>
      </c>
      <c r="AL688" s="32">
        <v>125631.62</v>
      </c>
      <c r="AM688" s="32">
        <v>130795.52</v>
      </c>
      <c r="AN688" s="32">
        <v>122488.33</v>
      </c>
      <c r="AO688" s="32">
        <v>131490.15</v>
      </c>
      <c r="AP688" s="32">
        <v>137780.79</v>
      </c>
      <c r="AQ688" s="32">
        <v>111871.11</v>
      </c>
      <c r="AR688" s="32">
        <v>107340.63</v>
      </c>
      <c r="AS688" s="32">
        <v>109137.66</v>
      </c>
      <c r="AT688" s="32">
        <v>104504.09</v>
      </c>
      <c r="AU688" s="32">
        <v>101336.4</v>
      </c>
      <c r="AV688" s="32">
        <v>101500.5</v>
      </c>
      <c r="AW688" s="32">
        <v>104235.5</v>
      </c>
      <c r="AX688" s="32">
        <v>106412.59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2391</v>
      </c>
      <c r="C689" s="4" t="s">
        <v>2392</v>
      </c>
      <c r="D689" s="7" t="s">
        <v>28</v>
      </c>
      <c r="E689" s="7" t="s">
        <v>29</v>
      </c>
      <c r="F689" s="7" t="s">
        <v>412</v>
      </c>
      <c r="G689" s="7" t="e">
        <f t="shared" ca="1" si="21"/>
        <v>#NAME?</v>
      </c>
      <c r="H689" s="26" t="s">
        <v>210</v>
      </c>
      <c r="I689" s="26" t="s">
        <v>33</v>
      </c>
      <c r="J689" s="7" t="str">
        <f t="shared" si="27"/>
        <v>Não</v>
      </c>
      <c r="K689" s="27">
        <v>45163</v>
      </c>
      <c r="L689" s="27"/>
      <c r="M689" s="7" t="s">
        <v>74</v>
      </c>
      <c r="N689" s="28">
        <v>1.4999999999999999E-2</v>
      </c>
      <c r="O689" s="7" t="s">
        <v>41</v>
      </c>
      <c r="P689" s="29">
        <v>0.1</v>
      </c>
      <c r="Q689" s="30"/>
      <c r="R689" s="82"/>
      <c r="S689" s="7" t="s">
        <v>203</v>
      </c>
      <c r="T689" s="7" t="s">
        <v>2393</v>
      </c>
      <c r="U689" s="7" t="s">
        <v>29</v>
      </c>
      <c r="V689" s="26" t="e">
        <f t="shared" ca="1" si="22"/>
        <v>#NAME?</v>
      </c>
      <c r="W689" s="7"/>
      <c r="X689" s="7"/>
      <c r="Y689" s="31" t="s">
        <v>205</v>
      </c>
      <c r="Z689" s="32"/>
      <c r="AA689" s="33">
        <v>49075100011915</v>
      </c>
      <c r="AB689" s="32"/>
      <c r="AC689" s="32"/>
      <c r="AD689" s="32"/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34032.589999999997</v>
      </c>
      <c r="AO689" s="32">
        <v>34332.67</v>
      </c>
      <c r="AP689" s="32">
        <v>34603.74</v>
      </c>
      <c r="AQ689" s="32">
        <v>20766.330000000002</v>
      </c>
      <c r="AR689" s="32">
        <v>20899.849999999999</v>
      </c>
      <c r="AS689" s="32">
        <v>21052.45</v>
      </c>
      <c r="AT689" s="32">
        <v>21216.61</v>
      </c>
      <c r="AU689" s="32">
        <v>21367.48</v>
      </c>
      <c r="AV689" s="32">
        <v>21246.880000000001</v>
      </c>
      <c r="AW689" s="32">
        <v>21412.62</v>
      </c>
      <c r="AX689" s="32">
        <v>21568.63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2394</v>
      </c>
      <c r="C690" s="4" t="s">
        <v>2395</v>
      </c>
      <c r="D690" s="7" t="s">
        <v>110</v>
      </c>
      <c r="E690" s="7" t="s">
        <v>29</v>
      </c>
      <c r="F690" s="7" t="s">
        <v>527</v>
      </c>
      <c r="G690" s="7" t="e">
        <f t="shared" ca="1" si="21"/>
        <v>#NAME?</v>
      </c>
      <c r="H690" s="26" t="s">
        <v>215</v>
      </c>
      <c r="I690" s="26" t="s">
        <v>480</v>
      </c>
      <c r="J690" s="7" t="str">
        <f t="shared" si="27"/>
        <v>Não</v>
      </c>
      <c r="K690" s="27">
        <v>45168</v>
      </c>
      <c r="L690" s="27"/>
      <c r="M690" s="7" t="s">
        <v>53</v>
      </c>
      <c r="N690" s="28">
        <v>5.0000000000000001E-3</v>
      </c>
      <c r="O690" s="7" t="s">
        <v>33</v>
      </c>
      <c r="P690" s="29">
        <v>0</v>
      </c>
      <c r="Q690" s="73"/>
      <c r="R690" s="82" t="s">
        <v>736</v>
      </c>
      <c r="S690" s="7" t="s">
        <v>203</v>
      </c>
      <c r="T690" s="7" t="s">
        <v>2396</v>
      </c>
      <c r="U690" s="7" t="s">
        <v>29</v>
      </c>
      <c r="V690" s="26" t="e">
        <f t="shared" ca="1" si="22"/>
        <v>#NAME?</v>
      </c>
      <c r="W690" s="7"/>
      <c r="X690" s="7"/>
      <c r="Y690" s="31" t="s">
        <v>205</v>
      </c>
      <c r="Z690" s="32"/>
      <c r="AA690" s="33">
        <v>49075100005524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686313.07</v>
      </c>
      <c r="AM690" s="32">
        <v>695559.77</v>
      </c>
      <c r="AN690" s="32">
        <v>701272.22</v>
      </c>
      <c r="AO690" s="32">
        <v>546580.13</v>
      </c>
      <c r="AP690" s="32">
        <v>533184.53</v>
      </c>
      <c r="AQ690" s="32">
        <v>618511.71</v>
      </c>
      <c r="AR690" s="32">
        <v>674920.46</v>
      </c>
      <c r="AS690" s="32">
        <v>676174.01</v>
      </c>
      <c r="AT690" s="32">
        <v>677461.23</v>
      </c>
      <c r="AU690" s="32">
        <v>680717.2</v>
      </c>
      <c r="AV690" s="32">
        <v>674844</v>
      </c>
      <c r="AW690" s="32">
        <v>0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3.5" customHeight="1">
      <c r="A691" s="25" t="s">
        <v>18</v>
      </c>
      <c r="B691" s="3" t="s">
        <v>2397</v>
      </c>
      <c r="C691" s="4" t="s">
        <v>2398</v>
      </c>
      <c r="D691" s="7" t="s">
        <v>28</v>
      </c>
      <c r="E691" s="7" t="s">
        <v>29</v>
      </c>
      <c r="F691" s="7" t="s">
        <v>412</v>
      </c>
      <c r="G691" s="7" t="e">
        <f t="shared" ca="1" si="21"/>
        <v>#NAME?</v>
      </c>
      <c r="H691" s="26" t="s">
        <v>201</v>
      </c>
      <c r="I691" s="26" t="s">
        <v>33</v>
      </c>
      <c r="J691" s="7" t="str">
        <f t="shared" si="27"/>
        <v>Não</v>
      </c>
      <c r="K691" s="27">
        <v>45117</v>
      </c>
      <c r="L691" s="27">
        <v>45450</v>
      </c>
      <c r="M691" s="7" t="s">
        <v>53</v>
      </c>
      <c r="N691" s="28">
        <v>1.0999999999999999E-2</v>
      </c>
      <c r="O691" s="7" t="s">
        <v>33</v>
      </c>
      <c r="P691" s="29">
        <v>0</v>
      </c>
      <c r="Q691" s="82"/>
      <c r="R691" s="82"/>
      <c r="S691" s="7" t="s">
        <v>203</v>
      </c>
      <c r="T691" s="7" t="s">
        <v>2399</v>
      </c>
      <c r="U691" s="7" t="s">
        <v>29</v>
      </c>
      <c r="V691" s="26" t="e">
        <f t="shared" ca="1" si="22"/>
        <v>#NAME?</v>
      </c>
      <c r="W691" s="7"/>
      <c r="X691" s="7"/>
      <c r="Y691" s="31" t="s">
        <v>296</v>
      </c>
      <c r="Z691" s="32"/>
      <c r="AA691" s="33">
        <v>49075100012792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266116.93</v>
      </c>
      <c r="AL691" s="32">
        <v>313.8</v>
      </c>
      <c r="AM691" s="32">
        <v>277.3</v>
      </c>
      <c r="AN691" s="32">
        <v>277.3</v>
      </c>
      <c r="AO691" s="32">
        <v>277.3</v>
      </c>
      <c r="AP691" s="32">
        <v>277.66000000000003</v>
      </c>
      <c r="AQ691" s="32">
        <v>280.32</v>
      </c>
      <c r="AR691" s="32">
        <v>282.55</v>
      </c>
      <c r="AS691" s="32">
        <v>284.91000000000003</v>
      </c>
      <c r="AT691" s="32">
        <v>287.41000000000003</v>
      </c>
      <c r="AU691" s="32">
        <v>0</v>
      </c>
      <c r="AV691" s="32">
        <v>0</v>
      </c>
      <c r="AW691" s="32">
        <v>0</v>
      </c>
      <c r="AX691" s="32">
        <v>0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68" t="s">
        <v>2400</v>
      </c>
      <c r="C692" s="4" t="s">
        <v>2401</v>
      </c>
      <c r="D692" s="7" t="s">
        <v>28</v>
      </c>
      <c r="E692" s="7" t="s">
        <v>29</v>
      </c>
      <c r="F692" s="7" t="s">
        <v>412</v>
      </c>
      <c r="G692" s="7" t="e">
        <f t="shared" ca="1" si="21"/>
        <v>#NAME?</v>
      </c>
      <c r="H692" s="26" t="s">
        <v>210</v>
      </c>
      <c r="I692" s="26" t="s">
        <v>33</v>
      </c>
      <c r="J692" s="7" t="str">
        <f t="shared" si="27"/>
        <v>Sim</v>
      </c>
      <c r="K692" s="27">
        <v>45155</v>
      </c>
      <c r="L692" s="27"/>
      <c r="M692" s="7" t="s">
        <v>298</v>
      </c>
      <c r="N692" s="28">
        <v>0.02</v>
      </c>
      <c r="O692" s="7" t="s">
        <v>237</v>
      </c>
      <c r="P692" s="29">
        <v>0.2</v>
      </c>
      <c r="Q692" s="30" t="s">
        <v>2402</v>
      </c>
      <c r="R692" s="82"/>
      <c r="S692" s="7" t="s">
        <v>203</v>
      </c>
      <c r="T692" s="7" t="s">
        <v>2403</v>
      </c>
      <c r="U692" s="7" t="s">
        <v>29</v>
      </c>
      <c r="V692" s="26" t="e">
        <f t="shared" ca="1" si="22"/>
        <v>#NAME?</v>
      </c>
      <c r="W692" s="7"/>
      <c r="X692" s="7"/>
      <c r="Y692" s="31" t="s">
        <v>205</v>
      </c>
      <c r="Z692" s="32"/>
      <c r="AA692" s="33">
        <v>49075100007306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413199.93</v>
      </c>
      <c r="AL692" s="32">
        <v>100505.12</v>
      </c>
      <c r="AM692" s="32">
        <v>2.57</v>
      </c>
      <c r="AN692" s="32">
        <v>0</v>
      </c>
      <c r="AO692" s="32">
        <v>0</v>
      </c>
      <c r="AP692" s="32">
        <v>0</v>
      </c>
      <c r="AQ692" s="32">
        <v>0</v>
      </c>
      <c r="AR692" s="32">
        <v>0.43</v>
      </c>
      <c r="AS692" s="32">
        <v>112663.48</v>
      </c>
      <c r="AT692" s="32">
        <v>109084.5</v>
      </c>
      <c r="AU692" s="32">
        <v>106510.3</v>
      </c>
      <c r="AV692" s="32">
        <v>107853</v>
      </c>
      <c r="AW692" s="32">
        <v>111152.2</v>
      </c>
      <c r="AX692" s="32">
        <v>113489.92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68" t="s">
        <v>2400</v>
      </c>
      <c r="C693" s="4" t="s">
        <v>2404</v>
      </c>
      <c r="D693" s="7" t="s">
        <v>28</v>
      </c>
      <c r="E693" s="7" t="s">
        <v>29</v>
      </c>
      <c r="F693" s="7" t="s">
        <v>412</v>
      </c>
      <c r="G693" s="7" t="e">
        <f t="shared" ca="1" si="21"/>
        <v>#NAME?</v>
      </c>
      <c r="H693" s="26" t="s">
        <v>210</v>
      </c>
      <c r="I693" s="26" t="s">
        <v>33</v>
      </c>
      <c r="J693" s="7" t="str">
        <f t="shared" si="27"/>
        <v>Não</v>
      </c>
      <c r="K693" s="27">
        <v>45121</v>
      </c>
      <c r="L693" s="27"/>
      <c r="M693" s="7" t="s">
        <v>53</v>
      </c>
      <c r="N693" s="28">
        <v>0.01</v>
      </c>
      <c r="O693" s="7" t="s">
        <v>33</v>
      </c>
      <c r="P693" s="29">
        <v>0</v>
      </c>
      <c r="Q693" s="30"/>
      <c r="R693" s="82"/>
      <c r="S693" s="7" t="s">
        <v>203</v>
      </c>
      <c r="T693" s="7" t="s">
        <v>2399</v>
      </c>
      <c r="U693" s="7" t="s">
        <v>29</v>
      </c>
      <c r="V693" s="26" t="e">
        <f t="shared" ca="1" si="22"/>
        <v>#NAME?</v>
      </c>
      <c r="W693" s="7"/>
      <c r="X693" s="7"/>
      <c r="Y693" s="31" t="s">
        <v>205</v>
      </c>
      <c r="Z693" s="32"/>
      <c r="AA693" s="33">
        <v>49075100008779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>
        <v>74859.75</v>
      </c>
      <c r="AL693" s="32">
        <v>761838.54</v>
      </c>
      <c r="AM693" s="32">
        <v>1069740.49</v>
      </c>
      <c r="AN693" s="32">
        <v>1078972.6299999999</v>
      </c>
      <c r="AO693" s="32">
        <v>1313535.01</v>
      </c>
      <c r="AP693" s="32">
        <v>1325726.8600000001</v>
      </c>
      <c r="AQ693" s="32">
        <v>1547689.79</v>
      </c>
      <c r="AR693" s="32">
        <v>1561784.18</v>
      </c>
      <c r="AS693" s="32">
        <v>1563469.43</v>
      </c>
      <c r="AT693" s="32">
        <v>1578160.53</v>
      </c>
      <c r="AU693" s="32">
        <v>1844207</v>
      </c>
      <c r="AV693" s="32">
        <v>1859652</v>
      </c>
      <c r="AW693" s="32">
        <v>1876207</v>
      </c>
      <c r="AX693" s="32">
        <v>1887818.45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" t="s">
        <v>2405</v>
      </c>
      <c r="C694" s="4" t="s">
        <v>2406</v>
      </c>
      <c r="D694" s="7" t="s">
        <v>28</v>
      </c>
      <c r="E694" s="7" t="s">
        <v>38</v>
      </c>
      <c r="F694" s="7" t="s">
        <v>653</v>
      </c>
      <c r="G694" s="7" t="e">
        <f t="shared" ca="1" si="21"/>
        <v>#NAME?</v>
      </c>
      <c r="H694" s="26" t="s">
        <v>210</v>
      </c>
      <c r="I694" s="26" t="s">
        <v>33</v>
      </c>
      <c r="J694" s="7" t="str">
        <f t="shared" si="27"/>
        <v>Não</v>
      </c>
      <c r="K694" s="27">
        <v>45133</v>
      </c>
      <c r="L694" s="27"/>
      <c r="M694" s="7" t="s">
        <v>53</v>
      </c>
      <c r="N694" s="28">
        <v>1.2E-2</v>
      </c>
      <c r="O694" s="7" t="s">
        <v>33</v>
      </c>
      <c r="P694" s="29">
        <v>0</v>
      </c>
      <c r="Q694" s="82"/>
      <c r="R694" s="82"/>
      <c r="S694" s="7" t="s">
        <v>203</v>
      </c>
      <c r="T694" s="7" t="s">
        <v>2407</v>
      </c>
      <c r="U694" s="7" t="s">
        <v>57</v>
      </c>
      <c r="V694" s="26" t="e">
        <f t="shared" ca="1" si="22"/>
        <v>#NAME?</v>
      </c>
      <c r="W694" s="7"/>
      <c r="X694" s="7"/>
      <c r="Y694" s="31" t="s">
        <v>205</v>
      </c>
      <c r="Z694" s="32"/>
      <c r="AA694" s="33">
        <v>49075100007772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>
        <v>100133.79</v>
      </c>
      <c r="AL694" s="32">
        <v>151456.37</v>
      </c>
      <c r="AM694" s="32">
        <v>152699.95000000001</v>
      </c>
      <c r="AN694" s="32">
        <v>154046.65</v>
      </c>
      <c r="AO694" s="32">
        <v>155203.75</v>
      </c>
      <c r="AP694" s="32">
        <v>156461.76999999999</v>
      </c>
      <c r="AQ694" s="32">
        <v>157315.28</v>
      </c>
      <c r="AR694" s="32">
        <v>158558.25</v>
      </c>
      <c r="AS694" s="32">
        <v>159902.35</v>
      </c>
      <c r="AT694" s="32">
        <v>161099.12</v>
      </c>
      <c r="AU694" s="32">
        <v>162353.1</v>
      </c>
      <c r="AV694" s="32">
        <v>163642</v>
      </c>
      <c r="AW694" s="32">
        <v>164653.20000000001</v>
      </c>
      <c r="AX694" s="32">
        <v>165421.85999999999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14" t="s">
        <v>2408</v>
      </c>
      <c r="C695" s="15" t="s">
        <v>2409</v>
      </c>
      <c r="D695" s="7" t="s">
        <v>51</v>
      </c>
      <c r="E695" s="7" t="s">
        <v>20</v>
      </c>
      <c r="F695" s="7" t="s">
        <v>232</v>
      </c>
      <c r="G695" s="7" t="e">
        <f t="shared" ca="1" si="21"/>
        <v>#NAME?</v>
      </c>
      <c r="H695" s="26" t="s">
        <v>210</v>
      </c>
      <c r="I695" s="26" t="s">
        <v>33</v>
      </c>
      <c r="J695" s="7" t="str">
        <f t="shared" si="27"/>
        <v>Não</v>
      </c>
      <c r="K695" s="27">
        <v>45385</v>
      </c>
      <c r="L695" s="27"/>
      <c r="M695" s="7" t="s">
        <v>53</v>
      </c>
      <c r="N695" s="28">
        <v>0.01</v>
      </c>
      <c r="O695" s="7" t="s">
        <v>33</v>
      </c>
      <c r="P695" s="29">
        <v>0</v>
      </c>
      <c r="Q695" s="82"/>
      <c r="R695" s="82"/>
      <c r="S695" s="7" t="s">
        <v>203</v>
      </c>
      <c r="T695" s="12" t="s">
        <v>2410</v>
      </c>
      <c r="U695" s="7" t="s">
        <v>29</v>
      </c>
      <c r="V695" s="26" t="e">
        <f t="shared" ca="1" si="22"/>
        <v>#NAME?</v>
      </c>
      <c r="W695" s="7"/>
      <c r="X695" s="7"/>
      <c r="Y695" s="31" t="s">
        <v>205</v>
      </c>
      <c r="Z695" s="32"/>
      <c r="AA695" s="33">
        <v>49075100014159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>
        <v>273459.23</v>
      </c>
      <c r="AU695" s="32">
        <v>275837.8</v>
      </c>
      <c r="AV695" s="32">
        <v>278257.3</v>
      </c>
      <c r="AW695" s="32">
        <v>431821.2</v>
      </c>
      <c r="AX695" s="32">
        <v>436011.94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25" t="s">
        <v>2411</v>
      </c>
      <c r="C696" s="15" t="s">
        <v>2412</v>
      </c>
      <c r="D696" s="7" t="s">
        <v>28</v>
      </c>
      <c r="E696" s="7" t="s">
        <v>29</v>
      </c>
      <c r="F696" s="7" t="s">
        <v>313</v>
      </c>
      <c r="G696" s="7" t="e">
        <f t="shared" ca="1" si="21"/>
        <v>#NAME?</v>
      </c>
      <c r="H696" s="26" t="s">
        <v>215</v>
      </c>
      <c r="I696" s="26" t="s">
        <v>480</v>
      </c>
      <c r="J696" s="7" t="str">
        <f t="shared" si="27"/>
        <v>Não</v>
      </c>
      <c r="K696" s="27">
        <v>45369</v>
      </c>
      <c r="L696" s="27"/>
      <c r="M696" s="7" t="s">
        <v>74</v>
      </c>
      <c r="N696" s="28">
        <v>1.4999999999999999E-2</v>
      </c>
      <c r="O696" s="7" t="s">
        <v>41</v>
      </c>
      <c r="P696" s="29">
        <v>0.2</v>
      </c>
      <c r="Q696" s="30"/>
      <c r="R696" s="82"/>
      <c r="S696" s="7" t="s">
        <v>203</v>
      </c>
      <c r="T696" s="7" t="s">
        <v>2413</v>
      </c>
      <c r="U696" s="7" t="s">
        <v>29</v>
      </c>
      <c r="V696" s="26" t="e">
        <f t="shared" ca="1" si="22"/>
        <v>#NAME?</v>
      </c>
      <c r="W696" s="7"/>
      <c r="X696" s="7" t="s">
        <v>44</v>
      </c>
      <c r="Y696" s="31" t="s">
        <v>205</v>
      </c>
      <c r="Z696" s="32"/>
      <c r="AA696" s="33">
        <v>49075100013888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150736.95000000001</v>
      </c>
      <c r="AT696" s="32">
        <v>149844.48000000001</v>
      </c>
      <c r="AU696" s="32">
        <v>149396.4</v>
      </c>
      <c r="AV696" s="32">
        <v>257557.2</v>
      </c>
      <c r="AW696" s="32">
        <v>381648.1</v>
      </c>
      <c r="AX696" s="32">
        <v>400364.99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25" t="s">
        <v>2411</v>
      </c>
      <c r="C697" s="15" t="s">
        <v>2414</v>
      </c>
      <c r="D697" s="7" t="s">
        <v>28</v>
      </c>
      <c r="E697" s="7" t="s">
        <v>29</v>
      </c>
      <c r="F697" s="7" t="s">
        <v>313</v>
      </c>
      <c r="G697" s="7" t="e">
        <f t="shared" ca="1" si="21"/>
        <v>#NAME?</v>
      </c>
      <c r="H697" s="26" t="s">
        <v>215</v>
      </c>
      <c r="I697" s="26" t="s">
        <v>480</v>
      </c>
      <c r="J697" s="7" t="str">
        <f t="shared" si="27"/>
        <v>Não</v>
      </c>
      <c r="K697" s="27">
        <v>45463</v>
      </c>
      <c r="L697" s="27"/>
      <c r="M697" s="7" t="s">
        <v>48</v>
      </c>
      <c r="N697" s="28">
        <v>0</v>
      </c>
      <c r="O697" s="7" t="s">
        <v>33</v>
      </c>
      <c r="P697" s="29">
        <v>0</v>
      </c>
      <c r="Q697" s="82"/>
      <c r="R697" s="82"/>
      <c r="S697" s="7" t="s">
        <v>203</v>
      </c>
      <c r="T697" s="7" t="s">
        <v>2413</v>
      </c>
      <c r="U697" s="7" t="s">
        <v>29</v>
      </c>
      <c r="V697" s="26" t="e">
        <f t="shared" ca="1" si="22"/>
        <v>#NAME?</v>
      </c>
      <c r="W697" s="7"/>
      <c r="X697" s="7" t="s">
        <v>44</v>
      </c>
      <c r="Y697" s="31" t="s">
        <v>205</v>
      </c>
      <c r="Z697" s="32"/>
      <c r="AA697" s="33">
        <v>49075100014892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>
        <v>0</v>
      </c>
      <c r="AW697" s="32">
        <v>1407426</v>
      </c>
      <c r="AX697" s="32">
        <v>1417853.46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25" t="s">
        <v>2415</v>
      </c>
      <c r="C698" s="15" t="s">
        <v>2416</v>
      </c>
      <c r="D698" s="7" t="s">
        <v>110</v>
      </c>
      <c r="E698" s="7" t="s">
        <v>29</v>
      </c>
      <c r="F698" s="7" t="s">
        <v>527</v>
      </c>
      <c r="G698" s="7" t="e">
        <f t="shared" ca="1" si="21"/>
        <v>#NAME?</v>
      </c>
      <c r="H698" s="26" t="s">
        <v>201</v>
      </c>
      <c r="I698" s="26" t="s">
        <v>33</v>
      </c>
      <c r="J698" s="7" t="s">
        <v>235</v>
      </c>
      <c r="K698" s="27">
        <v>45359</v>
      </c>
      <c r="L698" s="27">
        <v>45517</v>
      </c>
      <c r="M698" s="7" t="s">
        <v>391</v>
      </c>
      <c r="N698" s="28">
        <v>8.0000000000000002E-3</v>
      </c>
      <c r="O698" s="7" t="s">
        <v>33</v>
      </c>
      <c r="P698" s="29">
        <v>0</v>
      </c>
      <c r="Q698" s="82"/>
      <c r="R698" s="129" t="s">
        <v>736</v>
      </c>
      <c r="S698" s="7" t="s">
        <v>203</v>
      </c>
      <c r="T698" s="7" t="s">
        <v>2417</v>
      </c>
      <c r="U698" s="7"/>
      <c r="V698" s="26" t="e">
        <f t="shared" ca="1" si="22"/>
        <v>#NAME?</v>
      </c>
      <c r="W698" s="7"/>
      <c r="X698" s="7"/>
      <c r="Y698" s="31"/>
      <c r="Z698" s="32"/>
      <c r="AA698" s="33">
        <v>49075100013950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1047159.73</v>
      </c>
      <c r="AT698" s="32">
        <v>1247593.5</v>
      </c>
      <c r="AU698" s="32">
        <v>2000171</v>
      </c>
      <c r="AV698" s="32">
        <v>1983042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" t="s">
        <v>2418</v>
      </c>
      <c r="C699" s="4" t="s">
        <v>2419</v>
      </c>
      <c r="D699" s="7" t="s">
        <v>28</v>
      </c>
      <c r="E699" s="7" t="s">
        <v>20</v>
      </c>
      <c r="F699" s="7" t="s">
        <v>214</v>
      </c>
      <c r="G699" s="7" t="e">
        <f t="shared" ca="1" si="21"/>
        <v>#NAME?</v>
      </c>
      <c r="H699" s="26" t="s">
        <v>210</v>
      </c>
      <c r="I699" s="26" t="s">
        <v>33</v>
      </c>
      <c r="J699" s="7" t="str">
        <f t="shared" ref="J699:J734" si="28">IF(Q699=0,"Não","Sim")</f>
        <v>Não</v>
      </c>
      <c r="K699" s="27">
        <v>44949</v>
      </c>
      <c r="L699" s="7"/>
      <c r="M699" s="7" t="s">
        <v>261</v>
      </c>
      <c r="N699" s="28">
        <v>1.4999999999999999E-2</v>
      </c>
      <c r="O699" s="7" t="s">
        <v>41</v>
      </c>
      <c r="P699" s="29">
        <v>0.1</v>
      </c>
      <c r="Q699" s="30"/>
      <c r="R699" s="168" t="s">
        <v>2420</v>
      </c>
      <c r="S699" s="7" t="s">
        <v>203</v>
      </c>
      <c r="T699" s="7" t="s">
        <v>2421</v>
      </c>
      <c r="U699" s="7" t="s">
        <v>1267</v>
      </c>
      <c r="V699" s="26" t="e">
        <f t="shared" ca="1" si="22"/>
        <v>#NAME?</v>
      </c>
      <c r="W699" s="7"/>
      <c r="X699" s="7"/>
      <c r="Y699" s="31" t="s">
        <v>296</v>
      </c>
      <c r="Z699" s="32"/>
      <c r="AA699" s="33">
        <v>49075100006350</v>
      </c>
      <c r="AB699" s="32"/>
      <c r="AC699" s="32"/>
      <c r="AD699" s="32"/>
      <c r="AE699" s="32">
        <v>518746.89</v>
      </c>
      <c r="AF699" s="32">
        <v>522921.32</v>
      </c>
      <c r="AG699" s="32">
        <v>266412.32</v>
      </c>
      <c r="AH699" s="32">
        <v>404393.62</v>
      </c>
      <c r="AI699" s="32">
        <v>408190.6</v>
      </c>
      <c r="AJ699" s="32">
        <v>412192.57</v>
      </c>
      <c r="AK699" s="32">
        <v>483870.82</v>
      </c>
      <c r="AL699" s="32">
        <v>487362.75</v>
      </c>
      <c r="AM699" s="32">
        <v>506159.39</v>
      </c>
      <c r="AN699" s="32">
        <v>526109.94999999995</v>
      </c>
      <c r="AO699" s="32">
        <v>532554.43999999994</v>
      </c>
      <c r="AP699" s="32">
        <v>536225.61</v>
      </c>
      <c r="AQ699" s="32">
        <v>550339.07999999996</v>
      </c>
      <c r="AR699" s="32">
        <v>603676.81000000006</v>
      </c>
      <c r="AS699" s="32">
        <v>608996.41</v>
      </c>
      <c r="AT699" s="32">
        <v>607133.75</v>
      </c>
      <c r="AU699" s="32">
        <v>624243.9</v>
      </c>
      <c r="AV699" s="32">
        <v>626972.69999999995</v>
      </c>
      <c r="AW699" s="32">
        <v>632638.6</v>
      </c>
      <c r="AX699" s="32">
        <v>537441.1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" t="s">
        <v>2422</v>
      </c>
      <c r="C700" s="4" t="s">
        <v>2423</v>
      </c>
      <c r="D700" s="7" t="s">
        <v>28</v>
      </c>
      <c r="E700" s="7" t="s">
        <v>38</v>
      </c>
      <c r="F700" s="7" t="s">
        <v>306</v>
      </c>
      <c r="G700" s="7" t="e">
        <f t="shared" ca="1" si="21"/>
        <v>#NAME?</v>
      </c>
      <c r="H700" s="26" t="s">
        <v>210</v>
      </c>
      <c r="I700" s="26" t="s">
        <v>33</v>
      </c>
      <c r="J700" s="7" t="str">
        <f t="shared" si="28"/>
        <v>Não</v>
      </c>
      <c r="K700" s="27">
        <v>45127</v>
      </c>
      <c r="L700" s="27"/>
      <c r="M700" s="7" t="s">
        <v>298</v>
      </c>
      <c r="N700" s="28">
        <v>2.5000000000000001E-2</v>
      </c>
      <c r="O700" s="7" t="s">
        <v>237</v>
      </c>
      <c r="P700" s="29">
        <v>0.2</v>
      </c>
      <c r="Q700" s="82"/>
      <c r="R700" s="82"/>
      <c r="S700" s="7" t="s">
        <v>203</v>
      </c>
      <c r="T700" s="7" t="s">
        <v>2424</v>
      </c>
      <c r="U700" s="7" t="s">
        <v>43</v>
      </c>
      <c r="V700" s="26" t="e">
        <f t="shared" ca="1" si="22"/>
        <v>#NAME?</v>
      </c>
      <c r="W700" s="7"/>
      <c r="X700" s="7"/>
      <c r="Y700" s="31" t="s">
        <v>205</v>
      </c>
      <c r="Z700" s="32"/>
      <c r="AA700" s="33">
        <v>49075100008906</v>
      </c>
      <c r="AB700" s="32"/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90215.35</v>
      </c>
      <c r="AL700" s="32">
        <v>88981.6</v>
      </c>
      <c r="AM700" s="32">
        <v>86715.3</v>
      </c>
      <c r="AN700" s="32">
        <v>82767.94</v>
      </c>
      <c r="AO700" s="32">
        <v>88841.29</v>
      </c>
      <c r="AP700" s="32">
        <v>93152.33</v>
      </c>
      <c r="AQ700" s="32">
        <v>86866.71</v>
      </c>
      <c r="AR700" s="32">
        <v>87808.38</v>
      </c>
      <c r="AS700" s="32">
        <v>89216.53</v>
      </c>
      <c r="AT700" s="32">
        <v>85486.3</v>
      </c>
      <c r="AU700" s="32">
        <v>83722.070000000007</v>
      </c>
      <c r="AV700" s="32">
        <v>83708.3</v>
      </c>
      <c r="AW700" s="32">
        <v>145554.29999999999</v>
      </c>
      <c r="AX700" s="32">
        <v>147045.14000000001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" t="s">
        <v>2425</v>
      </c>
      <c r="C701" s="4" t="s">
        <v>2426</v>
      </c>
      <c r="D701" s="7" t="s">
        <v>28</v>
      </c>
      <c r="E701" s="7" t="s">
        <v>29</v>
      </c>
      <c r="F701" s="7" t="s">
        <v>78</v>
      </c>
      <c r="G701" s="7" t="e">
        <f t="shared" ca="1" si="21"/>
        <v>#NAME?</v>
      </c>
      <c r="H701" s="26" t="s">
        <v>215</v>
      </c>
      <c r="I701" s="26" t="s">
        <v>216</v>
      </c>
      <c r="J701" s="7" t="str">
        <f t="shared" si="28"/>
        <v>Não</v>
      </c>
      <c r="K701" s="27">
        <v>45042</v>
      </c>
      <c r="L701" s="7"/>
      <c r="M701" s="7" t="s">
        <v>74</v>
      </c>
      <c r="N701" s="28">
        <v>1.4999999999999999E-2</v>
      </c>
      <c r="O701" s="7" t="s">
        <v>41</v>
      </c>
      <c r="P701" s="29">
        <v>0.1</v>
      </c>
      <c r="Q701" s="82"/>
      <c r="R701" s="82"/>
      <c r="S701" s="7" t="s">
        <v>203</v>
      </c>
      <c r="T701" s="7" t="s">
        <v>2427</v>
      </c>
      <c r="U701" s="7" t="s">
        <v>29</v>
      </c>
      <c r="V701" s="26" t="e">
        <f t="shared" ca="1" si="22"/>
        <v>#NAME?</v>
      </c>
      <c r="W701" s="7"/>
      <c r="X701" s="7"/>
      <c r="Y701" s="31" t="s">
        <v>205</v>
      </c>
      <c r="Z701" s="32"/>
      <c r="AA701" s="33">
        <v>49075100007926</v>
      </c>
      <c r="AB701" s="32"/>
      <c r="AC701" s="32"/>
      <c r="AD701" s="32"/>
      <c r="AE701" s="32"/>
      <c r="AF701" s="32"/>
      <c r="AG701" s="32"/>
      <c r="AH701" s="32">
        <v>138047.59</v>
      </c>
      <c r="AI701" s="32">
        <v>139372.91</v>
      </c>
      <c r="AJ701" s="32">
        <v>143006.24</v>
      </c>
      <c r="AK701" s="32">
        <v>146285.25</v>
      </c>
      <c r="AL701" s="32">
        <v>145052.98000000001</v>
      </c>
      <c r="AM701" s="32">
        <v>145422.56</v>
      </c>
      <c r="AN701" s="32">
        <v>145078.47</v>
      </c>
      <c r="AO701" s="32">
        <v>148501.51999999999</v>
      </c>
      <c r="AP701" s="32">
        <v>151527.69</v>
      </c>
      <c r="AQ701" s="32">
        <v>148221.34</v>
      </c>
      <c r="AR701" s="32">
        <v>149227.1</v>
      </c>
      <c r="AS701" s="32">
        <v>150464.07</v>
      </c>
      <c r="AT701" s="32">
        <v>148686.62</v>
      </c>
      <c r="AU701" s="32">
        <v>359.35</v>
      </c>
      <c r="AV701" s="32">
        <v>367.42</v>
      </c>
      <c r="AW701" s="32">
        <v>293.08</v>
      </c>
      <c r="AX701" s="32">
        <v>216.74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" t="s">
        <v>2428</v>
      </c>
      <c r="C702" s="4" t="s">
        <v>2429</v>
      </c>
      <c r="D702" s="7" t="s">
        <v>28</v>
      </c>
      <c r="E702" s="7" t="s">
        <v>20</v>
      </c>
      <c r="F702" s="7" t="s">
        <v>369</v>
      </c>
      <c r="G702" s="7" t="e">
        <f t="shared" ca="1" si="21"/>
        <v>#NAME?</v>
      </c>
      <c r="H702" s="26" t="s">
        <v>215</v>
      </c>
      <c r="I702" s="26" t="s">
        <v>216</v>
      </c>
      <c r="J702" s="7" t="str">
        <f t="shared" si="28"/>
        <v>Não</v>
      </c>
      <c r="K702" s="27">
        <v>45163</v>
      </c>
      <c r="L702" s="27"/>
      <c r="M702" s="7" t="s">
        <v>53</v>
      </c>
      <c r="N702" s="28">
        <v>1.2E-2</v>
      </c>
      <c r="O702" s="7" t="s">
        <v>33</v>
      </c>
      <c r="P702" s="29">
        <v>0</v>
      </c>
      <c r="Q702" s="82"/>
      <c r="R702" s="30" t="s">
        <v>1503</v>
      </c>
      <c r="S702" s="7" t="s">
        <v>203</v>
      </c>
      <c r="T702" s="7" t="s">
        <v>2430</v>
      </c>
      <c r="U702" s="7" t="s">
        <v>29</v>
      </c>
      <c r="V702" s="26" t="e">
        <f t="shared" ca="1" si="22"/>
        <v>#NAME?</v>
      </c>
      <c r="W702" s="7"/>
      <c r="X702" s="7"/>
      <c r="Y702" s="31" t="s">
        <v>205</v>
      </c>
      <c r="Z702" s="32"/>
      <c r="AA702" s="33">
        <v>49075100011923</v>
      </c>
      <c r="AB702" s="32"/>
      <c r="AC702" s="32"/>
      <c r="AD702" s="32"/>
      <c r="AE702" s="32"/>
      <c r="AF702" s="32"/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2431</v>
      </c>
      <c r="C703" s="4" t="s">
        <v>2432</v>
      </c>
      <c r="D703" s="7" t="s">
        <v>110</v>
      </c>
      <c r="E703" s="7" t="s">
        <v>29</v>
      </c>
      <c r="F703" s="7" t="s">
        <v>333</v>
      </c>
      <c r="G703" s="7" t="e">
        <f t="shared" ca="1" si="21"/>
        <v>#NAME?</v>
      </c>
      <c r="H703" s="26" t="s">
        <v>215</v>
      </c>
      <c r="I703" s="26" t="s">
        <v>480</v>
      </c>
      <c r="J703" s="7" t="str">
        <f t="shared" si="28"/>
        <v>Não</v>
      </c>
      <c r="K703" s="27">
        <v>45464</v>
      </c>
      <c r="L703" s="27"/>
      <c r="M703" s="7" t="s">
        <v>53</v>
      </c>
      <c r="N703" s="28">
        <v>1.2E-2</v>
      </c>
      <c r="O703" s="7" t="s">
        <v>33</v>
      </c>
      <c r="P703" s="29">
        <v>0</v>
      </c>
      <c r="Q703" s="30"/>
      <c r="R703" s="30"/>
      <c r="S703" s="7" t="s">
        <v>203</v>
      </c>
      <c r="T703" s="7" t="s">
        <v>2433</v>
      </c>
      <c r="U703" s="7" t="s">
        <v>29</v>
      </c>
      <c r="V703" s="26" t="e">
        <f t="shared" ca="1" si="22"/>
        <v>#NAME?</v>
      </c>
      <c r="W703" s="7"/>
      <c r="X703" s="7" t="s">
        <v>44</v>
      </c>
      <c r="Y703" s="31"/>
      <c r="Z703" s="32"/>
      <c r="AA703" s="33">
        <v>49075100015228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>
        <v>880804.3</v>
      </c>
      <c r="AW703" s="32">
        <v>888970.8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6" t="s">
        <v>2434</v>
      </c>
      <c r="C704" s="4" t="s">
        <v>2435</v>
      </c>
      <c r="D704" s="7" t="s">
        <v>28</v>
      </c>
      <c r="E704" s="7" t="s">
        <v>20</v>
      </c>
      <c r="F704" s="7" t="s">
        <v>214</v>
      </c>
      <c r="G704" s="7" t="e">
        <f t="shared" ca="1" si="21"/>
        <v>#NAME?</v>
      </c>
      <c r="H704" s="26" t="s">
        <v>210</v>
      </c>
      <c r="I704" s="26" t="s">
        <v>33</v>
      </c>
      <c r="J704" s="7" t="str">
        <f t="shared" si="28"/>
        <v>Não</v>
      </c>
      <c r="K704" s="27">
        <v>45027</v>
      </c>
      <c r="L704" s="7"/>
      <c r="M704" s="7" t="s">
        <v>53</v>
      </c>
      <c r="N704" s="28">
        <v>1.2E-2</v>
      </c>
      <c r="O704" s="7" t="s">
        <v>33</v>
      </c>
      <c r="P704" s="29">
        <v>0</v>
      </c>
      <c r="Q704" s="82"/>
      <c r="R704" s="82"/>
      <c r="S704" s="7" t="s">
        <v>203</v>
      </c>
      <c r="T704" s="7" t="s">
        <v>2436</v>
      </c>
      <c r="U704" s="7" t="s">
        <v>1267</v>
      </c>
      <c r="V704" s="26" t="e">
        <f t="shared" ca="1" si="22"/>
        <v>#NAME?</v>
      </c>
      <c r="W704" s="7"/>
      <c r="X704" s="7"/>
      <c r="Y704" s="31" t="s">
        <v>205</v>
      </c>
      <c r="Z704" s="32"/>
      <c r="AA704" s="33">
        <v>49075100012806</v>
      </c>
      <c r="AB704" s="32"/>
      <c r="AC704" s="32"/>
      <c r="AD704" s="32"/>
      <c r="AE704" s="32"/>
      <c r="AF704" s="32"/>
      <c r="AG704" s="32">
        <v>0</v>
      </c>
      <c r="AH704" s="32">
        <v>215468.62</v>
      </c>
      <c r="AI704" s="32">
        <v>217477.55</v>
      </c>
      <c r="AJ704" s="32">
        <v>219227.81</v>
      </c>
      <c r="AK704" s="32">
        <v>320715.33</v>
      </c>
      <c r="AL704" s="32">
        <v>349171.08</v>
      </c>
      <c r="AM704" s="32">
        <v>351580.87</v>
      </c>
      <c r="AN704" s="32">
        <v>354443.63</v>
      </c>
      <c r="AO704" s="32">
        <v>356843.49</v>
      </c>
      <c r="AP704" s="32">
        <v>359473.07</v>
      </c>
      <c r="AQ704" s="32">
        <v>362690.15</v>
      </c>
      <c r="AR704" s="32">
        <v>365407.73</v>
      </c>
      <c r="AS704" s="32">
        <v>368641.85</v>
      </c>
      <c r="AT704" s="32">
        <v>371454.71</v>
      </c>
      <c r="AU704" s="32">
        <v>374341.3</v>
      </c>
      <c r="AV704" s="32">
        <v>377216.4</v>
      </c>
      <c r="AW704" s="32">
        <v>378065.5</v>
      </c>
      <c r="AX704" s="32">
        <v>378629.62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2437</v>
      </c>
      <c r="C705" s="4" t="s">
        <v>2438</v>
      </c>
      <c r="D705" s="7" t="s">
        <v>110</v>
      </c>
      <c r="E705" s="7" t="s">
        <v>29</v>
      </c>
      <c r="F705" s="7" t="s">
        <v>200</v>
      </c>
      <c r="G705" s="7" t="e">
        <f t="shared" ca="1" si="21"/>
        <v>#NAME?</v>
      </c>
      <c r="H705" s="26" t="s">
        <v>201</v>
      </c>
      <c r="I705" s="26" t="s">
        <v>33</v>
      </c>
      <c r="J705" s="7" t="str">
        <f t="shared" si="28"/>
        <v>Não</v>
      </c>
      <c r="K705" s="27">
        <v>45124</v>
      </c>
      <c r="L705" s="27">
        <v>45513</v>
      </c>
      <c r="M705" s="7" t="s">
        <v>2439</v>
      </c>
      <c r="N705" s="28">
        <v>1.4E-2</v>
      </c>
      <c r="O705" s="7" t="s">
        <v>41</v>
      </c>
      <c r="P705" s="29">
        <v>0.1</v>
      </c>
      <c r="Q705" s="43"/>
      <c r="R705" s="43" t="s">
        <v>353</v>
      </c>
      <c r="S705" s="7" t="s">
        <v>203</v>
      </c>
      <c r="T705" s="7" t="s">
        <v>2440</v>
      </c>
      <c r="U705" s="7" t="s">
        <v>29</v>
      </c>
      <c r="V705" s="26" t="e">
        <f t="shared" ca="1" si="22"/>
        <v>#NAME?</v>
      </c>
      <c r="W705" s="7"/>
      <c r="X705" s="7"/>
      <c r="Y705" s="31" t="s">
        <v>296</v>
      </c>
      <c r="Z705" s="32"/>
      <c r="AA705" s="33">
        <v>49075100005834</v>
      </c>
      <c r="AB705" s="32"/>
      <c r="AC705" s="32"/>
      <c r="AD705" s="32"/>
      <c r="AE705" s="32"/>
      <c r="AF705" s="32"/>
      <c r="AG705" s="32"/>
      <c r="AH705" s="32"/>
      <c r="AI705" s="32"/>
      <c r="AJ705" s="32">
        <v>0</v>
      </c>
      <c r="AK705" s="32">
        <v>401081.8</v>
      </c>
      <c r="AL705" s="32">
        <v>546504</v>
      </c>
      <c r="AM705" s="32">
        <v>608060.78</v>
      </c>
      <c r="AN705" s="32">
        <v>622970.52</v>
      </c>
      <c r="AO705" s="32">
        <v>647615.81999999995</v>
      </c>
      <c r="AP705" s="32">
        <v>706869.86</v>
      </c>
      <c r="AQ705" s="32">
        <v>713532.19</v>
      </c>
      <c r="AR705" s="32">
        <v>675253.15</v>
      </c>
      <c r="AS705" s="32">
        <v>686867.99</v>
      </c>
      <c r="AT705" s="32">
        <v>701714.16</v>
      </c>
      <c r="AU705" s="32">
        <v>723802.8</v>
      </c>
      <c r="AV705" s="32">
        <v>733123.7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2441</v>
      </c>
      <c r="C706" s="4" t="s">
        <v>2442</v>
      </c>
      <c r="D706" s="7" t="s">
        <v>28</v>
      </c>
      <c r="E706" s="7" t="s">
        <v>20</v>
      </c>
      <c r="F706" s="7" t="s">
        <v>369</v>
      </c>
      <c r="G706" s="7" t="e">
        <f t="shared" ca="1" si="21"/>
        <v>#NAME?</v>
      </c>
      <c r="H706" s="26" t="s">
        <v>210</v>
      </c>
      <c r="I706" s="26" t="s">
        <v>33</v>
      </c>
      <c r="J706" s="7" t="str">
        <f t="shared" si="28"/>
        <v>Não</v>
      </c>
      <c r="K706" s="27">
        <v>45140</v>
      </c>
      <c r="L706" s="27"/>
      <c r="M706" s="7" t="s">
        <v>53</v>
      </c>
      <c r="N706" s="28">
        <v>0.01</v>
      </c>
      <c r="O706" s="7" t="s">
        <v>33</v>
      </c>
      <c r="P706" s="29">
        <v>0</v>
      </c>
      <c r="Q706" s="82"/>
      <c r="R706" s="82"/>
      <c r="S706" s="7" t="s">
        <v>203</v>
      </c>
      <c r="T706" s="7" t="s">
        <v>2443</v>
      </c>
      <c r="U706" s="7" t="s">
        <v>20</v>
      </c>
      <c r="V706" s="26" t="e">
        <f t="shared" ca="1" si="22"/>
        <v>#NAME?</v>
      </c>
      <c r="W706" s="7"/>
      <c r="X706" s="7"/>
      <c r="Y706" s="31" t="s">
        <v>296</v>
      </c>
      <c r="Z706" s="32"/>
      <c r="AA706" s="33">
        <v>49075100006016</v>
      </c>
      <c r="AB706" s="32"/>
      <c r="AC706" s="32"/>
      <c r="AD706" s="32"/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201716.4</v>
      </c>
      <c r="AM706" s="32">
        <v>203447.67</v>
      </c>
      <c r="AN706" s="32">
        <v>205220.16</v>
      </c>
      <c r="AO706" s="32">
        <v>206722.52</v>
      </c>
      <c r="AP706" s="32">
        <v>208336.6</v>
      </c>
      <c r="AQ706" s="32">
        <v>210172.99</v>
      </c>
      <c r="AR706" s="32">
        <v>186046.01</v>
      </c>
      <c r="AS706" s="32">
        <v>187596.72</v>
      </c>
      <c r="AT706" s="32">
        <v>188257.1</v>
      </c>
      <c r="AU706" s="32">
        <v>189796.5</v>
      </c>
      <c r="AV706" s="32">
        <v>191336.6</v>
      </c>
      <c r="AW706" s="32">
        <v>193029.6</v>
      </c>
      <c r="AX706" s="32">
        <v>192759.99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6" t="s">
        <v>2444</v>
      </c>
      <c r="C707" s="4" t="s">
        <v>2445</v>
      </c>
      <c r="D707" s="7" t="s">
        <v>28</v>
      </c>
      <c r="E707" s="7" t="s">
        <v>38</v>
      </c>
      <c r="F707" s="7" t="s">
        <v>260</v>
      </c>
      <c r="G707" s="7" t="e">
        <f t="shared" ca="1" si="21"/>
        <v>#NAME?</v>
      </c>
      <c r="H707" s="26" t="s">
        <v>210</v>
      </c>
      <c r="I707" s="26" t="s">
        <v>33</v>
      </c>
      <c r="J707" s="7" t="str">
        <f t="shared" si="28"/>
        <v>Não</v>
      </c>
      <c r="K707" s="27">
        <v>45029</v>
      </c>
      <c r="L707" s="7"/>
      <c r="M707" s="7" t="s">
        <v>74</v>
      </c>
      <c r="N707" s="28">
        <v>1.4999999999999999E-2</v>
      </c>
      <c r="O707" s="7" t="s">
        <v>41</v>
      </c>
      <c r="P707" s="29">
        <v>0.1</v>
      </c>
      <c r="Q707" s="82"/>
      <c r="R707" s="82"/>
      <c r="S707" s="7" t="s">
        <v>203</v>
      </c>
      <c r="T707" s="7" t="s">
        <v>2446</v>
      </c>
      <c r="U707" s="7" t="s">
        <v>57</v>
      </c>
      <c r="V707" s="26" t="e">
        <f t="shared" ca="1" si="22"/>
        <v>#NAME?</v>
      </c>
      <c r="W707" s="7"/>
      <c r="X707" s="7"/>
      <c r="Y707" s="31" t="s">
        <v>205</v>
      </c>
      <c r="Z707" s="32"/>
      <c r="AA707" s="33">
        <v>49075100009015</v>
      </c>
      <c r="AB707" s="32"/>
      <c r="AC707" s="32"/>
      <c r="AD707" s="32"/>
      <c r="AE707" s="32"/>
      <c r="AF707" s="32"/>
      <c r="AG707" s="32">
        <v>0</v>
      </c>
      <c r="AH707" s="32">
        <v>71165</v>
      </c>
      <c r="AI707" s="32">
        <v>71927.97</v>
      </c>
      <c r="AJ707" s="32">
        <v>74121.42</v>
      </c>
      <c r="AK707" s="32">
        <v>75419.210000000006</v>
      </c>
      <c r="AL707" s="32">
        <v>74772.62</v>
      </c>
      <c r="AM707" s="32">
        <v>74160.17</v>
      </c>
      <c r="AN707" s="32">
        <v>74366.7</v>
      </c>
      <c r="AO707" s="32">
        <v>75449.279999999999</v>
      </c>
      <c r="AP707" s="32">
        <v>76863.179999999993</v>
      </c>
      <c r="AQ707" s="32">
        <v>75769.16</v>
      </c>
      <c r="AR707" s="32">
        <v>76380.91</v>
      </c>
      <c r="AS707" s="32">
        <v>77206.92</v>
      </c>
      <c r="AT707" s="32">
        <v>76735.03</v>
      </c>
      <c r="AU707" s="32">
        <v>76733.320000000007</v>
      </c>
      <c r="AV707" s="32">
        <v>77164.11</v>
      </c>
      <c r="AW707" s="32">
        <v>78160.289999999994</v>
      </c>
      <c r="AX707" s="32">
        <v>78902.5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6" t="s">
        <v>2447</v>
      </c>
      <c r="C708" s="4" t="s">
        <v>2448</v>
      </c>
      <c r="D708" s="7" t="s">
        <v>28</v>
      </c>
      <c r="E708" s="7" t="s">
        <v>38</v>
      </c>
      <c r="F708" s="7" t="s">
        <v>306</v>
      </c>
      <c r="G708" s="7" t="e">
        <f t="shared" ca="1" si="21"/>
        <v>#NAME?</v>
      </c>
      <c r="H708" s="26" t="s">
        <v>215</v>
      </c>
      <c r="I708" s="26" t="s">
        <v>216</v>
      </c>
      <c r="J708" s="7" t="str">
        <f t="shared" si="28"/>
        <v>Não</v>
      </c>
      <c r="K708" s="27">
        <v>45163</v>
      </c>
      <c r="L708" s="27"/>
      <c r="M708" s="7" t="s">
        <v>53</v>
      </c>
      <c r="N708" s="28">
        <v>1.2E-2</v>
      </c>
      <c r="O708" s="7" t="s">
        <v>33</v>
      </c>
      <c r="P708" s="29">
        <v>0</v>
      </c>
      <c r="Q708" s="25"/>
      <c r="R708" s="30" t="s">
        <v>2449</v>
      </c>
      <c r="S708" s="7" t="s">
        <v>203</v>
      </c>
      <c r="T708" s="7" t="s">
        <v>2450</v>
      </c>
      <c r="U708" s="7" t="s">
        <v>57</v>
      </c>
      <c r="V708" s="26" t="e">
        <f t="shared" ca="1" si="22"/>
        <v>#NAME?</v>
      </c>
      <c r="W708" s="7"/>
      <c r="X708" s="7"/>
      <c r="Y708" s="31" t="s">
        <v>490</v>
      </c>
      <c r="Z708" s="32"/>
      <c r="AA708" s="33">
        <v>49075100007683</v>
      </c>
      <c r="AB708" s="32"/>
      <c r="AC708" s="32"/>
      <c r="AD708" s="32"/>
      <c r="AE708" s="32"/>
      <c r="AF708" s="32"/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36758</v>
      </c>
      <c r="AN708" s="32">
        <v>30221.63</v>
      </c>
      <c r="AO708" s="32">
        <v>30342.95</v>
      </c>
      <c r="AP708" s="32">
        <v>30573.89</v>
      </c>
      <c r="AQ708" s="32">
        <v>30875.75</v>
      </c>
      <c r="AR708" s="32">
        <v>31157</v>
      </c>
      <c r="AS708" s="32">
        <v>31477.15</v>
      </c>
      <c r="AT708" s="32">
        <v>31753.35</v>
      </c>
      <c r="AU708" s="32">
        <v>773.03</v>
      </c>
      <c r="AV708" s="32">
        <v>33.700000000000003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6" t="s">
        <v>2447</v>
      </c>
      <c r="C709" s="4" t="s">
        <v>2451</v>
      </c>
      <c r="D709" s="7" t="s">
        <v>28</v>
      </c>
      <c r="E709" s="7" t="s">
        <v>38</v>
      </c>
      <c r="F709" s="7" t="s">
        <v>306</v>
      </c>
      <c r="G709" s="7" t="e">
        <f t="shared" ca="1" si="21"/>
        <v>#NAME?</v>
      </c>
      <c r="H709" s="26" t="s">
        <v>210</v>
      </c>
      <c r="I709" s="26" t="s">
        <v>33</v>
      </c>
      <c r="J709" s="7" t="str">
        <f t="shared" si="28"/>
        <v>Não</v>
      </c>
      <c r="K709" s="27">
        <v>45163</v>
      </c>
      <c r="L709" s="27"/>
      <c r="M709" s="7" t="s">
        <v>74</v>
      </c>
      <c r="N709" s="28">
        <v>1.4999999999999999E-2</v>
      </c>
      <c r="O709" s="7" t="s">
        <v>41</v>
      </c>
      <c r="P709" s="29">
        <v>0.1</v>
      </c>
      <c r="Q709" s="82"/>
      <c r="R709" s="30" t="s">
        <v>2452</v>
      </c>
      <c r="S709" s="7" t="s">
        <v>203</v>
      </c>
      <c r="T709" s="7" t="s">
        <v>2450</v>
      </c>
      <c r="U709" s="7" t="s">
        <v>57</v>
      </c>
      <c r="V709" s="26" t="e">
        <f t="shared" ca="1" si="22"/>
        <v>#NAME?</v>
      </c>
      <c r="W709" s="7"/>
      <c r="X709" s="7"/>
      <c r="Y709" s="31" t="s">
        <v>205</v>
      </c>
      <c r="Z709" s="32"/>
      <c r="AA709" s="33">
        <v>49075100011931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178971.88</v>
      </c>
      <c r="AN709" s="32">
        <v>164836.78</v>
      </c>
      <c r="AO709" s="32">
        <v>168729.46</v>
      </c>
      <c r="AP709" s="32">
        <v>171907.46</v>
      </c>
      <c r="AQ709" s="32">
        <v>169526.39</v>
      </c>
      <c r="AR709" s="32">
        <v>170394.9</v>
      </c>
      <c r="AS709" s="32">
        <v>172384.33</v>
      </c>
      <c r="AT709" s="32">
        <v>171338.35</v>
      </c>
      <c r="AU709" s="32">
        <v>221939.4</v>
      </c>
      <c r="AV709" s="32">
        <v>224158.2</v>
      </c>
      <c r="AW709" s="32">
        <v>227157.9</v>
      </c>
      <c r="AX709" s="32">
        <v>329970.36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7" t="s">
        <v>2453</v>
      </c>
      <c r="C710" s="38" t="s">
        <v>2454</v>
      </c>
      <c r="D710" s="7" t="s">
        <v>208</v>
      </c>
      <c r="E710" s="7" t="s">
        <v>29</v>
      </c>
      <c r="F710" s="7" t="s">
        <v>426</v>
      </c>
      <c r="G710" s="7" t="e">
        <f t="shared" ca="1" si="21"/>
        <v>#NAME?</v>
      </c>
      <c r="H710" s="26" t="s">
        <v>210</v>
      </c>
      <c r="I710" s="26" t="s">
        <v>33</v>
      </c>
      <c r="J710" s="7" t="str">
        <f t="shared" si="28"/>
        <v>Sim</v>
      </c>
      <c r="K710" s="27">
        <v>45386</v>
      </c>
      <c r="L710" s="27"/>
      <c r="M710" s="7" t="s">
        <v>53</v>
      </c>
      <c r="N710" s="28">
        <v>1.2E-2</v>
      </c>
      <c r="O710" s="7" t="s">
        <v>33</v>
      </c>
      <c r="P710" s="29">
        <v>0</v>
      </c>
      <c r="Q710" s="35" t="s">
        <v>2455</v>
      </c>
      <c r="R710" s="30"/>
      <c r="S710" s="7" t="s">
        <v>203</v>
      </c>
      <c r="T710" s="12" t="s">
        <v>2456</v>
      </c>
      <c r="U710" s="7" t="s">
        <v>29</v>
      </c>
      <c r="V710" s="26" t="e">
        <f t="shared" ca="1" si="22"/>
        <v>#NAME?</v>
      </c>
      <c r="W710" s="7"/>
      <c r="X710" s="7"/>
      <c r="Y710" s="31" t="s">
        <v>205</v>
      </c>
      <c r="Z710" s="32"/>
      <c r="AA710" s="33">
        <v>49075100014167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>
        <v>228292.15</v>
      </c>
      <c r="AU710" s="32">
        <v>219970</v>
      </c>
      <c r="AV710" s="32">
        <v>221804.9</v>
      </c>
      <c r="AW710" s="32">
        <v>454263.9</v>
      </c>
      <c r="AX710" s="32">
        <v>1374452.33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6" t="s">
        <v>2457</v>
      </c>
      <c r="C711" s="4" t="s">
        <v>2458</v>
      </c>
      <c r="D711" s="7" t="s">
        <v>28</v>
      </c>
      <c r="E711" s="7" t="s">
        <v>20</v>
      </c>
      <c r="F711" s="7" t="s">
        <v>63</v>
      </c>
      <c r="G711" s="7" t="e">
        <f t="shared" ca="1" si="21"/>
        <v>#NAME?</v>
      </c>
      <c r="H711" s="26" t="s">
        <v>215</v>
      </c>
      <c r="I711" s="26" t="s">
        <v>268</v>
      </c>
      <c r="J711" s="7" t="str">
        <f t="shared" si="28"/>
        <v>Não</v>
      </c>
      <c r="K711" s="27">
        <v>45063</v>
      </c>
      <c r="L711" s="7"/>
      <c r="M711" s="7" t="s">
        <v>53</v>
      </c>
      <c r="N711" s="28">
        <v>1.2E-2</v>
      </c>
      <c r="O711" s="7" t="s">
        <v>33</v>
      </c>
      <c r="P711" s="29">
        <v>0</v>
      </c>
      <c r="Q711" s="82"/>
      <c r="R711" s="82"/>
      <c r="S711" s="7" t="s">
        <v>203</v>
      </c>
      <c r="T711" s="7" t="s">
        <v>2459</v>
      </c>
      <c r="U711" s="7" t="s">
        <v>20</v>
      </c>
      <c r="V711" s="26" t="e">
        <f t="shared" ca="1" si="22"/>
        <v>#NAME?</v>
      </c>
      <c r="W711" s="7"/>
      <c r="X711" s="7"/>
      <c r="Y711" s="31" t="s">
        <v>205</v>
      </c>
      <c r="Z711" s="32"/>
      <c r="AA711" s="33">
        <v>49075100011941</v>
      </c>
      <c r="AB711" s="32"/>
      <c r="AC711" s="32"/>
      <c r="AD711" s="32"/>
      <c r="AE711" s="32"/>
      <c r="AF711" s="32"/>
      <c r="AG711" s="32">
        <v>0</v>
      </c>
      <c r="AH711" s="32">
        <v>0</v>
      </c>
      <c r="AI711" s="32">
        <v>44467.040000000001</v>
      </c>
      <c r="AJ711" s="32">
        <v>8.4499999999999993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9" t="s">
        <v>2460</v>
      </c>
      <c r="C712" s="40" t="s">
        <v>2461</v>
      </c>
      <c r="D712" s="7" t="s">
        <v>28</v>
      </c>
      <c r="E712" s="7" t="s">
        <v>38</v>
      </c>
      <c r="F712" s="7" t="s">
        <v>260</v>
      </c>
      <c r="G712" s="7" t="e">
        <f t="shared" ca="1" si="21"/>
        <v>#NAME?</v>
      </c>
      <c r="H712" s="26" t="s">
        <v>210</v>
      </c>
      <c r="I712" s="26" t="s">
        <v>33</v>
      </c>
      <c r="J712" s="7" t="str">
        <f t="shared" si="28"/>
        <v>Não</v>
      </c>
      <c r="K712" s="27">
        <v>45271</v>
      </c>
      <c r="L712" s="7"/>
      <c r="M712" s="9" t="s">
        <v>40</v>
      </c>
      <c r="N712" s="28">
        <v>1.2E-2</v>
      </c>
      <c r="O712" s="6" t="s">
        <v>41</v>
      </c>
      <c r="P712" s="29">
        <v>0.1</v>
      </c>
      <c r="Q712" s="82"/>
      <c r="R712" s="82"/>
      <c r="S712" s="7" t="s">
        <v>203</v>
      </c>
      <c r="T712" s="7" t="s">
        <v>2462</v>
      </c>
      <c r="U712" s="7" t="s">
        <v>43</v>
      </c>
      <c r="V712" s="26" t="e">
        <f t="shared" ca="1" si="22"/>
        <v>#NAME?</v>
      </c>
      <c r="W712" s="7"/>
      <c r="X712" s="7"/>
      <c r="Y712" s="31" t="s">
        <v>205</v>
      </c>
      <c r="Z712" s="32"/>
      <c r="AA712" s="33">
        <v>49075100013047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>
        <v>241127.73</v>
      </c>
      <c r="AQ712" s="32">
        <v>240868.5</v>
      </c>
      <c r="AR712" s="32">
        <v>242741.27</v>
      </c>
      <c r="AS712" s="32">
        <v>194411.18</v>
      </c>
      <c r="AT712" s="32">
        <v>194120.7</v>
      </c>
      <c r="AU712" s="32">
        <v>133418.20000000001</v>
      </c>
      <c r="AV712" s="32">
        <v>134270.79999999999</v>
      </c>
      <c r="AW712" s="32">
        <v>99815.35</v>
      </c>
      <c r="AX712" s="32">
        <v>100728.06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2463</v>
      </c>
      <c r="C713" s="4" t="s">
        <v>2464</v>
      </c>
      <c r="D713" s="7" t="s">
        <v>28</v>
      </c>
      <c r="E713" s="7" t="s">
        <v>29</v>
      </c>
      <c r="F713" s="7" t="s">
        <v>412</v>
      </c>
      <c r="G713" s="7" t="e">
        <f t="shared" ca="1" si="21"/>
        <v>#NAME?</v>
      </c>
      <c r="H713" s="26" t="s">
        <v>215</v>
      </c>
      <c r="I713" s="26" t="s">
        <v>216</v>
      </c>
      <c r="J713" s="7" t="str">
        <f t="shared" si="28"/>
        <v>Não</v>
      </c>
      <c r="K713" s="27">
        <v>45163</v>
      </c>
      <c r="L713" s="27"/>
      <c r="M713" s="7" t="s">
        <v>53</v>
      </c>
      <c r="N713" s="28">
        <v>1.2E-2</v>
      </c>
      <c r="O713" s="7" t="s">
        <v>33</v>
      </c>
      <c r="P713" s="29">
        <v>0</v>
      </c>
      <c r="Q713" s="43"/>
      <c r="R713" s="43"/>
      <c r="S713" s="7" t="s">
        <v>203</v>
      </c>
      <c r="T713" s="7" t="s">
        <v>2465</v>
      </c>
      <c r="U713" s="7" t="s">
        <v>29</v>
      </c>
      <c r="V713" s="26" t="e">
        <f t="shared" ca="1" si="22"/>
        <v>#NAME?</v>
      </c>
      <c r="W713" s="7"/>
      <c r="X713" s="7"/>
      <c r="Y713" s="31" t="s">
        <v>205</v>
      </c>
      <c r="Z713" s="32"/>
      <c r="AA713" s="33">
        <v>49075100011958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" t="s">
        <v>2463</v>
      </c>
      <c r="C714" s="4" t="s">
        <v>2466</v>
      </c>
      <c r="D714" s="7" t="s">
        <v>28</v>
      </c>
      <c r="E714" s="7" t="s">
        <v>29</v>
      </c>
      <c r="F714" s="7" t="s">
        <v>412</v>
      </c>
      <c r="G714" s="7" t="e">
        <f t="shared" ca="1" si="21"/>
        <v>#NAME?</v>
      </c>
      <c r="H714" s="26" t="s">
        <v>215</v>
      </c>
      <c r="I714" s="26" t="s">
        <v>268</v>
      </c>
      <c r="J714" s="7" t="str">
        <f t="shared" si="28"/>
        <v>Não</v>
      </c>
      <c r="K714" s="27">
        <v>45163</v>
      </c>
      <c r="L714" s="27"/>
      <c r="M714" s="7" t="s">
        <v>94</v>
      </c>
      <c r="N714" s="28">
        <v>0</v>
      </c>
      <c r="O714" s="7" t="s">
        <v>33</v>
      </c>
      <c r="P714" s="29">
        <v>0</v>
      </c>
      <c r="Q714" s="43"/>
      <c r="R714" s="43"/>
      <c r="S714" s="7" t="s">
        <v>203</v>
      </c>
      <c r="T714" s="7" t="s">
        <v>2465</v>
      </c>
      <c r="U714" s="7" t="s">
        <v>29</v>
      </c>
      <c r="V714" s="26" t="e">
        <f t="shared" ca="1" si="22"/>
        <v>#NAME?</v>
      </c>
      <c r="W714" s="7"/>
      <c r="X714" s="7"/>
      <c r="Y714" s="31" t="s">
        <v>205</v>
      </c>
      <c r="Z714" s="32"/>
      <c r="AA714" s="33">
        <v>49075100011966</v>
      </c>
      <c r="AB714" s="32"/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2463</v>
      </c>
      <c r="C715" s="4" t="s">
        <v>2467</v>
      </c>
      <c r="D715" s="7" t="s">
        <v>28</v>
      </c>
      <c r="E715" s="7" t="s">
        <v>29</v>
      </c>
      <c r="F715" s="7" t="s">
        <v>412</v>
      </c>
      <c r="G715" s="7" t="e">
        <f t="shared" ca="1" si="21"/>
        <v>#NAME?</v>
      </c>
      <c r="H715" s="26" t="s">
        <v>215</v>
      </c>
      <c r="I715" s="26" t="s">
        <v>268</v>
      </c>
      <c r="J715" s="7" t="str">
        <f t="shared" si="28"/>
        <v>Não</v>
      </c>
      <c r="K715" s="27">
        <v>45163</v>
      </c>
      <c r="L715" s="27"/>
      <c r="M715" s="7" t="s">
        <v>94</v>
      </c>
      <c r="N715" s="28">
        <v>0</v>
      </c>
      <c r="O715" s="7" t="s">
        <v>33</v>
      </c>
      <c r="P715" s="29">
        <v>0</v>
      </c>
      <c r="Q715" s="43"/>
      <c r="R715" s="43"/>
      <c r="S715" s="7" t="s">
        <v>203</v>
      </c>
      <c r="T715" s="7" t="s">
        <v>2465</v>
      </c>
      <c r="U715" s="7" t="s">
        <v>29</v>
      </c>
      <c r="V715" s="26" t="e">
        <f t="shared" ca="1" si="22"/>
        <v>#NAME?</v>
      </c>
      <c r="W715" s="7"/>
      <c r="X715" s="7"/>
      <c r="Y715" s="31" t="s">
        <v>205</v>
      </c>
      <c r="Z715" s="32"/>
      <c r="AA715" s="33">
        <v>49075100011974</v>
      </c>
      <c r="AB715" s="32"/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" t="s">
        <v>2468</v>
      </c>
      <c r="C716" s="4" t="s">
        <v>2469</v>
      </c>
      <c r="D716" s="7" t="s">
        <v>28</v>
      </c>
      <c r="E716" s="7" t="s">
        <v>29</v>
      </c>
      <c r="F716" s="7" t="s">
        <v>412</v>
      </c>
      <c r="G716" s="7" t="e">
        <f t="shared" ca="1" si="21"/>
        <v>#NAME?</v>
      </c>
      <c r="H716" s="26" t="s">
        <v>210</v>
      </c>
      <c r="I716" s="26" t="s">
        <v>33</v>
      </c>
      <c r="J716" s="7" t="str">
        <f t="shared" si="28"/>
        <v>Não</v>
      </c>
      <c r="K716" s="27">
        <v>44973</v>
      </c>
      <c r="L716" s="7"/>
      <c r="M716" s="7" t="s">
        <v>94</v>
      </c>
      <c r="N716" s="28">
        <v>0</v>
      </c>
      <c r="O716" s="7" t="s">
        <v>33</v>
      </c>
      <c r="P716" s="29">
        <v>0</v>
      </c>
      <c r="Q716" s="30"/>
      <c r="R716" s="30" t="s">
        <v>749</v>
      </c>
      <c r="S716" s="7" t="s">
        <v>203</v>
      </c>
      <c r="T716" s="7" t="s">
        <v>2470</v>
      </c>
      <c r="U716" s="7" t="s">
        <v>29</v>
      </c>
      <c r="V716" s="26" t="e">
        <f t="shared" ca="1" si="22"/>
        <v>#NAME?</v>
      </c>
      <c r="W716" s="7"/>
      <c r="X716" s="7"/>
      <c r="Y716" s="31" t="s">
        <v>205</v>
      </c>
      <c r="Z716" s="32"/>
      <c r="AA716" s="33">
        <v>49075100003955</v>
      </c>
      <c r="AB716" s="32"/>
      <c r="AC716" s="32"/>
      <c r="AD716" s="32"/>
      <c r="AE716" s="32">
        <v>0</v>
      </c>
      <c r="AF716" s="32">
        <v>42071.82</v>
      </c>
      <c r="AG716" s="32">
        <v>48573.21</v>
      </c>
      <c r="AH716" s="32">
        <v>48813.34</v>
      </c>
      <c r="AI716" s="32">
        <v>49815.46</v>
      </c>
      <c r="AJ716" s="32">
        <v>50614.22</v>
      </c>
      <c r="AK716" s="32">
        <v>50918.73</v>
      </c>
      <c r="AL716" s="32">
        <v>50738.19</v>
      </c>
      <c r="AM716" s="32">
        <v>50628.89</v>
      </c>
      <c r="AN716" s="32">
        <v>50584.61</v>
      </c>
      <c r="AO716" s="32">
        <v>51127.98</v>
      </c>
      <c r="AP716" s="32">
        <v>65685.149999999994</v>
      </c>
      <c r="AQ716" s="32">
        <v>65122.87</v>
      </c>
      <c r="AR716" s="32">
        <v>65731.06</v>
      </c>
      <c r="AS716" s="32">
        <v>66405.759999999995</v>
      </c>
      <c r="AT716" s="32">
        <v>65968.55</v>
      </c>
      <c r="AU716" s="32">
        <v>66348.039999999994</v>
      </c>
      <c r="AV716" s="32">
        <v>66900.44</v>
      </c>
      <c r="AW716" s="32">
        <v>67510.97</v>
      </c>
      <c r="AX716" s="32">
        <v>68106.210000000006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7" t="s">
        <v>2471</v>
      </c>
      <c r="C717" s="38" t="s">
        <v>2472</v>
      </c>
      <c r="D717" s="7" t="s">
        <v>208</v>
      </c>
      <c r="E717" s="7" t="s">
        <v>29</v>
      </c>
      <c r="F717" s="7" t="s">
        <v>378</v>
      </c>
      <c r="G717" s="7" t="e">
        <f t="shared" ca="1" si="21"/>
        <v>#NAME?</v>
      </c>
      <c r="H717" s="26" t="s">
        <v>210</v>
      </c>
      <c r="I717" s="26" t="s">
        <v>33</v>
      </c>
      <c r="J717" s="7" t="str">
        <f t="shared" si="28"/>
        <v>Não</v>
      </c>
      <c r="K717" s="27">
        <v>45419</v>
      </c>
      <c r="L717" s="7"/>
      <c r="M717" s="7" t="s">
        <v>40</v>
      </c>
      <c r="N717" s="28">
        <v>1.2E-2</v>
      </c>
      <c r="O717" s="7" t="s">
        <v>41</v>
      </c>
      <c r="P717" s="29">
        <v>0.1</v>
      </c>
      <c r="Q717" s="82"/>
      <c r="R717" s="30"/>
      <c r="S717" s="7" t="s">
        <v>203</v>
      </c>
      <c r="T717" s="12" t="s">
        <v>2473</v>
      </c>
      <c r="U717" s="7" t="s">
        <v>29</v>
      </c>
      <c r="V717" s="26" t="e">
        <f t="shared" ca="1" si="22"/>
        <v>#NAME?</v>
      </c>
      <c r="W717" s="7"/>
      <c r="X717" s="7" t="s">
        <v>44</v>
      </c>
      <c r="Y717" s="31" t="s">
        <v>205</v>
      </c>
      <c r="Z717" s="32"/>
      <c r="AA717" s="33">
        <v>49075100014604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54918.28</v>
      </c>
      <c r="AV717" s="32">
        <v>55291.74</v>
      </c>
      <c r="AW717" s="32">
        <v>57115.53</v>
      </c>
      <c r="AX717" s="32">
        <v>59656.86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6" t="s">
        <v>2474</v>
      </c>
      <c r="C718" s="4" t="s">
        <v>2475</v>
      </c>
      <c r="D718" s="7" t="s">
        <v>28</v>
      </c>
      <c r="E718" s="7" t="s">
        <v>20</v>
      </c>
      <c r="F718" s="7" t="s">
        <v>369</v>
      </c>
      <c r="G718" s="7" t="e">
        <f t="shared" ca="1" si="21"/>
        <v>#NAME?</v>
      </c>
      <c r="H718" s="26" t="s">
        <v>210</v>
      </c>
      <c r="I718" s="26" t="s">
        <v>33</v>
      </c>
      <c r="J718" s="7" t="str">
        <f t="shared" si="28"/>
        <v>Não</v>
      </c>
      <c r="K718" s="27">
        <v>45015</v>
      </c>
      <c r="L718" s="7"/>
      <c r="M718" s="7" t="s">
        <v>53</v>
      </c>
      <c r="N718" s="28">
        <v>1.2E-2</v>
      </c>
      <c r="O718" s="7" t="s">
        <v>33</v>
      </c>
      <c r="P718" s="29">
        <v>0</v>
      </c>
      <c r="Q718" s="82"/>
      <c r="R718" s="82"/>
      <c r="S718" s="7" t="s">
        <v>203</v>
      </c>
      <c r="T718" s="7" t="s">
        <v>2476</v>
      </c>
      <c r="U718" s="7" t="s">
        <v>29</v>
      </c>
      <c r="V718" s="26" t="e">
        <f t="shared" ca="1" si="22"/>
        <v>#NAME?</v>
      </c>
      <c r="W718" s="7"/>
      <c r="X718" s="7"/>
      <c r="Y718" s="31" t="s">
        <v>205</v>
      </c>
      <c r="Z718" s="32"/>
      <c r="AA718" s="33">
        <v>49075100006784</v>
      </c>
      <c r="AB718" s="32"/>
      <c r="AC718" s="32"/>
      <c r="AD718" s="32"/>
      <c r="AE718" s="32"/>
      <c r="AF718" s="32"/>
      <c r="AG718" s="32">
        <v>160000</v>
      </c>
      <c r="AH718" s="32">
        <v>272043.36</v>
      </c>
      <c r="AI718" s="32">
        <v>274010.13</v>
      </c>
      <c r="AJ718" s="32">
        <v>276251.33</v>
      </c>
      <c r="AK718" s="32">
        <v>136932.44</v>
      </c>
      <c r="AL718" s="32">
        <v>122936.31</v>
      </c>
      <c r="AM718" s="32">
        <v>100114.2</v>
      </c>
      <c r="AN718" s="32">
        <v>94902.41</v>
      </c>
      <c r="AO718" s="32">
        <v>71309.039999999994</v>
      </c>
      <c r="AP718" s="32">
        <v>61725.21</v>
      </c>
      <c r="AQ718" s="32">
        <v>36465.339999999997</v>
      </c>
      <c r="AR718" s="32">
        <v>36133.910000000003</v>
      </c>
      <c r="AS718" s="32">
        <v>30358.37</v>
      </c>
      <c r="AT718" s="32">
        <v>10091.780000000001</v>
      </c>
      <c r="AU718" s="32">
        <v>7146.44</v>
      </c>
      <c r="AV718" s="32">
        <v>10003.969999999999</v>
      </c>
      <c r="AW718" s="32">
        <v>10086.67</v>
      </c>
      <c r="AX718" s="32">
        <v>12164.22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" t="s">
        <v>2477</v>
      </c>
      <c r="C719" s="4" t="s">
        <v>2478</v>
      </c>
      <c r="D719" s="7" t="s">
        <v>110</v>
      </c>
      <c r="E719" s="7" t="s">
        <v>29</v>
      </c>
      <c r="F719" s="7" t="s">
        <v>251</v>
      </c>
      <c r="G719" s="7" t="e">
        <f t="shared" ca="1" si="21"/>
        <v>#NAME?</v>
      </c>
      <c r="H719" s="26" t="s">
        <v>215</v>
      </c>
      <c r="I719" s="26" t="s">
        <v>252</v>
      </c>
      <c r="J719" s="7" t="str">
        <f t="shared" si="28"/>
        <v>Sim</v>
      </c>
      <c r="K719" s="27">
        <v>45279</v>
      </c>
      <c r="L719" s="7"/>
      <c r="M719" s="7" t="s">
        <v>48</v>
      </c>
      <c r="N719" s="28">
        <v>3.0000000000000001E-3</v>
      </c>
      <c r="O719" s="7" t="s">
        <v>33</v>
      </c>
      <c r="P719" s="29">
        <v>0</v>
      </c>
      <c r="Q719" s="35" t="s">
        <v>2479</v>
      </c>
      <c r="R719" s="82"/>
      <c r="S719" s="7" t="s">
        <v>203</v>
      </c>
      <c r="T719" s="7" t="s">
        <v>2480</v>
      </c>
      <c r="U719" s="7" t="s">
        <v>113</v>
      </c>
      <c r="V719" s="26" t="e">
        <f t="shared" ca="1" si="22"/>
        <v>#NAME?</v>
      </c>
      <c r="W719" s="7"/>
      <c r="X719" s="7"/>
      <c r="Y719" s="31" t="s">
        <v>205</v>
      </c>
      <c r="Z719" s="32"/>
      <c r="AA719" s="33">
        <v>49075100013489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>
        <v>155014.6</v>
      </c>
      <c r="AQ719" s="32">
        <v>209411.61</v>
      </c>
      <c r="AR719" s="32">
        <v>2482.92</v>
      </c>
      <c r="AS719" s="32">
        <v>2503.58</v>
      </c>
      <c r="AT719" s="32">
        <v>2525.5100000000002</v>
      </c>
      <c r="AU719" s="32">
        <v>2534.64</v>
      </c>
      <c r="AV719" s="32">
        <v>12092.46</v>
      </c>
      <c r="AW719" s="32">
        <v>271419.8</v>
      </c>
      <c r="AX719" s="32">
        <v>344248.03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" t="s">
        <v>2481</v>
      </c>
      <c r="C720" s="4" t="s">
        <v>2482</v>
      </c>
      <c r="D720" s="7" t="s">
        <v>28</v>
      </c>
      <c r="E720" s="7" t="s">
        <v>29</v>
      </c>
      <c r="F720" s="7" t="s">
        <v>2483</v>
      </c>
      <c r="G720" s="7" t="e">
        <f t="shared" ca="1" si="21"/>
        <v>#NAME?</v>
      </c>
      <c r="H720" s="26" t="s">
        <v>215</v>
      </c>
      <c r="I720" s="26" t="s">
        <v>268</v>
      </c>
      <c r="J720" s="7" t="str">
        <f t="shared" si="28"/>
        <v>Não</v>
      </c>
      <c r="K720" s="27">
        <v>44998</v>
      </c>
      <c r="L720" s="7"/>
      <c r="M720" s="7" t="s">
        <v>386</v>
      </c>
      <c r="N720" s="28">
        <v>1.9E-2</v>
      </c>
      <c r="O720" s="7" t="s">
        <v>41</v>
      </c>
      <c r="P720" s="29">
        <v>0.2</v>
      </c>
      <c r="Q720" s="82"/>
      <c r="R720" s="82"/>
      <c r="S720" s="7" t="s">
        <v>203</v>
      </c>
      <c r="T720" s="7" t="s">
        <v>2484</v>
      </c>
      <c r="U720" s="7" t="s">
        <v>29</v>
      </c>
      <c r="V720" s="26" t="e">
        <f t="shared" ca="1" si="22"/>
        <v>#NAME?</v>
      </c>
      <c r="W720" s="7"/>
      <c r="X720" s="7"/>
      <c r="Y720" s="31" t="s">
        <v>205</v>
      </c>
      <c r="Z720" s="32"/>
      <c r="AA720" s="33">
        <v>49075100009562</v>
      </c>
      <c r="AB720" s="32"/>
      <c r="AC720" s="32"/>
      <c r="AD720" s="32"/>
      <c r="AE720" s="32"/>
      <c r="AF720" s="32">
        <v>0</v>
      </c>
      <c r="AG720" s="32">
        <v>49617.77</v>
      </c>
      <c r="AH720" s="32">
        <v>49918.83</v>
      </c>
      <c r="AI720" s="32">
        <v>26661.75</v>
      </c>
      <c r="AJ720" s="32">
        <v>50.26</v>
      </c>
      <c r="AK720" s="32">
        <v>50.26</v>
      </c>
      <c r="AL720" s="32">
        <v>50.26</v>
      </c>
      <c r="AM720" s="32">
        <v>50.26</v>
      </c>
      <c r="AN720" s="32">
        <v>50.26</v>
      </c>
      <c r="AO720" s="32">
        <v>50.26</v>
      </c>
      <c r="AP720" s="32">
        <v>50.26</v>
      </c>
      <c r="AQ720" s="32">
        <v>50.26</v>
      </c>
      <c r="AR720" s="32">
        <v>50.26</v>
      </c>
      <c r="AS720" s="32">
        <v>50.26</v>
      </c>
      <c r="AT720" s="32">
        <v>902.31</v>
      </c>
      <c r="AU720" s="32">
        <v>902.31</v>
      </c>
      <c r="AV720" s="32">
        <v>902.31</v>
      </c>
      <c r="AW720" s="32">
        <v>902.31</v>
      </c>
      <c r="AX720" s="32">
        <v>902.31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" t="s">
        <v>2485</v>
      </c>
      <c r="C721" s="4" t="s">
        <v>2486</v>
      </c>
      <c r="D721" s="7" t="s">
        <v>28</v>
      </c>
      <c r="E721" s="7" t="s">
        <v>20</v>
      </c>
      <c r="F721" s="7" t="s">
        <v>369</v>
      </c>
      <c r="G721" s="7" t="e">
        <f t="shared" ca="1" si="21"/>
        <v>#NAME?</v>
      </c>
      <c r="H721" s="26" t="s">
        <v>215</v>
      </c>
      <c r="I721" s="26" t="s">
        <v>216</v>
      </c>
      <c r="J721" s="7" t="str">
        <f t="shared" si="28"/>
        <v>Não</v>
      </c>
      <c r="K721" s="27">
        <v>45163</v>
      </c>
      <c r="L721" s="27"/>
      <c r="M721" s="7" t="s">
        <v>53</v>
      </c>
      <c r="N721" s="28">
        <v>1.2E-2</v>
      </c>
      <c r="O721" s="7" t="s">
        <v>33</v>
      </c>
      <c r="P721" s="29">
        <v>0</v>
      </c>
      <c r="Q721" s="82"/>
      <c r="R721" s="82"/>
      <c r="S721" s="7" t="s">
        <v>203</v>
      </c>
      <c r="T721" s="7" t="s">
        <v>2487</v>
      </c>
      <c r="U721" s="7" t="s">
        <v>20</v>
      </c>
      <c r="V721" s="26" t="e">
        <f t="shared" ca="1" si="22"/>
        <v>#NAME?</v>
      </c>
      <c r="W721" s="7"/>
      <c r="X721" s="7"/>
      <c r="Y721" s="31" t="s">
        <v>205</v>
      </c>
      <c r="Z721" s="32"/>
      <c r="AA721" s="33">
        <v>49075100011982</v>
      </c>
      <c r="AB721" s="32"/>
      <c r="AC721" s="32"/>
      <c r="AD721" s="32"/>
      <c r="AE721" s="32"/>
      <c r="AF721" s="32"/>
      <c r="AG721" s="32"/>
      <c r="AH721" s="32"/>
      <c r="AI721" s="32"/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" t="s">
        <v>2488</v>
      </c>
      <c r="C722" s="4" t="s">
        <v>2489</v>
      </c>
      <c r="D722" s="7" t="s">
        <v>28</v>
      </c>
      <c r="E722" s="7" t="s">
        <v>29</v>
      </c>
      <c r="F722" s="7" t="s">
        <v>30</v>
      </c>
      <c r="G722" s="7" t="e">
        <f t="shared" ca="1" si="21"/>
        <v>#NAME?</v>
      </c>
      <c r="H722" s="26" t="s">
        <v>210</v>
      </c>
      <c r="I722" s="26" t="s">
        <v>33</v>
      </c>
      <c r="J722" s="7" t="str">
        <f t="shared" si="28"/>
        <v>Não</v>
      </c>
      <c r="K722" s="27">
        <v>45048</v>
      </c>
      <c r="L722" s="7"/>
      <c r="M722" s="7" t="s">
        <v>53</v>
      </c>
      <c r="N722" s="28">
        <v>1.2E-2</v>
      </c>
      <c r="O722" s="7" t="s">
        <v>33</v>
      </c>
      <c r="P722" s="29">
        <v>0</v>
      </c>
      <c r="Q722" s="82"/>
      <c r="R722" s="82"/>
      <c r="S722" s="7" t="s">
        <v>203</v>
      </c>
      <c r="T722" s="7" t="s">
        <v>2490</v>
      </c>
      <c r="U722" s="7" t="s">
        <v>29</v>
      </c>
      <c r="V722" s="26" t="e">
        <f t="shared" ca="1" si="22"/>
        <v>#NAME?</v>
      </c>
      <c r="W722" s="7"/>
      <c r="X722" s="7"/>
      <c r="Y722" s="31" t="s">
        <v>205</v>
      </c>
      <c r="Z722" s="32"/>
      <c r="AA722" s="33">
        <v>49075100007251</v>
      </c>
      <c r="AB722" s="32"/>
      <c r="AC722" s="32"/>
      <c r="AD722" s="32"/>
      <c r="AE722" s="32"/>
      <c r="AF722" s="32"/>
      <c r="AG722" s="32">
        <v>0</v>
      </c>
      <c r="AH722" s="32">
        <v>508810.75</v>
      </c>
      <c r="AI722" s="32">
        <v>775970.71</v>
      </c>
      <c r="AJ722" s="32">
        <v>784615.31</v>
      </c>
      <c r="AK722" s="32">
        <v>790313.84</v>
      </c>
      <c r="AL722" s="32">
        <v>796962.58</v>
      </c>
      <c r="AM722" s="32">
        <v>799686.48</v>
      </c>
      <c r="AN722" s="32">
        <v>802618.33</v>
      </c>
      <c r="AO722" s="32">
        <v>809988.99</v>
      </c>
      <c r="AP722" s="32">
        <v>817678.62</v>
      </c>
      <c r="AQ722" s="32">
        <v>823387.03</v>
      </c>
      <c r="AR722" s="32">
        <v>829725.01</v>
      </c>
      <c r="AS722" s="32">
        <v>836610.72</v>
      </c>
      <c r="AT722" s="32">
        <v>840050.8</v>
      </c>
      <c r="AU722" s="32">
        <v>843191.6</v>
      </c>
      <c r="AV722" s="32">
        <v>818172.9</v>
      </c>
      <c r="AW722" s="32">
        <v>822048.6</v>
      </c>
      <c r="AX722" s="32">
        <v>838500.15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" t="s">
        <v>2491</v>
      </c>
      <c r="C723" s="4" t="s">
        <v>2492</v>
      </c>
      <c r="D723" s="7" t="s">
        <v>28</v>
      </c>
      <c r="E723" s="7" t="s">
        <v>20</v>
      </c>
      <c r="F723" s="7" t="s">
        <v>369</v>
      </c>
      <c r="G723" s="7" t="e">
        <f t="shared" ca="1" si="21"/>
        <v>#NAME?</v>
      </c>
      <c r="H723" s="26" t="s">
        <v>215</v>
      </c>
      <c r="I723" s="26" t="s">
        <v>216</v>
      </c>
      <c r="J723" s="7" t="str">
        <f t="shared" si="28"/>
        <v>Não</v>
      </c>
      <c r="K723" s="27">
        <v>45163</v>
      </c>
      <c r="L723" s="27"/>
      <c r="M723" s="7" t="s">
        <v>53</v>
      </c>
      <c r="N723" s="28">
        <v>1.2E-2</v>
      </c>
      <c r="O723" s="7" t="s">
        <v>33</v>
      </c>
      <c r="P723" s="29">
        <v>0</v>
      </c>
      <c r="Q723" s="82"/>
      <c r="R723" s="30" t="s">
        <v>2493</v>
      </c>
      <c r="S723" s="7" t="s">
        <v>203</v>
      </c>
      <c r="T723" s="7" t="s">
        <v>2494</v>
      </c>
      <c r="U723" s="7" t="s">
        <v>20</v>
      </c>
      <c r="V723" s="26" t="e">
        <f t="shared" ca="1" si="22"/>
        <v>#NAME?</v>
      </c>
      <c r="W723" s="7"/>
      <c r="X723" s="7"/>
      <c r="Y723" s="31" t="s">
        <v>205</v>
      </c>
      <c r="Z723" s="32"/>
      <c r="AA723" s="33">
        <v>49075100011990</v>
      </c>
      <c r="AB723" s="32"/>
      <c r="AC723" s="32"/>
      <c r="AD723" s="32"/>
      <c r="AE723" s="32"/>
      <c r="AF723" s="32"/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2495</v>
      </c>
      <c r="C724" s="4" t="s">
        <v>2496</v>
      </c>
      <c r="D724" s="7" t="s">
        <v>28</v>
      </c>
      <c r="E724" s="7" t="s">
        <v>20</v>
      </c>
      <c r="F724" s="7" t="s">
        <v>63</v>
      </c>
      <c r="G724" s="7" t="e">
        <f t="shared" ca="1" si="21"/>
        <v>#NAME?</v>
      </c>
      <c r="H724" s="26" t="s">
        <v>215</v>
      </c>
      <c r="I724" s="26" t="s">
        <v>216</v>
      </c>
      <c r="J724" s="7" t="str">
        <f t="shared" si="28"/>
        <v>Não</v>
      </c>
      <c r="K724" s="27">
        <v>45321</v>
      </c>
      <c r="L724" s="27"/>
      <c r="M724" s="7" t="s">
        <v>53</v>
      </c>
      <c r="N724" s="28">
        <v>1.2E-2</v>
      </c>
      <c r="O724" s="7" t="s">
        <v>33</v>
      </c>
      <c r="P724" s="29">
        <v>0</v>
      </c>
      <c r="Q724" s="82"/>
      <c r="R724" s="30" t="s">
        <v>2497</v>
      </c>
      <c r="S724" s="7" t="s">
        <v>203</v>
      </c>
      <c r="T724" s="7" t="s">
        <v>2498</v>
      </c>
      <c r="U724" s="7" t="s">
        <v>20</v>
      </c>
      <c r="V724" s="26" t="e">
        <f t="shared" ca="1" si="22"/>
        <v>#NAME?</v>
      </c>
      <c r="W724" s="7"/>
      <c r="X724" s="7"/>
      <c r="Y724" s="31" t="s">
        <v>205</v>
      </c>
      <c r="Z724" s="32"/>
      <c r="AA724" s="33">
        <v>49075100013241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>
        <v>0</v>
      </c>
      <c r="AR724" s="32">
        <v>100304.51</v>
      </c>
      <c r="AS724" s="32">
        <v>101205.41</v>
      </c>
      <c r="AT724" s="32">
        <v>101972.82</v>
      </c>
      <c r="AU724" s="32">
        <v>0</v>
      </c>
      <c r="AV724" s="32">
        <v>39.909999999999997</v>
      </c>
      <c r="AW724" s="32">
        <v>39.909999999999997</v>
      </c>
      <c r="AX724" s="32">
        <v>39.909999999999997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2499</v>
      </c>
      <c r="C725" s="4" t="s">
        <v>2500</v>
      </c>
      <c r="D725" s="7" t="s">
        <v>28</v>
      </c>
      <c r="E725" s="7" t="s">
        <v>20</v>
      </c>
      <c r="F725" s="7" t="s">
        <v>214</v>
      </c>
      <c r="G725" s="7" t="e">
        <f t="shared" ca="1" si="21"/>
        <v>#NAME?</v>
      </c>
      <c r="H725" s="26" t="s">
        <v>210</v>
      </c>
      <c r="I725" s="26" t="s">
        <v>33</v>
      </c>
      <c r="J725" s="7" t="str">
        <f t="shared" si="28"/>
        <v>Sim</v>
      </c>
      <c r="K725" s="27">
        <v>45105</v>
      </c>
      <c r="L725" s="27"/>
      <c r="M725" s="7" t="s">
        <v>53</v>
      </c>
      <c r="N725" s="28">
        <v>1.2E-2</v>
      </c>
      <c r="O725" s="7" t="s">
        <v>33</v>
      </c>
      <c r="P725" s="29">
        <v>0</v>
      </c>
      <c r="Q725" s="30" t="s">
        <v>2501</v>
      </c>
      <c r="R725" s="30"/>
      <c r="S725" s="7" t="s">
        <v>203</v>
      </c>
      <c r="T725" s="7" t="s">
        <v>2502</v>
      </c>
      <c r="U725" s="7" t="s">
        <v>20</v>
      </c>
      <c r="V725" s="26" t="e">
        <f t="shared" ca="1" si="22"/>
        <v>#NAME?</v>
      </c>
      <c r="W725" s="7"/>
      <c r="X725" s="7"/>
      <c r="Y725" s="31" t="s">
        <v>205</v>
      </c>
      <c r="Z725" s="32"/>
      <c r="AA725" s="33">
        <v>49075100007039</v>
      </c>
      <c r="AB725" s="32"/>
      <c r="AC725" s="32"/>
      <c r="AD725" s="32"/>
      <c r="AE725" s="32"/>
      <c r="AF725" s="32"/>
      <c r="AG725" s="32"/>
      <c r="AH725" s="32"/>
      <c r="AI725" s="32"/>
      <c r="AJ725" s="32">
        <v>41342.639999999999</v>
      </c>
      <c r="AK725" s="32">
        <v>353197.08</v>
      </c>
      <c r="AL725" s="32">
        <v>356698.92</v>
      </c>
      <c r="AM725" s="32">
        <v>359344.38</v>
      </c>
      <c r="AN725" s="32">
        <v>362677.22</v>
      </c>
      <c r="AO725" s="32">
        <v>365512.31</v>
      </c>
      <c r="AP725" s="32">
        <v>368420.65</v>
      </c>
      <c r="AQ725" s="32">
        <v>367439.83</v>
      </c>
      <c r="AR725" s="32">
        <v>362079.85</v>
      </c>
      <c r="AS725" s="32">
        <v>279463.95</v>
      </c>
      <c r="AT725" s="32">
        <v>281538.18</v>
      </c>
      <c r="AU725" s="32">
        <v>283595.09999999998</v>
      </c>
      <c r="AV725" s="32">
        <v>285064</v>
      </c>
      <c r="AW725" s="32">
        <v>166313.4</v>
      </c>
      <c r="AX725" s="32">
        <v>167543.56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" t="s">
        <v>2503</v>
      </c>
      <c r="C726" s="4" t="s">
        <v>2504</v>
      </c>
      <c r="D726" s="7" t="s">
        <v>28</v>
      </c>
      <c r="E726" s="7" t="s">
        <v>29</v>
      </c>
      <c r="F726" s="7" t="s">
        <v>412</v>
      </c>
      <c r="G726" s="7" t="e">
        <f t="shared" ca="1" si="21"/>
        <v>#NAME?</v>
      </c>
      <c r="H726" s="26" t="s">
        <v>215</v>
      </c>
      <c r="I726" s="26" t="s">
        <v>216</v>
      </c>
      <c r="J726" s="7" t="str">
        <f t="shared" si="28"/>
        <v>Não</v>
      </c>
      <c r="K726" s="27">
        <v>45166</v>
      </c>
      <c r="L726" s="27"/>
      <c r="M726" s="7" t="s">
        <v>53</v>
      </c>
      <c r="N726" s="28">
        <v>1.2E-2</v>
      </c>
      <c r="O726" s="7" t="s">
        <v>33</v>
      </c>
      <c r="P726" s="29">
        <v>0</v>
      </c>
      <c r="Q726" s="82"/>
      <c r="R726" s="82"/>
      <c r="S726" s="7" t="s">
        <v>203</v>
      </c>
      <c r="T726" s="4" t="s">
        <v>2505</v>
      </c>
      <c r="U726" s="7" t="s">
        <v>29</v>
      </c>
      <c r="V726" s="26" t="e">
        <f t="shared" ca="1" si="22"/>
        <v>#NAME?</v>
      </c>
      <c r="W726" s="7"/>
      <c r="X726" s="7"/>
      <c r="Y726" s="31" t="s">
        <v>205</v>
      </c>
      <c r="Z726" s="32"/>
      <c r="AA726" s="33">
        <v>49075100012008</v>
      </c>
      <c r="AB726" s="32"/>
      <c r="AC726" s="32"/>
      <c r="AD726" s="32"/>
      <c r="AE726" s="32"/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6" t="s">
        <v>2506</v>
      </c>
      <c r="C727" s="4" t="s">
        <v>2507</v>
      </c>
      <c r="D727" s="7" t="s">
        <v>28</v>
      </c>
      <c r="E727" s="7" t="s">
        <v>38</v>
      </c>
      <c r="F727" s="7" t="s">
        <v>306</v>
      </c>
      <c r="G727" s="7" t="e">
        <f t="shared" ca="1" si="21"/>
        <v>#NAME?</v>
      </c>
      <c r="H727" s="26" t="s">
        <v>210</v>
      </c>
      <c r="I727" s="26" t="s">
        <v>33</v>
      </c>
      <c r="J727" s="7" t="str">
        <f t="shared" si="28"/>
        <v>Não</v>
      </c>
      <c r="K727" s="27">
        <v>45163</v>
      </c>
      <c r="L727" s="27"/>
      <c r="M727" s="7" t="s">
        <v>53</v>
      </c>
      <c r="N727" s="28">
        <v>1.2E-2</v>
      </c>
      <c r="O727" s="7" t="s">
        <v>33</v>
      </c>
      <c r="P727" s="29">
        <v>0</v>
      </c>
      <c r="Q727" s="43"/>
      <c r="R727" s="30"/>
      <c r="S727" s="7" t="s">
        <v>203</v>
      </c>
      <c r="T727" s="7" t="s">
        <v>2508</v>
      </c>
      <c r="U727" s="7" t="s">
        <v>43</v>
      </c>
      <c r="V727" s="26" t="e">
        <f t="shared" ca="1" si="22"/>
        <v>#NAME?</v>
      </c>
      <c r="W727" s="7"/>
      <c r="X727" s="7"/>
      <c r="Y727" s="31" t="s">
        <v>205</v>
      </c>
      <c r="Z727" s="32"/>
      <c r="AA727" s="33">
        <v>49075100008086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>
        <v>212285.51</v>
      </c>
      <c r="AM727" s="32">
        <v>213887.99</v>
      </c>
      <c r="AN727" s="32">
        <v>215498.84</v>
      </c>
      <c r="AO727" s="32">
        <v>217365.1</v>
      </c>
      <c r="AP727" s="32">
        <v>219164.85</v>
      </c>
      <c r="AQ727" s="32">
        <v>218353.98</v>
      </c>
      <c r="AR727" s="32">
        <v>219918.23</v>
      </c>
      <c r="AS727" s="32">
        <v>220877.83</v>
      </c>
      <c r="AT727" s="32">
        <v>222419.64</v>
      </c>
      <c r="AU727" s="32">
        <v>224094.1</v>
      </c>
      <c r="AV727" s="32">
        <v>225730.2</v>
      </c>
      <c r="AW727" s="32">
        <v>227507.9</v>
      </c>
      <c r="AX727" s="32">
        <v>229078.69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" t="s">
        <v>2509</v>
      </c>
      <c r="C728" s="4" t="s">
        <v>2510</v>
      </c>
      <c r="D728" s="7" t="s">
        <v>110</v>
      </c>
      <c r="E728" s="7" t="s">
        <v>29</v>
      </c>
      <c r="F728" s="7" t="s">
        <v>825</v>
      </c>
      <c r="G728" s="7" t="e">
        <f t="shared" ca="1" si="21"/>
        <v>#NAME?</v>
      </c>
      <c r="H728" s="26" t="s">
        <v>210</v>
      </c>
      <c r="I728" s="26" t="s">
        <v>33</v>
      </c>
      <c r="J728" s="7" t="str">
        <f t="shared" si="28"/>
        <v>Não</v>
      </c>
      <c r="K728" s="27">
        <v>44995</v>
      </c>
      <c r="L728" s="7"/>
      <c r="M728" s="7" t="s">
        <v>74</v>
      </c>
      <c r="N728" s="28">
        <v>1.4999999999999999E-2</v>
      </c>
      <c r="O728" s="7" t="s">
        <v>41</v>
      </c>
      <c r="P728" s="29">
        <v>0.1</v>
      </c>
      <c r="Q728" s="82"/>
      <c r="R728" s="82"/>
      <c r="S728" s="7" t="s">
        <v>203</v>
      </c>
      <c r="T728" s="7" t="s">
        <v>2511</v>
      </c>
      <c r="U728" s="7" t="s">
        <v>29</v>
      </c>
      <c r="V728" s="26" t="e">
        <f t="shared" ca="1" si="22"/>
        <v>#NAME?</v>
      </c>
      <c r="W728" s="7"/>
      <c r="X728" s="7"/>
      <c r="Y728" s="31" t="s">
        <v>205</v>
      </c>
      <c r="Z728" s="32"/>
      <c r="AA728" s="33">
        <v>49075100012814</v>
      </c>
      <c r="AB728" s="32"/>
      <c r="AC728" s="32"/>
      <c r="AD728" s="32"/>
      <c r="AE728" s="32"/>
      <c r="AF728" s="32"/>
      <c r="AG728" s="32">
        <v>60571.25</v>
      </c>
      <c r="AH728" s="32">
        <v>94101.27</v>
      </c>
      <c r="AI728" s="32">
        <v>95641.04</v>
      </c>
      <c r="AJ728" s="32">
        <v>97219.44</v>
      </c>
      <c r="AK728" s="32">
        <v>98019.24</v>
      </c>
      <c r="AL728" s="32">
        <v>98214.51</v>
      </c>
      <c r="AM728" s="32">
        <v>98658</v>
      </c>
      <c r="AN728" s="32">
        <v>98603.27</v>
      </c>
      <c r="AO728" s="32">
        <v>101156.98</v>
      </c>
      <c r="AP728" s="32">
        <v>103107.47</v>
      </c>
      <c r="AQ728" s="32">
        <v>101601.19</v>
      </c>
      <c r="AR728" s="32">
        <v>102512.46</v>
      </c>
      <c r="AS728" s="32">
        <v>103054.56</v>
      </c>
      <c r="AT728" s="32">
        <v>102308.48</v>
      </c>
      <c r="AU728" s="32">
        <v>101941.6</v>
      </c>
      <c r="AV728" s="32">
        <v>102587.3</v>
      </c>
      <c r="AW728" s="32">
        <v>104032.9</v>
      </c>
      <c r="AX728" s="32">
        <v>105293.63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39" t="s">
        <v>2512</v>
      </c>
      <c r="C729" s="15" t="s">
        <v>2513</v>
      </c>
      <c r="D729" s="7" t="s">
        <v>28</v>
      </c>
      <c r="E729" s="7" t="s">
        <v>38</v>
      </c>
      <c r="F729" s="7" t="s">
        <v>260</v>
      </c>
      <c r="G729" s="7" t="e">
        <f t="shared" ca="1" si="21"/>
        <v>#NAME?</v>
      </c>
      <c r="H729" s="26" t="s">
        <v>210</v>
      </c>
      <c r="I729" s="26" t="s">
        <v>33</v>
      </c>
      <c r="J729" s="7" t="str">
        <f t="shared" si="28"/>
        <v>Não</v>
      </c>
      <c r="K729" s="27">
        <v>45188</v>
      </c>
      <c r="L729" s="7"/>
      <c r="M729" s="7" t="s">
        <v>40</v>
      </c>
      <c r="N729" s="28">
        <v>1.2E-2</v>
      </c>
      <c r="O729" s="7" t="s">
        <v>41</v>
      </c>
      <c r="P729" s="29">
        <v>0.1</v>
      </c>
      <c r="Q729" s="25"/>
      <c r="R729" s="30" t="s">
        <v>2514</v>
      </c>
      <c r="S729" s="7" t="s">
        <v>203</v>
      </c>
      <c r="T729" s="7" t="s">
        <v>2515</v>
      </c>
      <c r="U729" s="7" t="s">
        <v>43</v>
      </c>
      <c r="V729" s="26" t="e">
        <f t="shared" ca="1" si="22"/>
        <v>#NAME?</v>
      </c>
      <c r="W729" s="7"/>
      <c r="X729" s="7"/>
      <c r="Y729" s="31" t="s">
        <v>205</v>
      </c>
      <c r="Z729" s="32"/>
      <c r="AA729" s="33">
        <v>49075100012016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>
        <v>0</v>
      </c>
      <c r="AN729" s="32">
        <v>559522.29</v>
      </c>
      <c r="AO729" s="32">
        <v>569804.07999999996</v>
      </c>
      <c r="AP729" s="32">
        <v>578461.05000000005</v>
      </c>
      <c r="AQ729" s="32">
        <v>573913.17000000004</v>
      </c>
      <c r="AR729" s="32">
        <v>577550.97</v>
      </c>
      <c r="AS729" s="32">
        <v>577230.69999999995</v>
      </c>
      <c r="AT729" s="32">
        <v>575149.39</v>
      </c>
      <c r="AU729" s="32">
        <v>576161.4</v>
      </c>
      <c r="AV729" s="32">
        <v>580104.6</v>
      </c>
      <c r="AW729" s="32">
        <v>586524.69999999995</v>
      </c>
      <c r="AX729" s="32">
        <v>592511.91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7" t="s">
        <v>2516</v>
      </c>
      <c r="C730" s="38" t="s">
        <v>2517</v>
      </c>
      <c r="D730" s="7" t="s">
        <v>51</v>
      </c>
      <c r="E730" s="7" t="s">
        <v>20</v>
      </c>
      <c r="F730" s="7" t="s">
        <v>232</v>
      </c>
      <c r="G730" s="7" t="e">
        <f t="shared" ca="1" si="21"/>
        <v>#NAME?</v>
      </c>
      <c r="H730" s="26" t="s">
        <v>210</v>
      </c>
      <c r="I730" s="26" t="s">
        <v>33</v>
      </c>
      <c r="J730" s="7" t="str">
        <f t="shared" si="28"/>
        <v>Não</v>
      </c>
      <c r="K730" s="27">
        <v>45390</v>
      </c>
      <c r="L730" s="7"/>
      <c r="M730" s="7" t="s">
        <v>53</v>
      </c>
      <c r="N730" s="28">
        <v>1.2E-2</v>
      </c>
      <c r="O730" s="7" t="s">
        <v>33</v>
      </c>
      <c r="P730" s="29">
        <v>0</v>
      </c>
      <c r="Q730" s="25"/>
      <c r="R730" s="30"/>
      <c r="S730" s="7" t="s">
        <v>203</v>
      </c>
      <c r="T730" s="6" t="s">
        <v>2518</v>
      </c>
      <c r="U730" s="7" t="s">
        <v>20</v>
      </c>
      <c r="V730" s="26" t="e">
        <f t="shared" ca="1" si="22"/>
        <v>#NAME?</v>
      </c>
      <c r="W730" s="7"/>
      <c r="X730" s="7" t="s">
        <v>44</v>
      </c>
      <c r="Y730" s="31" t="s">
        <v>205</v>
      </c>
      <c r="Z730" s="32"/>
      <c r="AA730" s="33">
        <v>49075100014175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301810.12</v>
      </c>
      <c r="AU730" s="32">
        <v>364514.2</v>
      </c>
      <c r="AV730" s="32">
        <v>357371.8</v>
      </c>
      <c r="AW730" s="32">
        <v>361899.7</v>
      </c>
      <c r="AX730" s="32">
        <v>358464.77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6" t="s">
        <v>2519</v>
      </c>
      <c r="C731" s="4" t="s">
        <v>2520</v>
      </c>
      <c r="D731" s="7" t="s">
        <v>28</v>
      </c>
      <c r="E731" s="7" t="s">
        <v>20</v>
      </c>
      <c r="F731" s="7" t="s">
        <v>214</v>
      </c>
      <c r="G731" s="7" t="e">
        <f t="shared" ca="1" si="21"/>
        <v>#NAME?</v>
      </c>
      <c r="H731" s="26" t="s">
        <v>215</v>
      </c>
      <c r="I731" s="26" t="s">
        <v>216</v>
      </c>
      <c r="J731" s="7" t="str">
        <f t="shared" si="28"/>
        <v>Não</v>
      </c>
      <c r="K731" s="27">
        <v>45051</v>
      </c>
      <c r="L731" s="7"/>
      <c r="M731" s="7" t="s">
        <v>53</v>
      </c>
      <c r="N731" s="28">
        <v>1.2E-2</v>
      </c>
      <c r="O731" s="7" t="s">
        <v>33</v>
      </c>
      <c r="P731" s="29">
        <v>0</v>
      </c>
      <c r="Q731" s="30"/>
      <c r="R731" s="30" t="s">
        <v>2521</v>
      </c>
      <c r="S731" s="7" t="s">
        <v>203</v>
      </c>
      <c r="T731" s="7" t="s">
        <v>2522</v>
      </c>
      <c r="U731" s="7" t="s">
        <v>57</v>
      </c>
      <c r="V731" s="26" t="e">
        <f t="shared" ca="1" si="22"/>
        <v>#NAME?</v>
      </c>
      <c r="W731" s="7"/>
      <c r="X731" s="7"/>
      <c r="Y731" s="31" t="s">
        <v>205</v>
      </c>
      <c r="Z731" s="32"/>
      <c r="AA731" s="33">
        <v>49075100003394</v>
      </c>
      <c r="AB731" s="32"/>
      <c r="AC731" s="32"/>
      <c r="AD731" s="32"/>
      <c r="AE731" s="32"/>
      <c r="AF731" s="32"/>
      <c r="AG731" s="32"/>
      <c r="AH731" s="32">
        <v>0</v>
      </c>
      <c r="AI731" s="32">
        <v>407252.56</v>
      </c>
      <c r="AJ731" s="32">
        <v>409394.24</v>
      </c>
      <c r="AK731" s="32">
        <v>411428.94</v>
      </c>
      <c r="AL731" s="32">
        <v>413918.55</v>
      </c>
      <c r="AM731" s="32">
        <v>416019.16</v>
      </c>
      <c r="AN731" s="32">
        <v>418518.76</v>
      </c>
      <c r="AO731" s="32">
        <v>420990.81</v>
      </c>
      <c r="AP731" s="32">
        <v>423670.52</v>
      </c>
      <c r="AQ731" s="32">
        <v>424872.69</v>
      </c>
      <c r="AR731" s="32">
        <v>139.47999999999999</v>
      </c>
      <c r="AS731" s="32">
        <v>140.59</v>
      </c>
      <c r="AT731" s="32">
        <v>141.76</v>
      </c>
      <c r="AU731" s="32">
        <v>142.27000000000001</v>
      </c>
      <c r="AV731" s="32">
        <v>143.35</v>
      </c>
      <c r="AW731" s="32">
        <v>144.58000000000001</v>
      </c>
      <c r="AX731" s="32">
        <v>145.78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6" t="s">
        <v>2523</v>
      </c>
      <c r="C732" s="4" t="s">
        <v>2524</v>
      </c>
      <c r="D732" s="7" t="s">
        <v>28</v>
      </c>
      <c r="E732" s="7" t="s">
        <v>29</v>
      </c>
      <c r="F732" s="7" t="s">
        <v>30</v>
      </c>
      <c r="G732" s="7" t="e">
        <f t="shared" ca="1" si="21"/>
        <v>#NAME?</v>
      </c>
      <c r="H732" s="26" t="s">
        <v>215</v>
      </c>
      <c r="I732" s="26" t="s">
        <v>216</v>
      </c>
      <c r="J732" s="7" t="str">
        <f t="shared" si="28"/>
        <v>Não</v>
      </c>
      <c r="K732" s="27">
        <v>45029</v>
      </c>
      <c r="L732" s="7"/>
      <c r="M732" s="7" t="s">
        <v>74</v>
      </c>
      <c r="N732" s="28">
        <v>1.4999999999999999E-2</v>
      </c>
      <c r="O732" s="7" t="s">
        <v>41</v>
      </c>
      <c r="P732" s="29">
        <v>0.1</v>
      </c>
      <c r="Q732" s="82"/>
      <c r="R732" s="82"/>
      <c r="S732" s="7" t="s">
        <v>203</v>
      </c>
      <c r="T732" s="7" t="s">
        <v>2525</v>
      </c>
      <c r="U732" s="7" t="s">
        <v>29</v>
      </c>
      <c r="V732" s="26" t="e">
        <f t="shared" ca="1" si="22"/>
        <v>#NAME?</v>
      </c>
      <c r="W732" s="7"/>
      <c r="X732" s="7"/>
      <c r="Y732" s="31" t="s">
        <v>205</v>
      </c>
      <c r="Z732" s="32"/>
      <c r="AA732" s="33">
        <v>49075100010080</v>
      </c>
      <c r="AB732" s="32"/>
      <c r="AC732" s="32"/>
      <c r="AD732" s="32"/>
      <c r="AE732" s="32"/>
      <c r="AF732" s="32"/>
      <c r="AG732" s="32">
        <v>0</v>
      </c>
      <c r="AH732" s="32">
        <v>240346.35</v>
      </c>
      <c r="AI732" s="32">
        <v>244022.86</v>
      </c>
      <c r="AJ732" s="32">
        <v>251230.62</v>
      </c>
      <c r="AK732" s="32">
        <v>257944.56</v>
      </c>
      <c r="AL732" s="32">
        <v>254460.35</v>
      </c>
      <c r="AM732" s="32">
        <v>254995.54</v>
      </c>
      <c r="AN732" s="32">
        <v>254915.89</v>
      </c>
      <c r="AO732" s="32">
        <v>260097.34</v>
      </c>
      <c r="AP732" s="32">
        <v>265236.71999999997</v>
      </c>
      <c r="AQ732" s="32">
        <v>261031.09</v>
      </c>
      <c r="AR732" s="32">
        <v>261909.58</v>
      </c>
      <c r="AS732" s="32">
        <v>225.57</v>
      </c>
      <c r="AT732" s="32">
        <v>225.57</v>
      </c>
      <c r="AU732" s="32">
        <v>225.57</v>
      </c>
      <c r="AV732" s="32">
        <v>252.84</v>
      </c>
      <c r="AW732" s="32">
        <v>253.98</v>
      </c>
      <c r="AX732" s="32">
        <v>255.08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" t="s">
        <v>2526</v>
      </c>
      <c r="C733" s="4" t="s">
        <v>2527</v>
      </c>
      <c r="D733" s="7" t="s">
        <v>110</v>
      </c>
      <c r="E733" s="7" t="s">
        <v>29</v>
      </c>
      <c r="F733" s="7" t="s">
        <v>251</v>
      </c>
      <c r="G733" s="7" t="e">
        <f t="shared" ca="1" si="21"/>
        <v>#NAME?</v>
      </c>
      <c r="H733" s="26" t="s">
        <v>215</v>
      </c>
      <c r="I733" s="26" t="s">
        <v>252</v>
      </c>
      <c r="J733" s="7" t="str">
        <f t="shared" si="28"/>
        <v>Sim</v>
      </c>
      <c r="K733" s="27">
        <v>45279</v>
      </c>
      <c r="L733" s="7"/>
      <c r="M733" s="7" t="s">
        <v>48</v>
      </c>
      <c r="N733" s="28">
        <v>3.0000000000000001E-3</v>
      </c>
      <c r="O733" s="7" t="s">
        <v>33</v>
      </c>
      <c r="P733" s="29">
        <v>0</v>
      </c>
      <c r="Q733" s="35" t="s">
        <v>1208</v>
      </c>
      <c r="R733" s="82"/>
      <c r="S733" s="7" t="s">
        <v>203</v>
      </c>
      <c r="T733" s="7" t="s">
        <v>2528</v>
      </c>
      <c r="U733" s="7" t="s">
        <v>113</v>
      </c>
      <c r="V733" s="26" t="e">
        <f t="shared" ca="1" si="22"/>
        <v>#NAME?</v>
      </c>
      <c r="W733" s="7"/>
      <c r="X733" s="7"/>
      <c r="Y733" s="31" t="s">
        <v>205</v>
      </c>
      <c r="Z733" s="32"/>
      <c r="AA733" s="33">
        <v>49075100013497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157507.54999999999</v>
      </c>
      <c r="AQ733" s="32">
        <v>158567.98000000001</v>
      </c>
      <c r="AR733" s="32">
        <v>575.24</v>
      </c>
      <c r="AS733" s="32">
        <v>580.01</v>
      </c>
      <c r="AT733" s="32">
        <v>585.07000000000005</v>
      </c>
      <c r="AU733" s="32">
        <v>3007.28</v>
      </c>
      <c r="AV733" s="32">
        <v>3029.65</v>
      </c>
      <c r="AW733" s="32">
        <v>244568.2</v>
      </c>
      <c r="AX733" s="32">
        <v>253919.35999999999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" t="s">
        <v>2529</v>
      </c>
      <c r="C734" s="4" t="s">
        <v>2530</v>
      </c>
      <c r="D734" s="7" t="s">
        <v>28</v>
      </c>
      <c r="E734" s="7" t="s">
        <v>20</v>
      </c>
      <c r="F734" s="7" t="s">
        <v>63</v>
      </c>
      <c r="G734" s="7" t="e">
        <f t="shared" ca="1" si="21"/>
        <v>#NAME?</v>
      </c>
      <c r="H734" s="26" t="s">
        <v>215</v>
      </c>
      <c r="I734" s="26" t="s">
        <v>216</v>
      </c>
      <c r="J734" s="7" t="str">
        <f t="shared" si="28"/>
        <v>Não</v>
      </c>
      <c r="K734" s="27">
        <v>45163</v>
      </c>
      <c r="L734" s="27"/>
      <c r="M734" s="7" t="s">
        <v>53</v>
      </c>
      <c r="N734" s="28">
        <v>1.2E-2</v>
      </c>
      <c r="O734" s="7" t="s">
        <v>33</v>
      </c>
      <c r="P734" s="29">
        <v>0</v>
      </c>
      <c r="Q734" s="82"/>
      <c r="R734" s="82"/>
      <c r="S734" s="7" t="s">
        <v>203</v>
      </c>
      <c r="T734" s="7" t="s">
        <v>2531</v>
      </c>
      <c r="U734" s="7" t="s">
        <v>20</v>
      </c>
      <c r="V734" s="26" t="e">
        <f t="shared" ca="1" si="22"/>
        <v>#NAME?</v>
      </c>
      <c r="W734" s="7"/>
      <c r="X734" s="7"/>
      <c r="Y734" s="31" t="s">
        <v>205</v>
      </c>
      <c r="Z734" s="32"/>
      <c r="AA734" s="33">
        <v>49075100012024</v>
      </c>
      <c r="AB734" s="32"/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" t="s">
        <v>2532</v>
      </c>
      <c r="C735" s="4" t="s">
        <v>2533</v>
      </c>
      <c r="D735" s="7" t="s">
        <v>110</v>
      </c>
      <c r="E735" s="7" t="s">
        <v>29</v>
      </c>
      <c r="F735" s="7" t="s">
        <v>200</v>
      </c>
      <c r="G735" s="7" t="e">
        <f t="shared" ca="1" si="21"/>
        <v>#NAME?</v>
      </c>
      <c r="H735" s="26" t="s">
        <v>201</v>
      </c>
      <c r="I735" s="26" t="s">
        <v>33</v>
      </c>
      <c r="J735" s="7" t="s">
        <v>1167</v>
      </c>
      <c r="K735" s="27">
        <v>45392</v>
      </c>
      <c r="L735" s="27">
        <v>45553</v>
      </c>
      <c r="M735" s="7" t="s">
        <v>1168</v>
      </c>
      <c r="N735" s="28">
        <v>0.01</v>
      </c>
      <c r="O735" s="7" t="s">
        <v>33</v>
      </c>
      <c r="P735" s="29">
        <v>0</v>
      </c>
      <c r="Q735" s="82"/>
      <c r="R735" s="82"/>
      <c r="S735" s="7" t="s">
        <v>203</v>
      </c>
      <c r="T735" s="7" t="s">
        <v>2534</v>
      </c>
      <c r="U735" s="7" t="s">
        <v>918</v>
      </c>
      <c r="V735" s="26" t="e">
        <f t="shared" ca="1" si="22"/>
        <v>#NAME?</v>
      </c>
      <c r="W735" s="7"/>
      <c r="X735" s="7"/>
      <c r="Y735" s="31"/>
      <c r="Z735" s="32"/>
      <c r="AA735" s="33">
        <v>49075100014396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604739.80000000005</v>
      </c>
      <c r="AU735" s="32">
        <v>606968.6</v>
      </c>
      <c r="AV735" s="32">
        <v>605852.80000000005</v>
      </c>
      <c r="AW735" s="32">
        <v>616042.80000000005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" t="s">
        <v>2535</v>
      </c>
      <c r="C736" s="4" t="s">
        <v>2536</v>
      </c>
      <c r="D736" s="7" t="s">
        <v>28</v>
      </c>
      <c r="E736" s="7" t="s">
        <v>29</v>
      </c>
      <c r="F736" s="7" t="s">
        <v>412</v>
      </c>
      <c r="G736" s="7" t="e">
        <f t="shared" ca="1" si="21"/>
        <v>#NAME?</v>
      </c>
      <c r="H736" s="26" t="s">
        <v>210</v>
      </c>
      <c r="I736" s="26" t="s">
        <v>33</v>
      </c>
      <c r="J736" s="7" t="str">
        <f t="shared" ref="J736:J744" si="29">IF(Q736=0,"Não","Sim")</f>
        <v>Sim</v>
      </c>
      <c r="K736" s="27">
        <v>45506</v>
      </c>
      <c r="L736" s="27"/>
      <c r="M736" s="7" t="s">
        <v>53</v>
      </c>
      <c r="N736" s="28">
        <v>1.2E-2</v>
      </c>
      <c r="O736" s="7" t="s">
        <v>33</v>
      </c>
      <c r="P736" s="29">
        <v>0</v>
      </c>
      <c r="Q736" s="30" t="s">
        <v>2537</v>
      </c>
      <c r="R736" s="82"/>
      <c r="S736" s="7" t="s">
        <v>203</v>
      </c>
      <c r="T736" s="7" t="s">
        <v>2538</v>
      </c>
      <c r="U736" s="7" t="s">
        <v>29</v>
      </c>
      <c r="V736" s="26" t="e">
        <f t="shared" ca="1" si="22"/>
        <v>#NAME?</v>
      </c>
      <c r="W736" s="7"/>
      <c r="X736" s="7" t="s">
        <v>44</v>
      </c>
      <c r="Y736" s="31" t="s">
        <v>296</v>
      </c>
      <c r="Z736" s="32"/>
      <c r="AA736" s="33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>
        <v>108754.86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" t="s">
        <v>2539</v>
      </c>
      <c r="C737" s="4" t="s">
        <v>2540</v>
      </c>
      <c r="D737" s="7" t="s">
        <v>28</v>
      </c>
      <c r="E737" s="7" t="s">
        <v>29</v>
      </c>
      <c r="F737" s="7" t="s">
        <v>412</v>
      </c>
      <c r="G737" s="7" t="e">
        <f t="shared" ca="1" si="21"/>
        <v>#NAME?</v>
      </c>
      <c r="H737" s="26" t="s">
        <v>210</v>
      </c>
      <c r="I737" s="26" t="s">
        <v>33</v>
      </c>
      <c r="J737" s="7" t="str">
        <f t="shared" si="29"/>
        <v>Não</v>
      </c>
      <c r="K737" s="27">
        <v>45014</v>
      </c>
      <c r="L737" s="7"/>
      <c r="M737" s="7" t="s">
        <v>53</v>
      </c>
      <c r="N737" s="28">
        <v>1.2E-2</v>
      </c>
      <c r="O737" s="7" t="s">
        <v>33</v>
      </c>
      <c r="P737" s="29">
        <v>0</v>
      </c>
      <c r="Q737" s="30"/>
      <c r="R737" s="82"/>
      <c r="S737" s="7" t="s">
        <v>203</v>
      </c>
      <c r="T737" s="7" t="s">
        <v>2541</v>
      </c>
      <c r="U737" s="7" t="s">
        <v>29</v>
      </c>
      <c r="V737" s="26" t="e">
        <f t="shared" ca="1" si="22"/>
        <v>#NAME?</v>
      </c>
      <c r="W737" s="7"/>
      <c r="X737" s="7"/>
      <c r="Y737" s="31" t="s">
        <v>205</v>
      </c>
      <c r="Z737" s="32"/>
      <c r="AA737" s="33">
        <v>49075100006891</v>
      </c>
      <c r="AB737" s="32"/>
      <c r="AC737" s="32"/>
      <c r="AD737" s="32"/>
      <c r="AE737" s="32"/>
      <c r="AF737" s="32"/>
      <c r="AG737" s="32">
        <v>58093.97</v>
      </c>
      <c r="AH737" s="32">
        <v>58552.2</v>
      </c>
      <c r="AI737" s="32">
        <v>58477.42</v>
      </c>
      <c r="AJ737" s="32">
        <v>58966.85</v>
      </c>
      <c r="AK737" s="32">
        <v>59456.92</v>
      </c>
      <c r="AL737" s="32">
        <v>59914.65</v>
      </c>
      <c r="AM737" s="32">
        <v>60378.23</v>
      </c>
      <c r="AN737" s="32">
        <v>60918.44</v>
      </c>
      <c r="AO737" s="32">
        <v>61371.9</v>
      </c>
      <c r="AP737" s="32">
        <v>61866.12</v>
      </c>
      <c r="AQ737" s="32">
        <v>62449.71</v>
      </c>
      <c r="AR737" s="32">
        <v>62665.42</v>
      </c>
      <c r="AS737" s="32">
        <v>42685.5</v>
      </c>
      <c r="AT737" s="32">
        <v>42835.01</v>
      </c>
      <c r="AU737" s="32">
        <v>43171.26</v>
      </c>
      <c r="AV737" s="32">
        <v>43491.93</v>
      </c>
      <c r="AW737" s="32">
        <v>43797.58</v>
      </c>
      <c r="AX737" s="32">
        <v>44134.02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" t="s">
        <v>2542</v>
      </c>
      <c r="C738" s="34" t="s">
        <v>2543</v>
      </c>
      <c r="D738" s="7" t="s">
        <v>28</v>
      </c>
      <c r="E738" s="7" t="s">
        <v>29</v>
      </c>
      <c r="F738" s="7" t="s">
        <v>967</v>
      </c>
      <c r="G738" s="7" t="e">
        <f t="shared" ca="1" si="21"/>
        <v>#NAME?</v>
      </c>
      <c r="H738" s="26" t="s">
        <v>201</v>
      </c>
      <c r="I738" s="26" t="s">
        <v>33</v>
      </c>
      <c r="J738" s="7" t="str">
        <f t="shared" si="29"/>
        <v>Não</v>
      </c>
      <c r="K738" s="27">
        <v>45328</v>
      </c>
      <c r="L738" s="27">
        <v>45521</v>
      </c>
      <c r="M738" s="7" t="s">
        <v>53</v>
      </c>
      <c r="N738" s="98">
        <v>1.2E-2</v>
      </c>
      <c r="O738" s="99" t="s">
        <v>33</v>
      </c>
      <c r="P738" s="100">
        <v>0</v>
      </c>
      <c r="Q738" s="82"/>
      <c r="R738" s="82"/>
      <c r="S738" s="7" t="s">
        <v>203</v>
      </c>
      <c r="T738" s="7" t="s">
        <v>2544</v>
      </c>
      <c r="U738" s="7" t="s">
        <v>29</v>
      </c>
      <c r="V738" s="26" t="e">
        <f t="shared" ca="1" si="22"/>
        <v>#NAME?</v>
      </c>
      <c r="W738" s="7"/>
      <c r="X738" s="7"/>
      <c r="Y738" s="31" t="s">
        <v>205</v>
      </c>
      <c r="Z738" s="32"/>
      <c r="AA738" s="33">
        <v>49075100013500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7530.61</v>
      </c>
      <c r="AS738" s="32">
        <v>7600.49</v>
      </c>
      <c r="AT738" s="32">
        <v>7670.3</v>
      </c>
      <c r="AU738" s="32">
        <v>7734.55</v>
      </c>
      <c r="AV738" s="32">
        <v>7797.12</v>
      </c>
      <c r="AW738" s="32">
        <v>7872.21</v>
      </c>
      <c r="AX738" s="32">
        <v>7941.19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2545</v>
      </c>
      <c r="C739" s="169" t="s">
        <v>2546</v>
      </c>
      <c r="D739" s="7" t="s">
        <v>19</v>
      </c>
      <c r="E739" s="7" t="s">
        <v>20</v>
      </c>
      <c r="F739" s="7" t="s">
        <v>21</v>
      </c>
      <c r="G739" s="7" t="e">
        <f t="shared" ca="1" si="21"/>
        <v>#NAME?</v>
      </c>
      <c r="H739" s="26" t="s">
        <v>221</v>
      </c>
      <c r="I739" s="26" t="s">
        <v>33</v>
      </c>
      <c r="J739" s="7" t="str">
        <f t="shared" si="29"/>
        <v>Não</v>
      </c>
      <c r="K739" s="27">
        <v>45562</v>
      </c>
      <c r="L739" s="27"/>
      <c r="M739" s="7" t="s">
        <v>53</v>
      </c>
      <c r="N739" s="98">
        <v>1.2E-2</v>
      </c>
      <c r="O739" s="99" t="s">
        <v>33</v>
      </c>
      <c r="P739" s="100">
        <v>0</v>
      </c>
      <c r="Q739" s="82"/>
      <c r="R739" s="82"/>
      <c r="S739" s="7" t="s">
        <v>203</v>
      </c>
      <c r="T739" s="7" t="s">
        <v>2547</v>
      </c>
      <c r="U739" s="7" t="s">
        <v>20</v>
      </c>
      <c r="V739" s="26" t="e">
        <f t="shared" ca="1" si="22"/>
        <v>#NAME?</v>
      </c>
      <c r="W739" s="7"/>
      <c r="X739" s="7" t="s">
        <v>76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</row>
    <row r="740" spans="1:51" ht="15.75" customHeight="1">
      <c r="A740" s="25" t="s">
        <v>18</v>
      </c>
      <c r="B740" s="78" t="s">
        <v>2548</v>
      </c>
      <c r="C740" s="170" t="s">
        <v>2549</v>
      </c>
      <c r="D740" s="7" t="s">
        <v>28</v>
      </c>
      <c r="E740" s="7" t="s">
        <v>29</v>
      </c>
      <c r="F740" s="7" t="s">
        <v>256</v>
      </c>
      <c r="G740" s="7" t="e">
        <f t="shared" ca="1" si="21"/>
        <v>#NAME?</v>
      </c>
      <c r="H740" s="26" t="s">
        <v>210</v>
      </c>
      <c r="I740" s="26" t="s">
        <v>33</v>
      </c>
      <c r="J740" s="7" t="str">
        <f t="shared" si="29"/>
        <v>Não</v>
      </c>
      <c r="K740" s="27">
        <v>45268</v>
      </c>
      <c r="L740" s="7"/>
      <c r="M740" s="7" t="s">
        <v>53</v>
      </c>
      <c r="N740" s="171">
        <v>1.2E-2</v>
      </c>
      <c r="O740" s="172" t="s">
        <v>33</v>
      </c>
      <c r="P740" s="173">
        <v>0</v>
      </c>
      <c r="Q740" s="82"/>
      <c r="R740" s="82"/>
      <c r="S740" s="7" t="s">
        <v>203</v>
      </c>
      <c r="T740" s="7" t="s">
        <v>2550</v>
      </c>
      <c r="U740" s="7" t="s">
        <v>918</v>
      </c>
      <c r="V740" s="26" t="e">
        <f t="shared" ca="1" si="22"/>
        <v>#NAME?</v>
      </c>
      <c r="W740" s="7"/>
      <c r="X740" s="7"/>
      <c r="Y740" s="31" t="s">
        <v>205</v>
      </c>
      <c r="Z740" s="32"/>
      <c r="AA740" s="33">
        <v>49075100013055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>
        <v>250198.79</v>
      </c>
      <c r="AQ740" s="32">
        <v>252594.2</v>
      </c>
      <c r="AR740" s="32">
        <v>305157.82</v>
      </c>
      <c r="AS740" s="32">
        <v>352782.73</v>
      </c>
      <c r="AT740" s="32">
        <v>354381.46</v>
      </c>
      <c r="AU740" s="32">
        <v>500036.9</v>
      </c>
      <c r="AV740" s="32">
        <v>504183.9</v>
      </c>
      <c r="AW740" s="32">
        <v>508549.4</v>
      </c>
      <c r="AX740" s="32">
        <v>512812.38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6" t="s">
        <v>2551</v>
      </c>
      <c r="C741" s="4" t="s">
        <v>2552</v>
      </c>
      <c r="D741" s="7" t="s">
        <v>28</v>
      </c>
      <c r="E741" s="7" t="s">
        <v>38</v>
      </c>
      <c r="F741" s="7" t="s">
        <v>260</v>
      </c>
      <c r="G741" s="7" t="e">
        <f t="shared" ca="1" si="21"/>
        <v>#NAME?</v>
      </c>
      <c r="H741" s="26" t="s">
        <v>210</v>
      </c>
      <c r="I741" s="26" t="s">
        <v>33</v>
      </c>
      <c r="J741" s="7" t="str">
        <f t="shared" si="29"/>
        <v>Não</v>
      </c>
      <c r="K741" s="27">
        <v>45106</v>
      </c>
      <c r="L741" s="27"/>
      <c r="M741" s="7" t="s">
        <v>298</v>
      </c>
      <c r="N741" s="28">
        <v>2.5000000000000001E-2</v>
      </c>
      <c r="O741" s="7" t="s">
        <v>237</v>
      </c>
      <c r="P741" s="29">
        <v>0.2</v>
      </c>
      <c r="Q741" s="82"/>
      <c r="R741" s="82"/>
      <c r="S741" s="7" t="s">
        <v>203</v>
      </c>
      <c r="T741" s="7" t="s">
        <v>2553</v>
      </c>
      <c r="U741" s="7" t="s">
        <v>43</v>
      </c>
      <c r="V741" s="26" t="e">
        <f t="shared" ca="1" si="22"/>
        <v>#NAME?</v>
      </c>
      <c r="W741" s="7"/>
      <c r="X741" s="7"/>
      <c r="Y741" s="31" t="s">
        <v>205</v>
      </c>
      <c r="Z741" s="32"/>
      <c r="AA741" s="33">
        <v>49075100007047</v>
      </c>
      <c r="AB741" s="32"/>
      <c r="AC741" s="32"/>
      <c r="AD741" s="32"/>
      <c r="AE741" s="32"/>
      <c r="AF741" s="32"/>
      <c r="AG741" s="32"/>
      <c r="AH741" s="32"/>
      <c r="AI741" s="32"/>
      <c r="AJ741" s="32">
        <v>33459.870000000003</v>
      </c>
      <c r="AK741" s="32">
        <v>35253.69</v>
      </c>
      <c r="AL741" s="32">
        <v>34553.64</v>
      </c>
      <c r="AM741" s="32">
        <v>49122.52</v>
      </c>
      <c r="AN741" s="32">
        <v>47478.27</v>
      </c>
      <c r="AO741" s="32">
        <v>51021.43</v>
      </c>
      <c r="AP741" s="32">
        <v>53462.13</v>
      </c>
      <c r="AQ741" s="32">
        <v>49747.29</v>
      </c>
      <c r="AR741" s="32">
        <v>50435.54</v>
      </c>
      <c r="AS741" s="32">
        <v>174526.13</v>
      </c>
      <c r="AT741" s="32">
        <v>168444.16</v>
      </c>
      <c r="AU741" s="32">
        <v>163322.4</v>
      </c>
      <c r="AV741" s="32">
        <v>163584.79999999999</v>
      </c>
      <c r="AW741" s="32">
        <v>168018.6</v>
      </c>
      <c r="AX741" s="32">
        <v>70252.639999999999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6" t="s">
        <v>2551</v>
      </c>
      <c r="C742" s="4" t="s">
        <v>2554</v>
      </c>
      <c r="D742" s="7" t="s">
        <v>28</v>
      </c>
      <c r="E742" s="7" t="s">
        <v>38</v>
      </c>
      <c r="F742" s="7" t="s">
        <v>260</v>
      </c>
      <c r="G742" s="7" t="e">
        <f t="shared" ca="1" si="21"/>
        <v>#NAME?</v>
      </c>
      <c r="H742" s="26" t="s">
        <v>210</v>
      </c>
      <c r="I742" s="26" t="s">
        <v>33</v>
      </c>
      <c r="J742" s="7" t="str">
        <f t="shared" si="29"/>
        <v>Não</v>
      </c>
      <c r="K742" s="27">
        <v>45096</v>
      </c>
      <c r="L742" s="7"/>
      <c r="M742" s="7" t="s">
        <v>53</v>
      </c>
      <c r="N742" s="28">
        <v>1.2E-2</v>
      </c>
      <c r="O742" s="7" t="s">
        <v>33</v>
      </c>
      <c r="P742" s="29">
        <v>0</v>
      </c>
      <c r="Q742" s="82"/>
      <c r="R742" s="82"/>
      <c r="S742" s="7" t="s">
        <v>203</v>
      </c>
      <c r="T742" s="7" t="s">
        <v>2553</v>
      </c>
      <c r="U742" s="7" t="s">
        <v>43</v>
      </c>
      <c r="V742" s="26" t="e">
        <f t="shared" ca="1" si="22"/>
        <v>#NAME?</v>
      </c>
      <c r="W742" s="7"/>
      <c r="X742" s="7"/>
      <c r="Y742" s="31" t="s">
        <v>205</v>
      </c>
      <c r="Z742" s="32"/>
      <c r="AA742" s="33">
        <v>49075100008299</v>
      </c>
      <c r="AB742" s="32"/>
      <c r="AC742" s="32"/>
      <c r="AD742" s="32"/>
      <c r="AE742" s="32"/>
      <c r="AF742" s="32"/>
      <c r="AG742" s="32"/>
      <c r="AH742" s="32"/>
      <c r="AI742" s="32"/>
      <c r="AJ742" s="32">
        <v>77435.25</v>
      </c>
      <c r="AK742" s="32">
        <v>78226.19</v>
      </c>
      <c r="AL742" s="32">
        <v>79118.789999999994</v>
      </c>
      <c r="AM742" s="32">
        <v>79569.850000000006</v>
      </c>
      <c r="AN742" s="32">
        <v>80332.19</v>
      </c>
      <c r="AO742" s="32">
        <v>80968.479999999996</v>
      </c>
      <c r="AP742" s="32">
        <v>81640.100000000006</v>
      </c>
      <c r="AQ742" s="32">
        <v>82402.63</v>
      </c>
      <c r="AR742" s="32">
        <v>83058.92</v>
      </c>
      <c r="AS742" s="32">
        <v>133503.57</v>
      </c>
      <c r="AT742" s="32">
        <v>134645.23000000001</v>
      </c>
      <c r="AU742" s="32">
        <v>135734.1</v>
      </c>
      <c r="AV742" s="32">
        <v>136256</v>
      </c>
      <c r="AW742" s="32">
        <v>137440.6</v>
      </c>
      <c r="AX742" s="32">
        <v>138577.79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9" t="s">
        <v>2551</v>
      </c>
      <c r="C743" s="41" t="s">
        <v>2555</v>
      </c>
      <c r="D743" s="7" t="s">
        <v>28</v>
      </c>
      <c r="E743" s="7" t="s">
        <v>38</v>
      </c>
      <c r="F743" s="7" t="s">
        <v>260</v>
      </c>
      <c r="G743" s="7" t="e">
        <f t="shared" ca="1" si="21"/>
        <v>#NAME?</v>
      </c>
      <c r="H743" s="26" t="s">
        <v>210</v>
      </c>
      <c r="I743" s="26" t="s">
        <v>33</v>
      </c>
      <c r="J743" s="7" t="str">
        <f t="shared" si="29"/>
        <v>Sim</v>
      </c>
      <c r="K743" s="27">
        <v>45173</v>
      </c>
      <c r="L743" s="27"/>
      <c r="M743" s="7" t="s">
        <v>301</v>
      </c>
      <c r="N743" s="28">
        <v>8.0000000000000002E-3</v>
      </c>
      <c r="O743" s="7" t="s">
        <v>302</v>
      </c>
      <c r="P743" s="29">
        <v>0.1</v>
      </c>
      <c r="Q743" s="30" t="s">
        <v>2556</v>
      </c>
      <c r="R743" s="82"/>
      <c r="S743" s="7" t="s">
        <v>203</v>
      </c>
      <c r="T743" s="7" t="s">
        <v>2553</v>
      </c>
      <c r="U743" s="7" t="s">
        <v>43</v>
      </c>
      <c r="V743" s="26" t="e">
        <f t="shared" ca="1" si="22"/>
        <v>#NAME?</v>
      </c>
      <c r="W743" s="7"/>
      <c r="X743" s="7"/>
      <c r="Y743" s="31" t="s">
        <v>205</v>
      </c>
      <c r="Z743" s="32"/>
      <c r="AA743" s="33">
        <v>49075100012032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>
        <v>0</v>
      </c>
      <c r="AM743" s="32">
        <v>125546.41</v>
      </c>
      <c r="AN743" s="32">
        <v>122333.01</v>
      </c>
      <c r="AO743" s="32">
        <v>123365.82</v>
      </c>
      <c r="AP743" s="32">
        <v>125412.83</v>
      </c>
      <c r="AQ743" s="32">
        <v>124891.86</v>
      </c>
      <c r="AR743" s="32">
        <v>126278.15</v>
      </c>
      <c r="AS743" s="32">
        <v>126220.89</v>
      </c>
      <c r="AT743" s="32">
        <v>123539.41</v>
      </c>
      <c r="AU743" s="32">
        <v>122178.3</v>
      </c>
      <c r="AV743" s="32">
        <v>120468.1</v>
      </c>
      <c r="AW743" s="32">
        <v>121009.7</v>
      </c>
      <c r="AX743" s="32">
        <v>119191.88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9" t="s">
        <v>2557</v>
      </c>
      <c r="C744" s="41" t="s">
        <v>2558</v>
      </c>
      <c r="D744" s="7" t="s">
        <v>28</v>
      </c>
      <c r="E744" s="7" t="s">
        <v>29</v>
      </c>
      <c r="F744" s="7" t="s">
        <v>487</v>
      </c>
      <c r="G744" s="7" t="e">
        <f t="shared" ca="1" si="21"/>
        <v>#NAME?</v>
      </c>
      <c r="H744" s="26" t="s">
        <v>221</v>
      </c>
      <c r="I744" s="26" t="s">
        <v>216</v>
      </c>
      <c r="J744" s="7" t="str">
        <f t="shared" si="29"/>
        <v>Não</v>
      </c>
      <c r="K744" s="27">
        <v>45548</v>
      </c>
      <c r="L744" s="27"/>
      <c r="M744" s="7" t="s">
        <v>74</v>
      </c>
      <c r="N744" s="98">
        <v>7.4999999999999997E-3</v>
      </c>
      <c r="O744" s="99" t="s">
        <v>41</v>
      </c>
      <c r="P744" s="100">
        <v>0.1</v>
      </c>
      <c r="Q744" s="73"/>
      <c r="R744" s="82"/>
      <c r="S744" s="7" t="s">
        <v>203</v>
      </c>
      <c r="T744" s="7" t="s">
        <v>2559</v>
      </c>
      <c r="U744" s="7" t="s">
        <v>29</v>
      </c>
      <c r="V744" s="26" t="e">
        <f t="shared" ca="1" si="22"/>
        <v>#NAME?</v>
      </c>
      <c r="W744" s="7"/>
      <c r="X744" s="7" t="s">
        <v>44</v>
      </c>
      <c r="Y744" s="31"/>
      <c r="Z744" s="32"/>
      <c r="AA744" s="33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6" t="s">
        <v>2560</v>
      </c>
      <c r="C745" s="4" t="s">
        <v>2561</v>
      </c>
      <c r="D745" s="7" t="s">
        <v>28</v>
      </c>
      <c r="E745" s="7" t="s">
        <v>20</v>
      </c>
      <c r="F745" s="7" t="s">
        <v>2562</v>
      </c>
      <c r="G745" s="7" t="e">
        <f t="shared" ca="1" si="21"/>
        <v>#NAME?</v>
      </c>
      <c r="H745" s="26" t="s">
        <v>215</v>
      </c>
      <c r="I745" s="26" t="s">
        <v>216</v>
      </c>
      <c r="J745" s="7" t="str">
        <f>IF(R745=0,"Não","Sim")</f>
        <v>Sim</v>
      </c>
      <c r="K745" s="27">
        <v>45359</v>
      </c>
      <c r="L745" s="7"/>
      <c r="M745" s="120" t="s">
        <v>74</v>
      </c>
      <c r="N745" s="121">
        <v>1.4999999999999999E-2</v>
      </c>
      <c r="O745" s="122" t="s">
        <v>41</v>
      </c>
      <c r="P745" s="123">
        <v>0.1</v>
      </c>
      <c r="R745" s="82" t="s">
        <v>2563</v>
      </c>
      <c r="S745" s="7" t="s">
        <v>203</v>
      </c>
      <c r="T745" s="6" t="s">
        <v>2564</v>
      </c>
      <c r="U745" s="7" t="s">
        <v>20</v>
      </c>
      <c r="V745" s="26" t="e">
        <f t="shared" ca="1" si="22"/>
        <v>#NAME?</v>
      </c>
      <c r="W745" s="7"/>
      <c r="X745" s="7"/>
      <c r="Y745" s="31" t="s">
        <v>205</v>
      </c>
      <c r="Z745" s="32"/>
      <c r="AA745" s="33">
        <v>49075100013896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>
        <v>30257.599999999999</v>
      </c>
      <c r="AT745" s="32">
        <v>30140.2</v>
      </c>
      <c r="AU745" s="32">
        <v>30118.85</v>
      </c>
      <c r="AV745" s="32">
        <v>50.29</v>
      </c>
      <c r="AW745" s="32">
        <v>50.29</v>
      </c>
      <c r="AX745" s="32">
        <v>50.63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" t="s">
        <v>2565</v>
      </c>
      <c r="C746" s="4" t="s">
        <v>2566</v>
      </c>
      <c r="D746" s="7" t="s">
        <v>28</v>
      </c>
      <c r="E746" s="7" t="s">
        <v>20</v>
      </c>
      <c r="F746" s="7" t="s">
        <v>220</v>
      </c>
      <c r="G746" s="7" t="e">
        <f t="shared" ca="1" si="21"/>
        <v>#NAME?</v>
      </c>
      <c r="H746" s="26" t="s">
        <v>215</v>
      </c>
      <c r="I746" s="26" t="s">
        <v>268</v>
      </c>
      <c r="J746" s="7" t="str">
        <f t="shared" ref="J746:J752" si="30">IF(Q746=0,"Não","Sim")</f>
        <v>Não</v>
      </c>
      <c r="K746" s="27">
        <v>45343</v>
      </c>
      <c r="L746" s="7"/>
      <c r="M746" s="7" t="s">
        <v>74</v>
      </c>
      <c r="N746" s="28">
        <v>1.4999999999999999E-2</v>
      </c>
      <c r="O746" s="7" t="s">
        <v>41</v>
      </c>
      <c r="P746" s="29">
        <v>0.1</v>
      </c>
      <c r="Q746" s="82"/>
      <c r="R746" s="82"/>
      <c r="S746" s="7" t="s">
        <v>203</v>
      </c>
      <c r="T746" s="7" t="s">
        <v>2567</v>
      </c>
      <c r="U746" s="7" t="s">
        <v>20</v>
      </c>
      <c r="V746" s="26" t="e">
        <f t="shared" ca="1" si="22"/>
        <v>#NAME?</v>
      </c>
      <c r="W746" s="7"/>
      <c r="X746" s="7"/>
      <c r="Y746" s="31" t="s">
        <v>205</v>
      </c>
      <c r="Z746" s="32"/>
      <c r="AA746" s="33">
        <v>49075100013519</v>
      </c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" t="s">
        <v>2568</v>
      </c>
      <c r="C747" s="4" t="s">
        <v>2569</v>
      </c>
      <c r="D747" s="7" t="s">
        <v>28</v>
      </c>
      <c r="E747" s="7" t="s">
        <v>20</v>
      </c>
      <c r="F747" s="7" t="s">
        <v>220</v>
      </c>
      <c r="G747" s="7" t="e">
        <f t="shared" ca="1" si="21"/>
        <v>#NAME?</v>
      </c>
      <c r="H747" s="26" t="s">
        <v>210</v>
      </c>
      <c r="I747" s="26" t="s">
        <v>33</v>
      </c>
      <c r="J747" s="7" t="str">
        <f t="shared" si="30"/>
        <v>Sim</v>
      </c>
      <c r="K747" s="27">
        <v>45128</v>
      </c>
      <c r="L747" s="7"/>
      <c r="M747" s="7" t="s">
        <v>40</v>
      </c>
      <c r="N747" s="28">
        <v>1.2E-2</v>
      </c>
      <c r="O747" s="7" t="s">
        <v>33</v>
      </c>
      <c r="P747" s="29">
        <v>0</v>
      </c>
      <c r="Q747" s="30" t="s">
        <v>2570</v>
      </c>
      <c r="R747" s="82"/>
      <c r="S747" s="7" t="s">
        <v>203</v>
      </c>
      <c r="T747" s="7" t="s">
        <v>2567</v>
      </c>
      <c r="U747" s="7" t="s">
        <v>20</v>
      </c>
      <c r="V747" s="26" t="e">
        <f t="shared" ca="1" si="22"/>
        <v>#NAME?</v>
      </c>
      <c r="W747" s="7"/>
      <c r="X747" s="7"/>
      <c r="Y747" s="31" t="s">
        <v>205</v>
      </c>
      <c r="Z747" s="32"/>
      <c r="AA747" s="33">
        <v>49075100006377</v>
      </c>
      <c r="AB747" s="32"/>
      <c r="AC747" s="32"/>
      <c r="AD747" s="32"/>
      <c r="AE747" s="32">
        <v>149471.69</v>
      </c>
      <c r="AF747" s="32">
        <v>68438.77</v>
      </c>
      <c r="AG747" s="32">
        <v>77064.11</v>
      </c>
      <c r="AH747" s="32">
        <v>77712.62</v>
      </c>
      <c r="AI747" s="32">
        <v>47800.97</v>
      </c>
      <c r="AJ747" s="32">
        <v>18</v>
      </c>
      <c r="AK747" s="32">
        <v>601397.66</v>
      </c>
      <c r="AL747" s="32">
        <v>607906.65</v>
      </c>
      <c r="AM747" s="32">
        <v>612646.64</v>
      </c>
      <c r="AN747" s="32">
        <v>618147.01</v>
      </c>
      <c r="AO747" s="32">
        <v>622766.57999999996</v>
      </c>
      <c r="AP747" s="32">
        <v>627726.75</v>
      </c>
      <c r="AQ747" s="32">
        <v>633330.80000000005</v>
      </c>
      <c r="AR747" s="32">
        <v>638173.66</v>
      </c>
      <c r="AS747" s="32">
        <v>541516.93000000005</v>
      </c>
      <c r="AT747" s="32">
        <v>512863.07</v>
      </c>
      <c r="AU747" s="32">
        <v>452969.4</v>
      </c>
      <c r="AV747" s="32">
        <v>456586.9</v>
      </c>
      <c r="AW747" s="32">
        <v>307188.3</v>
      </c>
      <c r="AX747" s="32">
        <v>258304.86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7" t="s">
        <v>2571</v>
      </c>
      <c r="C748" s="38" t="s">
        <v>2572</v>
      </c>
      <c r="D748" s="7" t="s">
        <v>28</v>
      </c>
      <c r="E748" s="7" t="s">
        <v>29</v>
      </c>
      <c r="F748" s="7" t="s">
        <v>78</v>
      </c>
      <c r="G748" s="7" t="e">
        <f t="shared" ca="1" si="21"/>
        <v>#NAME?</v>
      </c>
      <c r="H748" s="26" t="s">
        <v>210</v>
      </c>
      <c r="I748" s="26" t="s">
        <v>33</v>
      </c>
      <c r="J748" s="7" t="str">
        <f t="shared" si="30"/>
        <v>Não</v>
      </c>
      <c r="K748" s="27">
        <v>45407</v>
      </c>
      <c r="L748" s="7"/>
      <c r="M748" s="7" t="s">
        <v>53</v>
      </c>
      <c r="N748" s="28">
        <v>0.01</v>
      </c>
      <c r="O748" s="7" t="s">
        <v>33</v>
      </c>
      <c r="P748" s="29">
        <v>0</v>
      </c>
      <c r="Q748" s="30"/>
      <c r="R748" s="82"/>
      <c r="S748" s="7" t="s">
        <v>203</v>
      </c>
      <c r="T748" s="7" t="s">
        <v>2573</v>
      </c>
      <c r="U748" s="7" t="s">
        <v>29</v>
      </c>
      <c r="V748" s="26" t="e">
        <f t="shared" ca="1" si="22"/>
        <v>#NAME?</v>
      </c>
      <c r="W748" s="7"/>
      <c r="X748" s="7" t="s">
        <v>44</v>
      </c>
      <c r="Y748" s="31" t="s">
        <v>205</v>
      </c>
      <c r="Z748" s="32"/>
      <c r="AA748" s="33">
        <v>49075100014183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>
        <v>130185.26</v>
      </c>
      <c r="AU748" s="32">
        <v>580240.69999999995</v>
      </c>
      <c r="AV748" s="32">
        <v>584977.4</v>
      </c>
      <c r="AW748" s="32">
        <v>590166.80000000005</v>
      </c>
      <c r="AX748" s="32">
        <v>595589.86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6" t="s">
        <v>2574</v>
      </c>
      <c r="C749" s="4" t="s">
        <v>2575</v>
      </c>
      <c r="D749" s="7" t="s">
        <v>28</v>
      </c>
      <c r="E749" s="7" t="s">
        <v>38</v>
      </c>
      <c r="F749" s="7" t="s">
        <v>306</v>
      </c>
      <c r="G749" s="7" t="e">
        <f t="shared" ca="1" si="21"/>
        <v>#NAME?</v>
      </c>
      <c r="H749" s="26" t="s">
        <v>210</v>
      </c>
      <c r="I749" s="26" t="s">
        <v>33</v>
      </c>
      <c r="J749" s="7" t="str">
        <f t="shared" si="30"/>
        <v>Não</v>
      </c>
      <c r="K749" s="27">
        <v>45028</v>
      </c>
      <c r="L749" s="7"/>
      <c r="M749" s="7" t="s">
        <v>386</v>
      </c>
      <c r="N749" s="28">
        <v>0.02</v>
      </c>
      <c r="O749" s="7" t="s">
        <v>41</v>
      </c>
      <c r="P749" s="29">
        <v>0.2</v>
      </c>
      <c r="Q749" s="82"/>
      <c r="R749" s="82"/>
      <c r="S749" s="7" t="s">
        <v>203</v>
      </c>
      <c r="T749" s="7" t="s">
        <v>2576</v>
      </c>
      <c r="U749" s="7" t="s">
        <v>43</v>
      </c>
      <c r="V749" s="26" t="e">
        <f t="shared" ca="1" si="22"/>
        <v>#NAME?</v>
      </c>
      <c r="W749" s="7"/>
      <c r="X749" s="7"/>
      <c r="Y749" s="31" t="s">
        <v>205</v>
      </c>
      <c r="Z749" s="32"/>
      <c r="AA749" s="33">
        <v>49075100009783</v>
      </c>
      <c r="AB749" s="32"/>
      <c r="AC749" s="32"/>
      <c r="AD749" s="32"/>
      <c r="AE749" s="32"/>
      <c r="AF749" s="32"/>
      <c r="AG749" s="32">
        <v>0</v>
      </c>
      <c r="AH749" s="32">
        <v>1051542.1100000001</v>
      </c>
      <c r="AI749" s="32">
        <v>1072991.8700000001</v>
      </c>
      <c r="AJ749" s="32">
        <v>1108291.77</v>
      </c>
      <c r="AK749" s="32">
        <v>1131931.21</v>
      </c>
      <c r="AL749" s="32">
        <v>1264482.79</v>
      </c>
      <c r="AM749" s="32">
        <v>1318461.24</v>
      </c>
      <c r="AN749" s="32">
        <v>1302805.8</v>
      </c>
      <c r="AO749" s="32">
        <v>1345901.43</v>
      </c>
      <c r="AP749" s="32">
        <v>1377518.79</v>
      </c>
      <c r="AQ749" s="32">
        <v>1336013.4099999999</v>
      </c>
      <c r="AR749" s="32">
        <v>1346585.46</v>
      </c>
      <c r="AS749" s="32">
        <v>1365082.92</v>
      </c>
      <c r="AT749" s="32">
        <v>1342663.48</v>
      </c>
      <c r="AU749" s="32">
        <v>1323380</v>
      </c>
      <c r="AV749" s="32">
        <v>1329377</v>
      </c>
      <c r="AW749" s="32">
        <v>1351289</v>
      </c>
      <c r="AX749" s="32">
        <v>1369221.66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2577</v>
      </c>
      <c r="C750" s="4" t="s">
        <v>2578</v>
      </c>
      <c r="D750" s="7" t="s">
        <v>110</v>
      </c>
      <c r="E750" s="7" t="s">
        <v>29</v>
      </c>
      <c r="F750" s="7" t="s">
        <v>317</v>
      </c>
      <c r="G750" s="7" t="e">
        <f t="shared" ca="1" si="21"/>
        <v>#NAME?</v>
      </c>
      <c r="H750" s="26" t="s">
        <v>201</v>
      </c>
      <c r="I750" s="26" t="s">
        <v>33</v>
      </c>
      <c r="J750" s="7" t="str">
        <f t="shared" si="30"/>
        <v>Não</v>
      </c>
      <c r="K750" s="27">
        <v>44946</v>
      </c>
      <c r="L750" s="27">
        <v>45539</v>
      </c>
      <c r="M750" s="7" t="s">
        <v>53</v>
      </c>
      <c r="N750" s="28">
        <v>0.01</v>
      </c>
      <c r="O750" s="7" t="s">
        <v>33</v>
      </c>
      <c r="P750" s="29">
        <v>0</v>
      </c>
      <c r="Q750" s="153"/>
      <c r="R750" s="82"/>
      <c r="S750" s="7" t="s">
        <v>203</v>
      </c>
      <c r="T750" s="7" t="s">
        <v>2579</v>
      </c>
      <c r="U750" s="7" t="s">
        <v>29</v>
      </c>
      <c r="V750" s="26" t="e">
        <f t="shared" ca="1" si="22"/>
        <v>#NAME?</v>
      </c>
      <c r="W750" s="7"/>
      <c r="X750" s="7"/>
      <c r="Y750" s="31" t="s">
        <v>205</v>
      </c>
      <c r="Z750" s="32"/>
      <c r="AA750" s="33">
        <v>49075100006385</v>
      </c>
      <c r="AB750" s="32"/>
      <c r="AC750" s="32"/>
      <c r="AD750" s="32"/>
      <c r="AE750" s="32">
        <v>591230.5</v>
      </c>
      <c r="AF750" s="32">
        <v>596444.02</v>
      </c>
      <c r="AG750" s="32">
        <v>638672.4</v>
      </c>
      <c r="AH750" s="32">
        <v>654204.68999999994</v>
      </c>
      <c r="AI750" s="32">
        <v>686212.09</v>
      </c>
      <c r="AJ750" s="32">
        <v>731399.04</v>
      </c>
      <c r="AK750" s="32">
        <v>737658.93</v>
      </c>
      <c r="AL750" s="32">
        <v>763934.31</v>
      </c>
      <c r="AM750" s="32">
        <v>787241.26</v>
      </c>
      <c r="AN750" s="32">
        <v>792816.03</v>
      </c>
      <c r="AO750" s="32">
        <v>890006.33</v>
      </c>
      <c r="AP750" s="32">
        <v>922848.65</v>
      </c>
      <c r="AQ750" s="32">
        <v>938170.02</v>
      </c>
      <c r="AR750" s="32">
        <v>1094891.0900000001</v>
      </c>
      <c r="AS750" s="32">
        <v>1698417.81</v>
      </c>
      <c r="AT750" s="32">
        <v>1794172.48</v>
      </c>
      <c r="AU750" s="32">
        <v>1808130</v>
      </c>
      <c r="AV750" s="32">
        <v>1883765</v>
      </c>
      <c r="AW750" s="32">
        <v>1908990</v>
      </c>
      <c r="AX750" s="32">
        <v>1927827.5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" t="s">
        <v>2580</v>
      </c>
      <c r="C751" s="4" t="s">
        <v>2581</v>
      </c>
      <c r="D751" s="7" t="s">
        <v>28</v>
      </c>
      <c r="E751" s="7" t="s">
        <v>29</v>
      </c>
      <c r="F751" s="7" t="s">
        <v>256</v>
      </c>
      <c r="G751" s="7" t="e">
        <f t="shared" ca="1" si="21"/>
        <v>#NAME?</v>
      </c>
      <c r="H751" s="26" t="s">
        <v>215</v>
      </c>
      <c r="I751" s="26" t="s">
        <v>216</v>
      </c>
      <c r="J751" s="7" t="str">
        <f t="shared" si="30"/>
        <v>Não</v>
      </c>
      <c r="K751" s="27">
        <v>45520</v>
      </c>
      <c r="L751" s="7"/>
      <c r="M751" s="7" t="s">
        <v>53</v>
      </c>
      <c r="N751" s="28">
        <v>1.2E-2</v>
      </c>
      <c r="O751" s="7" t="s">
        <v>33</v>
      </c>
      <c r="P751" s="29">
        <v>0</v>
      </c>
      <c r="Q751" s="153"/>
      <c r="R751" s="82"/>
      <c r="S751" s="7" t="s">
        <v>203</v>
      </c>
      <c r="T751" s="7" t="s">
        <v>2582</v>
      </c>
      <c r="U751" s="7" t="s">
        <v>29</v>
      </c>
      <c r="V751" s="26" t="e">
        <f t="shared" ca="1" si="22"/>
        <v>#NAME?</v>
      </c>
      <c r="W751" s="7"/>
      <c r="X751" s="7" t="s">
        <v>76</v>
      </c>
      <c r="Y751" s="31" t="s">
        <v>296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2583</v>
      </c>
      <c r="C752" s="4" t="s">
        <v>2584</v>
      </c>
      <c r="D752" s="7" t="s">
        <v>28</v>
      </c>
      <c r="E752" s="7" t="s">
        <v>20</v>
      </c>
      <c r="F752" s="7" t="s">
        <v>214</v>
      </c>
      <c r="G752" s="7" t="e">
        <f t="shared" ca="1" si="21"/>
        <v>#NAME?</v>
      </c>
      <c r="H752" s="26" t="s">
        <v>215</v>
      </c>
      <c r="I752" s="26" t="s">
        <v>2585</v>
      </c>
      <c r="J752" s="7" t="str">
        <f t="shared" si="30"/>
        <v>Não</v>
      </c>
      <c r="K752" s="27">
        <v>44994</v>
      </c>
      <c r="L752" s="7"/>
      <c r="M752" s="7" t="s">
        <v>74</v>
      </c>
      <c r="N752" s="28">
        <v>1.4999999999999999E-2</v>
      </c>
      <c r="O752" s="7" t="s">
        <v>41</v>
      </c>
      <c r="P752" s="29">
        <v>0.1</v>
      </c>
      <c r="Q752" s="82"/>
      <c r="R752" s="82"/>
      <c r="S752" s="7" t="s">
        <v>203</v>
      </c>
      <c r="T752" s="7" t="s">
        <v>2586</v>
      </c>
      <c r="U752" s="7" t="s">
        <v>20</v>
      </c>
      <c r="V752" s="26" t="e">
        <f t="shared" ca="1" si="22"/>
        <v>#NAME?</v>
      </c>
      <c r="W752" s="7"/>
      <c r="X752" s="7"/>
      <c r="Y752" s="31" t="s">
        <v>205</v>
      </c>
      <c r="Z752" s="32"/>
      <c r="AA752" s="33">
        <v>49075100008159</v>
      </c>
      <c r="AB752" s="32"/>
      <c r="AC752" s="32"/>
      <c r="AD752" s="32"/>
      <c r="AE752" s="32"/>
      <c r="AF752" s="32">
        <v>0</v>
      </c>
      <c r="AG752" s="32">
        <v>317061.28000000003</v>
      </c>
      <c r="AH752" s="32">
        <v>318570.65000000002</v>
      </c>
      <c r="AI752" s="32">
        <v>324898.95</v>
      </c>
      <c r="AJ752" s="32">
        <v>353373.86</v>
      </c>
      <c r="AK752" s="32">
        <v>363060.22</v>
      </c>
      <c r="AL752" s="32">
        <v>325564.92</v>
      </c>
      <c r="AM752" s="32">
        <v>315676.05</v>
      </c>
      <c r="AN752" s="32">
        <v>263943.59000000003</v>
      </c>
      <c r="AO752" s="32">
        <v>218096.86</v>
      </c>
      <c r="AP752" s="32">
        <v>221499.27</v>
      </c>
      <c r="AQ752" s="32">
        <v>246251.74</v>
      </c>
      <c r="AR752" s="32">
        <v>248711.33</v>
      </c>
      <c r="AS752" s="32">
        <v>241158.97</v>
      </c>
      <c r="AT752" s="32">
        <v>239523.79</v>
      </c>
      <c r="AU752" s="32">
        <v>238803.5</v>
      </c>
      <c r="AV752" s="32">
        <v>239864</v>
      </c>
      <c r="AW752" s="32">
        <v>242943.7</v>
      </c>
      <c r="AX752" s="32">
        <v>205446.59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6" t="s">
        <v>2587</v>
      </c>
      <c r="C753" s="4" t="s">
        <v>2588</v>
      </c>
      <c r="D753" s="7" t="s">
        <v>110</v>
      </c>
      <c r="E753" s="7" t="s">
        <v>29</v>
      </c>
      <c r="F753" s="7" t="s">
        <v>2306</v>
      </c>
      <c r="G753" s="7" t="e">
        <f t="shared" ca="1" si="21"/>
        <v>#NAME?</v>
      </c>
      <c r="H753" s="26" t="s">
        <v>201</v>
      </c>
      <c r="I753" s="26" t="s">
        <v>33</v>
      </c>
      <c r="J753" s="7" t="str">
        <f>IF(R753=0,"Não","Sim")</f>
        <v>Sim</v>
      </c>
      <c r="K753" s="27">
        <v>45013</v>
      </c>
      <c r="L753" s="27">
        <v>45415</v>
      </c>
      <c r="M753" s="7" t="s">
        <v>386</v>
      </c>
      <c r="N753" s="28">
        <v>0.02</v>
      </c>
      <c r="O753" s="7" t="s">
        <v>41</v>
      </c>
      <c r="P753" s="29">
        <v>0.2</v>
      </c>
      <c r="Q753" s="77"/>
      <c r="R753" s="30" t="s">
        <v>2589</v>
      </c>
      <c r="S753" s="7" t="s">
        <v>203</v>
      </c>
      <c r="T753" s="7" t="s">
        <v>2590</v>
      </c>
      <c r="U753" s="7" t="s">
        <v>29</v>
      </c>
      <c r="V753" s="26" t="e">
        <f t="shared" ca="1" si="22"/>
        <v>#NAME?</v>
      </c>
      <c r="W753" s="7"/>
      <c r="X753" s="7"/>
      <c r="Y753" s="31" t="s">
        <v>205</v>
      </c>
      <c r="Z753" s="32"/>
      <c r="AA753" s="33">
        <v>49075100008884</v>
      </c>
      <c r="AB753" s="32"/>
      <c r="AC753" s="32"/>
      <c r="AD753" s="32"/>
      <c r="AE753" s="32"/>
      <c r="AF753" s="32"/>
      <c r="AG753" s="32">
        <v>0</v>
      </c>
      <c r="AH753" s="32">
        <v>499566.11</v>
      </c>
      <c r="AI753" s="32">
        <v>509775.18</v>
      </c>
      <c r="AJ753" s="32">
        <v>481161.13</v>
      </c>
      <c r="AK753" s="32">
        <v>447413.88</v>
      </c>
      <c r="AL753" s="32">
        <v>432606.19</v>
      </c>
      <c r="AM753" s="32">
        <v>430845.92</v>
      </c>
      <c r="AN753" s="32">
        <v>417626.06</v>
      </c>
      <c r="AO753" s="32">
        <v>435487.84</v>
      </c>
      <c r="AP753" s="32">
        <v>447652.59</v>
      </c>
      <c r="AQ753" s="32">
        <v>434688.5</v>
      </c>
      <c r="AR753" s="32">
        <v>437804.93</v>
      </c>
      <c r="AS753" s="32">
        <v>443417.86</v>
      </c>
      <c r="AT753" s="32">
        <v>432859.23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9" t="s">
        <v>2591</v>
      </c>
      <c r="C754" s="40" t="s">
        <v>2592</v>
      </c>
      <c r="D754" s="7" t="s">
        <v>28</v>
      </c>
      <c r="E754" s="7" t="s">
        <v>29</v>
      </c>
      <c r="F754" s="7" t="s">
        <v>78</v>
      </c>
      <c r="G754" s="7" t="e">
        <f t="shared" ca="1" si="21"/>
        <v>#NAME?</v>
      </c>
      <c r="H754" s="26" t="s">
        <v>210</v>
      </c>
      <c r="I754" s="26" t="s">
        <v>33</v>
      </c>
      <c r="J754" s="7" t="str">
        <f t="shared" ref="J754:J807" si="31">IF(Q754=0,"Não","Sim")</f>
        <v>Não</v>
      </c>
      <c r="K754" s="27">
        <v>45212</v>
      </c>
      <c r="L754" s="7"/>
      <c r="M754" s="7" t="s">
        <v>74</v>
      </c>
      <c r="N754" s="28">
        <v>1.4999999999999999E-2</v>
      </c>
      <c r="O754" s="7" t="s">
        <v>41</v>
      </c>
      <c r="P754" s="29">
        <v>0.1</v>
      </c>
      <c r="Q754" s="25"/>
      <c r="R754" s="73" t="s">
        <v>365</v>
      </c>
      <c r="S754" s="7" t="s">
        <v>203</v>
      </c>
      <c r="T754" s="7" t="s">
        <v>2593</v>
      </c>
      <c r="U754" s="7" t="s">
        <v>29</v>
      </c>
      <c r="V754" s="26" t="e">
        <f t="shared" ca="1" si="22"/>
        <v>#NAME?</v>
      </c>
      <c r="W754" s="7"/>
      <c r="X754" s="7"/>
      <c r="Y754" s="31" t="s">
        <v>205</v>
      </c>
      <c r="Z754" s="32"/>
      <c r="AA754" s="33">
        <v>49075100012822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>
        <v>28009.08</v>
      </c>
      <c r="AO754" s="32">
        <v>28195.49</v>
      </c>
      <c r="AP754" s="32">
        <v>28455.38</v>
      </c>
      <c r="AQ754" s="32">
        <v>136332.37</v>
      </c>
      <c r="AR754" s="32">
        <v>137648.03</v>
      </c>
      <c r="AS754" s="32">
        <v>139093.47</v>
      </c>
      <c r="AT754" s="32">
        <v>139534.82999999999</v>
      </c>
      <c r="AU754" s="32">
        <v>140632.29999999999</v>
      </c>
      <c r="AV754" s="32">
        <v>141638.29999999999</v>
      </c>
      <c r="AW754" s="32">
        <v>143522</v>
      </c>
      <c r="AX754" s="32">
        <v>145085.43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2594</v>
      </c>
      <c r="C755" s="4" t="s">
        <v>2595</v>
      </c>
      <c r="D755" s="7" t="s">
        <v>28</v>
      </c>
      <c r="E755" s="7" t="s">
        <v>29</v>
      </c>
      <c r="F755" s="7" t="s">
        <v>760</v>
      </c>
      <c r="G755" s="7" t="e">
        <f t="shared" ca="1" si="21"/>
        <v>#NAME?</v>
      </c>
      <c r="H755" s="26" t="s">
        <v>210</v>
      </c>
      <c r="I755" s="26" t="s">
        <v>33</v>
      </c>
      <c r="J755" s="7" t="str">
        <f t="shared" si="31"/>
        <v>Não</v>
      </c>
      <c r="K755" s="27">
        <v>45070</v>
      </c>
      <c r="L755" s="7"/>
      <c r="M755" s="7" t="s">
        <v>74</v>
      </c>
      <c r="N755" s="28">
        <v>1.2E-2</v>
      </c>
      <c r="O755" s="7" t="s">
        <v>41</v>
      </c>
      <c r="P755" s="29">
        <v>0.1</v>
      </c>
      <c r="Q755" s="82"/>
      <c r="R755" s="174" t="s">
        <v>2596</v>
      </c>
      <c r="S755" s="7" t="s">
        <v>203</v>
      </c>
      <c r="T755" s="7" t="s">
        <v>2597</v>
      </c>
      <c r="U755" s="7" t="s">
        <v>29</v>
      </c>
      <c r="V755" s="26" t="e">
        <f t="shared" ca="1" si="22"/>
        <v>#NAME?</v>
      </c>
      <c r="W755" s="7"/>
      <c r="X755" s="7"/>
      <c r="Y755" s="31" t="s">
        <v>205</v>
      </c>
      <c r="Z755" s="32"/>
      <c r="AA755" s="33">
        <v>49075100007063</v>
      </c>
      <c r="AB755" s="32"/>
      <c r="AC755" s="32"/>
      <c r="AD755" s="32"/>
      <c r="AE755" s="32"/>
      <c r="AF755" s="32"/>
      <c r="AG755" s="32">
        <v>0</v>
      </c>
      <c r="AH755" s="32">
        <v>0</v>
      </c>
      <c r="AI755" s="32">
        <v>227605.23</v>
      </c>
      <c r="AJ755" s="32">
        <v>231139.98</v>
      </c>
      <c r="AK755" s="32">
        <v>233533.56</v>
      </c>
      <c r="AL755" s="32">
        <v>232386.73</v>
      </c>
      <c r="AM755" s="32">
        <v>233018.77</v>
      </c>
      <c r="AN755" s="32">
        <v>232632.7</v>
      </c>
      <c r="AO755" s="32">
        <v>238062.37</v>
      </c>
      <c r="AP755" s="32">
        <v>243018.83</v>
      </c>
      <c r="AQ755" s="32">
        <v>236737.14</v>
      </c>
      <c r="AR755" s="32">
        <v>238924.29</v>
      </c>
      <c r="AS755" s="32">
        <v>240651.02</v>
      </c>
      <c r="AT755" s="32">
        <v>238913.61</v>
      </c>
      <c r="AU755" s="32">
        <v>237844.1</v>
      </c>
      <c r="AV755" s="32">
        <v>239279.7</v>
      </c>
      <c r="AW755" s="32">
        <v>242601.3</v>
      </c>
      <c r="AX755" s="32">
        <v>245397.17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" t="s">
        <v>2598</v>
      </c>
      <c r="C756" s="4" t="s">
        <v>2599</v>
      </c>
      <c r="D756" s="7" t="s">
        <v>28</v>
      </c>
      <c r="E756" s="7" t="s">
        <v>38</v>
      </c>
      <c r="F756" s="7" t="s">
        <v>260</v>
      </c>
      <c r="G756" s="7" t="e">
        <f t="shared" ca="1" si="21"/>
        <v>#NAME?</v>
      </c>
      <c r="H756" s="26" t="s">
        <v>201</v>
      </c>
      <c r="I756" s="26" t="s">
        <v>33</v>
      </c>
      <c r="J756" s="7" t="str">
        <f t="shared" si="31"/>
        <v>Não</v>
      </c>
      <c r="K756" s="27">
        <v>45163</v>
      </c>
      <c r="L756" s="27">
        <v>45383</v>
      </c>
      <c r="M756" s="7" t="s">
        <v>298</v>
      </c>
      <c r="N756" s="28">
        <v>2.5000000000000001E-2</v>
      </c>
      <c r="O756" s="7" t="s">
        <v>237</v>
      </c>
      <c r="P756" s="29">
        <v>0.2</v>
      </c>
      <c r="Q756" s="30"/>
      <c r="R756" s="30" t="s">
        <v>2600</v>
      </c>
      <c r="S756" s="7" t="s">
        <v>203</v>
      </c>
      <c r="T756" s="7" t="s">
        <v>2601</v>
      </c>
      <c r="U756" s="7" t="s">
        <v>43</v>
      </c>
      <c r="V756" s="26" t="e">
        <f t="shared" ca="1" si="22"/>
        <v>#NAME?</v>
      </c>
      <c r="W756" s="7"/>
      <c r="X756" s="7"/>
      <c r="Y756" s="31" t="s">
        <v>205</v>
      </c>
      <c r="Z756" s="32"/>
      <c r="AA756" s="33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>
        <v>578158.38</v>
      </c>
      <c r="AM756" s="32">
        <v>333331.19</v>
      </c>
      <c r="AN756" s="32">
        <v>317180.27</v>
      </c>
      <c r="AO756" s="32">
        <v>327161.94</v>
      </c>
      <c r="AP756" s="32">
        <v>344757</v>
      </c>
      <c r="AQ756" s="32">
        <v>315702.28999999998</v>
      </c>
      <c r="AR756" s="32">
        <v>321907.65999999997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3" t="s">
        <v>2598</v>
      </c>
      <c r="C757" s="4" t="s">
        <v>2602</v>
      </c>
      <c r="D757" s="7" t="s">
        <v>28</v>
      </c>
      <c r="E757" s="7" t="s">
        <v>38</v>
      </c>
      <c r="F757" s="7" t="s">
        <v>260</v>
      </c>
      <c r="G757" s="7" t="e">
        <f t="shared" ca="1" si="21"/>
        <v>#NAME?</v>
      </c>
      <c r="H757" s="26" t="s">
        <v>201</v>
      </c>
      <c r="I757" s="26" t="s">
        <v>33</v>
      </c>
      <c r="J757" s="7" t="str">
        <f t="shared" si="31"/>
        <v>Não</v>
      </c>
      <c r="K757" s="27">
        <v>45163</v>
      </c>
      <c r="L757" s="27">
        <v>45383</v>
      </c>
      <c r="M757" s="7" t="s">
        <v>53</v>
      </c>
      <c r="N757" s="28">
        <v>1.2E-2</v>
      </c>
      <c r="O757" s="7" t="s">
        <v>33</v>
      </c>
      <c r="P757" s="29">
        <v>0</v>
      </c>
      <c r="Q757" s="35"/>
      <c r="R757" s="30" t="s">
        <v>2603</v>
      </c>
      <c r="S757" s="7" t="s">
        <v>203</v>
      </c>
      <c r="T757" s="7" t="s">
        <v>2601</v>
      </c>
      <c r="U757" s="7" t="s">
        <v>43</v>
      </c>
      <c r="V757" s="26" t="e">
        <f t="shared" ca="1" si="22"/>
        <v>#NAME?</v>
      </c>
      <c r="W757" s="7"/>
      <c r="X757" s="7"/>
      <c r="Y757" s="31" t="s">
        <v>205</v>
      </c>
      <c r="Z757" s="32"/>
      <c r="AA757" s="33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>
        <v>342462.76</v>
      </c>
      <c r="AM757" s="32">
        <v>340811.61</v>
      </c>
      <c r="AN757" s="32">
        <v>344200.37</v>
      </c>
      <c r="AO757" s="32">
        <v>303898.86</v>
      </c>
      <c r="AP757" s="32">
        <v>306622.99</v>
      </c>
      <c r="AQ757" s="32">
        <v>309060.87</v>
      </c>
      <c r="AR757" s="32">
        <v>4351.46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9" t="s">
        <v>2598</v>
      </c>
      <c r="C758" s="40" t="s">
        <v>2604</v>
      </c>
      <c r="D758" s="7" t="s">
        <v>28</v>
      </c>
      <c r="E758" s="7" t="s">
        <v>38</v>
      </c>
      <c r="F758" s="7" t="s">
        <v>260</v>
      </c>
      <c r="G758" s="7" t="e">
        <f t="shared" ca="1" si="21"/>
        <v>#NAME?</v>
      </c>
      <c r="H758" s="26" t="s">
        <v>201</v>
      </c>
      <c r="I758" s="26" t="s">
        <v>33</v>
      </c>
      <c r="J758" s="7" t="str">
        <f t="shared" si="31"/>
        <v>Não</v>
      </c>
      <c r="K758" s="27">
        <v>45187</v>
      </c>
      <c r="L758" s="27">
        <v>45383</v>
      </c>
      <c r="M758" s="7" t="s">
        <v>48</v>
      </c>
      <c r="N758" s="28">
        <v>0</v>
      </c>
      <c r="O758" s="7" t="s">
        <v>33</v>
      </c>
      <c r="P758" s="29">
        <v>0</v>
      </c>
      <c r="Q758" s="30"/>
      <c r="R758" s="30"/>
      <c r="S758" s="7" t="s">
        <v>203</v>
      </c>
      <c r="T758" s="7" t="s">
        <v>2601</v>
      </c>
      <c r="U758" s="7" t="s">
        <v>43</v>
      </c>
      <c r="V758" s="26" t="e">
        <f t="shared" ca="1" si="22"/>
        <v>#NAME?</v>
      </c>
      <c r="W758" s="7"/>
      <c r="X758" s="7"/>
      <c r="Y758" s="31" t="s">
        <v>205</v>
      </c>
      <c r="Z758" s="32"/>
      <c r="AA758" s="33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>
        <v>271055.88</v>
      </c>
      <c r="AN758" s="32">
        <v>268541.05</v>
      </c>
      <c r="AO758" s="32">
        <v>286445.02</v>
      </c>
      <c r="AP758" s="32">
        <v>302609.96000000002</v>
      </c>
      <c r="AQ758" s="32">
        <v>295032.11</v>
      </c>
      <c r="AR758" s="32">
        <v>294811.89</v>
      </c>
      <c r="AS758" s="32">
        <v>0</v>
      </c>
      <c r="AT758" s="32">
        <v>0</v>
      </c>
      <c r="AU758" s="32">
        <v>0</v>
      </c>
      <c r="AV758" s="32">
        <v>0</v>
      </c>
      <c r="AW758" s="32">
        <v>0</v>
      </c>
      <c r="AX758" s="32">
        <v>0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9" t="s">
        <v>2605</v>
      </c>
      <c r="C759" s="40" t="s">
        <v>2606</v>
      </c>
      <c r="D759" s="7" t="s">
        <v>28</v>
      </c>
      <c r="E759" s="7" t="s">
        <v>20</v>
      </c>
      <c r="F759" s="7" t="s">
        <v>63</v>
      </c>
      <c r="G759" s="7" t="e">
        <f t="shared" ca="1" si="21"/>
        <v>#NAME?</v>
      </c>
      <c r="H759" s="26" t="s">
        <v>210</v>
      </c>
      <c r="I759" s="26" t="s">
        <v>33</v>
      </c>
      <c r="J759" s="7" t="str">
        <f t="shared" si="31"/>
        <v>Não</v>
      </c>
      <c r="K759" s="27">
        <v>45189</v>
      </c>
      <c r="L759" s="7"/>
      <c r="M759" s="7" t="s">
        <v>53</v>
      </c>
      <c r="N759" s="28">
        <v>1.2E-2</v>
      </c>
      <c r="O759" s="7" t="s">
        <v>33</v>
      </c>
      <c r="P759" s="29">
        <v>0</v>
      </c>
      <c r="Q759" s="25"/>
      <c r="R759" s="64" t="s">
        <v>2607</v>
      </c>
      <c r="S759" s="7" t="s">
        <v>203</v>
      </c>
      <c r="T759" s="7" t="s">
        <v>2608</v>
      </c>
      <c r="U759" s="7" t="s">
        <v>20</v>
      </c>
      <c r="V759" s="26" t="e">
        <f t="shared" ca="1" si="22"/>
        <v>#NAME?</v>
      </c>
      <c r="W759" s="7"/>
      <c r="X759" s="7"/>
      <c r="Y759" s="31" t="s">
        <v>205</v>
      </c>
      <c r="Z759" s="32"/>
      <c r="AA759" s="33">
        <v>49075100012059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>
        <v>0</v>
      </c>
      <c r="AN759" s="32">
        <v>0</v>
      </c>
      <c r="AO759" s="32">
        <v>0</v>
      </c>
      <c r="AP759" s="32">
        <v>51961.14</v>
      </c>
      <c r="AQ759" s="32">
        <v>203719.11</v>
      </c>
      <c r="AR759" s="32">
        <v>205270.52</v>
      </c>
      <c r="AS759" s="32">
        <v>207011.53</v>
      </c>
      <c r="AT759" s="32">
        <v>208476.23</v>
      </c>
      <c r="AU759" s="32">
        <v>209902.7</v>
      </c>
      <c r="AV759" s="32">
        <v>211435.5</v>
      </c>
      <c r="AW759" s="32">
        <v>213102.6</v>
      </c>
      <c r="AX759" s="32">
        <v>214609.54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9" t="s">
        <v>2609</v>
      </c>
      <c r="C760" s="40" t="s">
        <v>2610</v>
      </c>
      <c r="D760" s="7" t="s">
        <v>28</v>
      </c>
      <c r="E760" s="7" t="s">
        <v>20</v>
      </c>
      <c r="F760" s="7" t="s">
        <v>63</v>
      </c>
      <c r="G760" s="7" t="e">
        <f t="shared" ca="1" si="21"/>
        <v>#NAME?</v>
      </c>
      <c r="H760" s="26" t="s">
        <v>215</v>
      </c>
      <c r="I760" s="26" t="s">
        <v>268</v>
      </c>
      <c r="J760" s="7" t="str">
        <f t="shared" si="31"/>
        <v>Não</v>
      </c>
      <c r="K760" s="27">
        <v>45266</v>
      </c>
      <c r="L760" s="7"/>
      <c r="M760" s="7" t="s">
        <v>53</v>
      </c>
      <c r="N760" s="28">
        <v>1.2E-2</v>
      </c>
      <c r="O760" s="7" t="s">
        <v>33</v>
      </c>
      <c r="P760" s="29">
        <v>0</v>
      </c>
      <c r="Q760" s="77"/>
      <c r="R760" s="64"/>
      <c r="S760" s="7" t="s">
        <v>203</v>
      </c>
      <c r="T760" s="7" t="s">
        <v>2611</v>
      </c>
      <c r="U760" s="7" t="s">
        <v>20</v>
      </c>
      <c r="V760" s="26" t="e">
        <f t="shared" ca="1" si="22"/>
        <v>#NAME?</v>
      </c>
      <c r="W760" s="7"/>
      <c r="X760" s="7"/>
      <c r="Y760" s="31" t="s">
        <v>205</v>
      </c>
      <c r="Z760" s="32"/>
      <c r="AA760" s="33">
        <v>49075100013063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2612</v>
      </c>
      <c r="C761" s="4" t="s">
        <v>2613</v>
      </c>
      <c r="D761" s="7" t="s">
        <v>28</v>
      </c>
      <c r="E761" s="7" t="s">
        <v>29</v>
      </c>
      <c r="F761" s="7" t="s">
        <v>256</v>
      </c>
      <c r="G761" s="7" t="e">
        <f t="shared" ca="1" si="21"/>
        <v>#NAME?</v>
      </c>
      <c r="H761" s="26" t="s">
        <v>210</v>
      </c>
      <c r="I761" s="26" t="s">
        <v>33</v>
      </c>
      <c r="J761" s="7" t="str">
        <f t="shared" si="31"/>
        <v>Não</v>
      </c>
      <c r="K761" s="27">
        <v>45036</v>
      </c>
      <c r="L761" s="7"/>
      <c r="M761" s="7" t="s">
        <v>53</v>
      </c>
      <c r="N761" s="28">
        <v>1.2E-2</v>
      </c>
      <c r="O761" s="7" t="s">
        <v>33</v>
      </c>
      <c r="P761" s="29">
        <v>0</v>
      </c>
      <c r="Q761" s="82"/>
      <c r="R761" s="82"/>
      <c r="S761" s="7" t="s">
        <v>203</v>
      </c>
      <c r="T761" s="7" t="s">
        <v>2614</v>
      </c>
      <c r="U761" s="7" t="s">
        <v>918</v>
      </c>
      <c r="V761" s="26" t="e">
        <f t="shared" ca="1" si="22"/>
        <v>#NAME?</v>
      </c>
      <c r="W761" s="7"/>
      <c r="X761" s="7"/>
      <c r="Y761" s="31" t="s">
        <v>205</v>
      </c>
      <c r="Z761" s="32"/>
      <c r="AA761" s="33">
        <v>49075100009953</v>
      </c>
      <c r="AB761" s="32"/>
      <c r="AC761" s="32"/>
      <c r="AD761" s="32"/>
      <c r="AE761" s="32"/>
      <c r="AF761" s="32"/>
      <c r="AG761" s="32">
        <v>0</v>
      </c>
      <c r="AH761" s="32">
        <v>85514.69</v>
      </c>
      <c r="AI761" s="32">
        <v>86409.5</v>
      </c>
      <c r="AJ761" s="32">
        <v>87159.14</v>
      </c>
      <c r="AK761" s="32">
        <v>82858.009999999995</v>
      </c>
      <c r="AL761" s="32">
        <v>62827.66</v>
      </c>
      <c r="AM761" s="32">
        <v>63325.05</v>
      </c>
      <c r="AN761" s="32">
        <v>63743.87</v>
      </c>
      <c r="AO761" s="32">
        <v>64221.09</v>
      </c>
      <c r="AP761" s="32">
        <v>64717.11</v>
      </c>
      <c r="AQ761" s="32">
        <v>60179.48</v>
      </c>
      <c r="AR761" s="32">
        <v>72562.69</v>
      </c>
      <c r="AS761" s="32">
        <v>73158.95</v>
      </c>
      <c r="AT761" s="32">
        <v>68289.39</v>
      </c>
      <c r="AU761" s="32">
        <v>62801.07</v>
      </c>
      <c r="AV761" s="32">
        <v>79304.91</v>
      </c>
      <c r="AW761" s="32">
        <v>104595.4</v>
      </c>
      <c r="AX761" s="32">
        <v>105467.55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2615</v>
      </c>
      <c r="C762" s="4" t="s">
        <v>2616</v>
      </c>
      <c r="D762" s="7" t="s">
        <v>28</v>
      </c>
      <c r="E762" s="7" t="s">
        <v>29</v>
      </c>
      <c r="F762" s="7" t="s">
        <v>78</v>
      </c>
      <c r="G762" s="7" t="e">
        <f t="shared" ca="1" si="21"/>
        <v>#NAME?</v>
      </c>
      <c r="H762" s="26" t="s">
        <v>210</v>
      </c>
      <c r="I762" s="26" t="s">
        <v>33</v>
      </c>
      <c r="J762" s="7" t="str">
        <f t="shared" si="31"/>
        <v>Não</v>
      </c>
      <c r="K762" s="27">
        <v>45007</v>
      </c>
      <c r="L762" s="7"/>
      <c r="M762" s="7" t="s">
        <v>53</v>
      </c>
      <c r="N762" s="28">
        <v>8.0000000000000002E-3</v>
      </c>
      <c r="O762" s="7" t="s">
        <v>33</v>
      </c>
      <c r="P762" s="29">
        <v>0</v>
      </c>
      <c r="Q762" s="82"/>
      <c r="R762" s="82"/>
      <c r="S762" s="7" t="s">
        <v>203</v>
      </c>
      <c r="T762" s="7" t="s">
        <v>2617</v>
      </c>
      <c r="U762" s="7" t="s">
        <v>29</v>
      </c>
      <c r="V762" s="26" t="e">
        <f t="shared" ca="1" si="22"/>
        <v>#NAME?</v>
      </c>
      <c r="W762" s="7"/>
      <c r="X762" s="7"/>
      <c r="Y762" s="31" t="s">
        <v>205</v>
      </c>
      <c r="Z762" s="32"/>
      <c r="AA762" s="33">
        <v>49075100009570</v>
      </c>
      <c r="AB762" s="32"/>
      <c r="AC762" s="32"/>
      <c r="AD762" s="32"/>
      <c r="AE762" s="32"/>
      <c r="AF762" s="32">
        <v>0</v>
      </c>
      <c r="AG762" s="32">
        <v>1114382.73</v>
      </c>
      <c r="AH762" s="32">
        <v>1265154.49</v>
      </c>
      <c r="AI762" s="32">
        <v>1292029.3899999999</v>
      </c>
      <c r="AJ762" s="32">
        <v>1318217.79</v>
      </c>
      <c r="AK762" s="32">
        <v>1335930.6000000001</v>
      </c>
      <c r="AL762" s="32">
        <v>1353480.45</v>
      </c>
      <c r="AM762" s="32">
        <v>1357618.63</v>
      </c>
      <c r="AN762" s="32">
        <v>1363068.73</v>
      </c>
      <c r="AO762" s="32">
        <v>1374316.22</v>
      </c>
      <c r="AP762" s="32">
        <v>1396649.65</v>
      </c>
      <c r="AQ762" s="32">
        <v>1404760.32</v>
      </c>
      <c r="AR762" s="32">
        <v>1415066.32</v>
      </c>
      <c r="AS762" s="32">
        <v>1428887.09</v>
      </c>
      <c r="AT762" s="32">
        <v>1435742.86</v>
      </c>
      <c r="AU762" s="32">
        <v>1457062</v>
      </c>
      <c r="AV762" s="32">
        <v>1468738</v>
      </c>
      <c r="AW762" s="32">
        <v>1500159</v>
      </c>
      <c r="AX762" s="32">
        <v>1522481.91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3" t="s">
        <v>2618</v>
      </c>
      <c r="C763" s="4" t="s">
        <v>2619</v>
      </c>
      <c r="D763" s="7" t="s">
        <v>28</v>
      </c>
      <c r="E763" s="7" t="s">
        <v>29</v>
      </c>
      <c r="F763" s="7" t="s">
        <v>30</v>
      </c>
      <c r="G763" s="7" t="e">
        <f t="shared" ca="1" si="21"/>
        <v>#NAME?</v>
      </c>
      <c r="H763" s="26" t="s">
        <v>210</v>
      </c>
      <c r="I763" s="26" t="s">
        <v>33</v>
      </c>
      <c r="J763" s="7" t="str">
        <f t="shared" si="31"/>
        <v>Não</v>
      </c>
      <c r="K763" s="27">
        <v>44973</v>
      </c>
      <c r="L763" s="7"/>
      <c r="M763" s="7" t="s">
        <v>53</v>
      </c>
      <c r="N763" s="28">
        <v>1.2E-2</v>
      </c>
      <c r="O763" s="7" t="s">
        <v>33</v>
      </c>
      <c r="P763" s="29">
        <v>0</v>
      </c>
      <c r="Q763" s="82"/>
      <c r="R763" s="82"/>
      <c r="S763" s="7" t="s">
        <v>203</v>
      </c>
      <c r="T763" s="7" t="s">
        <v>2620</v>
      </c>
      <c r="U763" s="7" t="s">
        <v>29</v>
      </c>
      <c r="V763" s="26" t="e">
        <f t="shared" ca="1" si="22"/>
        <v>#NAME?</v>
      </c>
      <c r="W763" s="7"/>
      <c r="X763" s="7"/>
      <c r="Y763" s="31" t="s">
        <v>205</v>
      </c>
      <c r="Z763" s="32"/>
      <c r="AA763" s="33">
        <v>49075100006393</v>
      </c>
      <c r="AB763" s="32"/>
      <c r="AC763" s="32"/>
      <c r="AD763" s="32"/>
      <c r="AE763" s="32">
        <v>300030.53000000003</v>
      </c>
      <c r="AF763" s="32">
        <v>594851.68999999994</v>
      </c>
      <c r="AG763" s="32">
        <v>600854.27</v>
      </c>
      <c r="AH763" s="32">
        <v>605246.44999999995</v>
      </c>
      <c r="AI763" s="32">
        <v>611790</v>
      </c>
      <c r="AJ763" s="32">
        <v>622860.35</v>
      </c>
      <c r="AK763" s="32">
        <v>628230.14</v>
      </c>
      <c r="AL763" s="32">
        <v>604525.29</v>
      </c>
      <c r="AM763" s="32">
        <v>609812.97</v>
      </c>
      <c r="AN763" s="32">
        <v>615699.79</v>
      </c>
      <c r="AO763" s="32">
        <v>620481.31999999995</v>
      </c>
      <c r="AP763" s="32">
        <v>500838.24</v>
      </c>
      <c r="AQ763" s="32">
        <v>504606.41</v>
      </c>
      <c r="AR763" s="32">
        <v>198582.56</v>
      </c>
      <c r="AS763" s="32">
        <v>200155.63</v>
      </c>
      <c r="AT763" s="32">
        <v>201749.15</v>
      </c>
      <c r="AU763" s="32">
        <v>137815</v>
      </c>
      <c r="AV763" s="32">
        <v>138793.5</v>
      </c>
      <c r="AW763" s="32">
        <v>140026.20000000001</v>
      </c>
      <c r="AX763" s="32">
        <v>141246.81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" t="s">
        <v>2621</v>
      </c>
      <c r="C764" s="4" t="s">
        <v>2622</v>
      </c>
      <c r="D764" s="7" t="s">
        <v>110</v>
      </c>
      <c r="E764" s="7" t="s">
        <v>29</v>
      </c>
      <c r="F764" s="7" t="s">
        <v>947</v>
      </c>
      <c r="G764" s="7" t="e">
        <f t="shared" ca="1" si="21"/>
        <v>#NAME?</v>
      </c>
      <c r="H764" s="26" t="s">
        <v>201</v>
      </c>
      <c r="I764" s="26" t="s">
        <v>33</v>
      </c>
      <c r="J764" s="7" t="str">
        <f t="shared" si="31"/>
        <v>Não</v>
      </c>
      <c r="K764" s="27">
        <v>45068</v>
      </c>
      <c r="L764" s="27">
        <v>45126</v>
      </c>
      <c r="M764" s="7" t="s">
        <v>53</v>
      </c>
      <c r="N764" s="28">
        <v>1.2E-2</v>
      </c>
      <c r="O764" s="7" t="s">
        <v>33</v>
      </c>
      <c r="P764" s="29">
        <v>0</v>
      </c>
      <c r="Q764" s="43"/>
      <c r="R764" s="30"/>
      <c r="S764" s="7" t="s">
        <v>203</v>
      </c>
      <c r="T764" s="7" t="s">
        <v>2623</v>
      </c>
      <c r="U764" s="7" t="s">
        <v>29</v>
      </c>
      <c r="V764" s="26" t="e">
        <f t="shared" ca="1" si="22"/>
        <v>#NAME?</v>
      </c>
      <c r="W764" s="7"/>
      <c r="X764" s="7"/>
      <c r="Y764" s="31"/>
      <c r="Z764" s="32"/>
      <c r="AA764" s="33"/>
      <c r="AB764" s="32"/>
      <c r="AC764" s="32"/>
      <c r="AD764" s="32"/>
      <c r="AE764" s="32"/>
      <c r="AF764" s="32"/>
      <c r="AG764" s="32"/>
      <c r="AH764" s="32">
        <v>0</v>
      </c>
      <c r="AI764" s="32">
        <v>2455150.2200000002</v>
      </c>
      <c r="AJ764" s="32">
        <v>2474330.36</v>
      </c>
      <c r="AK764" s="32">
        <v>0</v>
      </c>
      <c r="AL764" s="32">
        <v>0</v>
      </c>
      <c r="AM764" s="32">
        <v>0</v>
      </c>
      <c r="AN764" s="32">
        <v>0</v>
      </c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" t="s">
        <v>2624</v>
      </c>
      <c r="C765" s="54" t="s">
        <v>2625</v>
      </c>
      <c r="D765" s="7" t="s">
        <v>51</v>
      </c>
      <c r="E765" s="7" t="s">
        <v>20</v>
      </c>
      <c r="F765" s="7" t="s">
        <v>232</v>
      </c>
      <c r="G765" s="7" t="e">
        <f t="shared" ca="1" si="21"/>
        <v>#NAME?</v>
      </c>
      <c r="H765" s="26" t="s">
        <v>210</v>
      </c>
      <c r="I765" s="26" t="s">
        <v>33</v>
      </c>
      <c r="J765" s="7" t="str">
        <f t="shared" si="31"/>
        <v>Não</v>
      </c>
      <c r="K765" s="27">
        <v>45463</v>
      </c>
      <c r="L765" s="27"/>
      <c r="M765" s="7" t="s">
        <v>53</v>
      </c>
      <c r="N765" s="28">
        <v>1.2E-2</v>
      </c>
      <c r="O765" s="7" t="s">
        <v>33</v>
      </c>
      <c r="P765" s="29">
        <v>0</v>
      </c>
      <c r="Q765" s="43"/>
      <c r="R765" s="30"/>
      <c r="S765" s="7" t="s">
        <v>203</v>
      </c>
      <c r="T765" s="7" t="s">
        <v>2626</v>
      </c>
      <c r="U765" s="7" t="s">
        <v>20</v>
      </c>
      <c r="V765" s="26" t="e">
        <f t="shared" ca="1" si="22"/>
        <v>#NAME?</v>
      </c>
      <c r="W765" s="7"/>
      <c r="X765" s="7" t="s">
        <v>76</v>
      </c>
      <c r="Y765" s="31" t="s">
        <v>205</v>
      </c>
      <c r="Z765" s="32"/>
      <c r="AA765" s="33">
        <v>49075100015201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>
        <v>422558.4</v>
      </c>
      <c r="AW765" s="32">
        <v>748957.4</v>
      </c>
      <c r="AX765" s="32">
        <v>754509.47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7" t="s">
        <v>2627</v>
      </c>
      <c r="C766" s="38" t="s">
        <v>2628</v>
      </c>
      <c r="D766" s="7" t="s">
        <v>28</v>
      </c>
      <c r="E766" s="7" t="s">
        <v>29</v>
      </c>
      <c r="F766" s="7" t="s">
        <v>760</v>
      </c>
      <c r="G766" s="7" t="e">
        <f t="shared" ca="1" si="21"/>
        <v>#NAME?</v>
      </c>
      <c r="H766" s="26" t="s">
        <v>210</v>
      </c>
      <c r="I766" s="26" t="s">
        <v>33</v>
      </c>
      <c r="J766" s="7" t="str">
        <f t="shared" si="31"/>
        <v>Não</v>
      </c>
      <c r="K766" s="27">
        <v>45386</v>
      </c>
      <c r="L766" s="27"/>
      <c r="M766" s="7" t="s">
        <v>53</v>
      </c>
      <c r="N766" s="28">
        <v>1.2E-2</v>
      </c>
      <c r="O766" s="7" t="s">
        <v>33</v>
      </c>
      <c r="P766" s="29">
        <v>0</v>
      </c>
      <c r="Q766" s="43"/>
      <c r="R766" s="30"/>
      <c r="S766" s="7" t="s">
        <v>203</v>
      </c>
      <c r="T766" s="7" t="s">
        <v>2629</v>
      </c>
      <c r="U766" s="7" t="s">
        <v>29</v>
      </c>
      <c r="V766" s="26" t="e">
        <f t="shared" ca="1" si="22"/>
        <v>#NAME?</v>
      </c>
      <c r="W766" s="7"/>
      <c r="X766" s="7"/>
      <c r="Y766" s="31" t="s">
        <v>205</v>
      </c>
      <c r="Z766" s="32"/>
      <c r="AA766" s="33">
        <v>49075100014191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64232.480000000003</v>
      </c>
      <c r="AU766" s="32">
        <v>96419.98</v>
      </c>
      <c r="AV766" s="32">
        <v>117083.7</v>
      </c>
      <c r="AW766" s="32">
        <v>150002.4</v>
      </c>
      <c r="AX766" s="32">
        <v>180068.75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" t="s">
        <v>2630</v>
      </c>
      <c r="C767" s="4" t="s">
        <v>2631</v>
      </c>
      <c r="D767" s="7" t="s">
        <v>28</v>
      </c>
      <c r="E767" s="7" t="s">
        <v>38</v>
      </c>
      <c r="F767" s="7" t="s">
        <v>653</v>
      </c>
      <c r="G767" s="7" t="e">
        <f t="shared" ca="1" si="21"/>
        <v>#NAME?</v>
      </c>
      <c r="H767" s="26" t="s">
        <v>210</v>
      </c>
      <c r="I767" s="26" t="s">
        <v>33</v>
      </c>
      <c r="J767" s="7" t="str">
        <f t="shared" si="31"/>
        <v>Não</v>
      </c>
      <c r="K767" s="27">
        <v>45126</v>
      </c>
      <c r="L767" s="27"/>
      <c r="M767" s="7" t="s">
        <v>53</v>
      </c>
      <c r="N767" s="28">
        <v>7.0000000000000001E-3</v>
      </c>
      <c r="O767" s="7" t="s">
        <v>33</v>
      </c>
      <c r="P767" s="29">
        <v>0</v>
      </c>
      <c r="Q767" s="82"/>
      <c r="R767" s="82"/>
      <c r="S767" s="7" t="s">
        <v>203</v>
      </c>
      <c r="T767" s="7" t="s">
        <v>2632</v>
      </c>
      <c r="U767" s="7" t="s">
        <v>43</v>
      </c>
      <c r="V767" s="26" t="e">
        <f t="shared" ca="1" si="22"/>
        <v>#NAME?</v>
      </c>
      <c r="W767" s="7"/>
      <c r="X767" s="7"/>
      <c r="Y767" s="31" t="s">
        <v>205</v>
      </c>
      <c r="Z767" s="32"/>
      <c r="AA767" s="33">
        <v>49075100008272</v>
      </c>
      <c r="AB767" s="32"/>
      <c r="AC767" s="32"/>
      <c r="AD767" s="32"/>
      <c r="AE767" s="32"/>
      <c r="AF767" s="32"/>
      <c r="AG767" s="32"/>
      <c r="AH767" s="32">
        <v>0</v>
      </c>
      <c r="AI767" s="32">
        <v>0</v>
      </c>
      <c r="AJ767" s="32">
        <v>0</v>
      </c>
      <c r="AK767" s="32">
        <v>86267.59</v>
      </c>
      <c r="AL767" s="32">
        <v>87219.24</v>
      </c>
      <c r="AM767" s="32">
        <v>88005.57</v>
      </c>
      <c r="AN767" s="32">
        <v>88869.13</v>
      </c>
      <c r="AO767" s="32">
        <v>87191.79</v>
      </c>
      <c r="AP767" s="32">
        <v>87854.91</v>
      </c>
      <c r="AQ767" s="32">
        <v>88648.81</v>
      </c>
      <c r="AR767" s="32">
        <v>89326.77</v>
      </c>
      <c r="AS767" s="32">
        <v>89547.54</v>
      </c>
      <c r="AT767" s="32">
        <v>90219.4</v>
      </c>
      <c r="AU767" s="32">
        <v>90937.61</v>
      </c>
      <c r="AV767" s="32">
        <v>91683.75</v>
      </c>
      <c r="AW767" s="32">
        <v>92458.72</v>
      </c>
      <c r="AX767" s="32">
        <v>93234.17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" t="s">
        <v>2633</v>
      </c>
      <c r="C768" s="4" t="s">
        <v>2634</v>
      </c>
      <c r="D768" s="7" t="s">
        <v>28</v>
      </c>
      <c r="E768" s="7" t="s">
        <v>29</v>
      </c>
      <c r="F768" s="7" t="s">
        <v>78</v>
      </c>
      <c r="G768" s="7" t="e">
        <f t="shared" ref="G768:G834" ca="1" si="32">_xludf.IFS($AY$3:$AY$834&lt;=500000,"Breno",$AY$3:$AY$834&lt;=20000000,"Bruno",$AY$3:$AY$834="","")</f>
        <v>#NAME?</v>
      </c>
      <c r="H768" s="26" t="s">
        <v>210</v>
      </c>
      <c r="I768" s="26" t="s">
        <v>33</v>
      </c>
      <c r="J768" s="7" t="str">
        <f t="shared" si="31"/>
        <v>Sim</v>
      </c>
      <c r="K768" s="27">
        <v>44956</v>
      </c>
      <c r="L768" s="7"/>
      <c r="M768" s="7" t="s">
        <v>53</v>
      </c>
      <c r="N768" s="28">
        <v>0.01</v>
      </c>
      <c r="O768" s="7" t="s">
        <v>33</v>
      </c>
      <c r="P768" s="29">
        <v>0</v>
      </c>
      <c r="Q768" s="30" t="s">
        <v>2635</v>
      </c>
      <c r="R768" s="82"/>
      <c r="S768" s="7" t="s">
        <v>203</v>
      </c>
      <c r="T768" s="7" t="s">
        <v>2636</v>
      </c>
      <c r="U768" s="7" t="s">
        <v>29</v>
      </c>
      <c r="V768" s="26" t="e">
        <f t="shared" ref="V768:V834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205</v>
      </c>
      <c r="Z768" s="32"/>
      <c r="AA768" s="33">
        <v>49075100006407</v>
      </c>
      <c r="AB768" s="32"/>
      <c r="AC768" s="32"/>
      <c r="AD768" s="32"/>
      <c r="AE768" s="32">
        <v>13533.31</v>
      </c>
      <c r="AF768" s="32">
        <v>176868.64</v>
      </c>
      <c r="AG768" s="32">
        <v>178713.53</v>
      </c>
      <c r="AH768" s="32">
        <v>179798.22</v>
      </c>
      <c r="AI768" s="32">
        <v>181860.56</v>
      </c>
      <c r="AJ768" s="32">
        <v>183302.19</v>
      </c>
      <c r="AK768" s="32">
        <v>184796.44</v>
      </c>
      <c r="AL768" s="32">
        <v>186334.77</v>
      </c>
      <c r="AM768" s="32">
        <v>187400.52</v>
      </c>
      <c r="AN768" s="32">
        <v>189010.76</v>
      </c>
      <c r="AO768" s="32">
        <v>190356.42</v>
      </c>
      <c r="AP768" s="32">
        <v>191855.37</v>
      </c>
      <c r="AQ768" s="32">
        <v>191282.94</v>
      </c>
      <c r="AR768" s="32">
        <v>192558.17</v>
      </c>
      <c r="AS768" s="32">
        <v>193588.35</v>
      </c>
      <c r="AT768" s="32">
        <v>301647.38</v>
      </c>
      <c r="AU768" s="32">
        <v>303817.7</v>
      </c>
      <c r="AV768" s="32">
        <v>285855.8</v>
      </c>
      <c r="AW768" s="32">
        <v>283108.5</v>
      </c>
      <c r="AX768" s="32">
        <v>285165.21999999997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25" t="s">
        <v>2637</v>
      </c>
      <c r="C769" s="15" t="s">
        <v>2638</v>
      </c>
      <c r="D769" s="7" t="s">
        <v>28</v>
      </c>
      <c r="E769" s="7" t="s">
        <v>29</v>
      </c>
      <c r="F769" s="7" t="s">
        <v>78</v>
      </c>
      <c r="G769" s="7" t="e">
        <f t="shared" ca="1" si="32"/>
        <v>#NAME?</v>
      </c>
      <c r="H769" s="26" t="s">
        <v>210</v>
      </c>
      <c r="I769" s="26" t="s">
        <v>33</v>
      </c>
      <c r="J769" s="7" t="str">
        <f t="shared" si="31"/>
        <v>Não</v>
      </c>
      <c r="K769" s="27">
        <v>45371</v>
      </c>
      <c r="L769" s="27"/>
      <c r="M769" s="7" t="s">
        <v>53</v>
      </c>
      <c r="N769" s="28">
        <v>8.0000000000000002E-3</v>
      </c>
      <c r="O769" s="7" t="s">
        <v>33</v>
      </c>
      <c r="P769" s="29">
        <v>0</v>
      </c>
      <c r="Q769" s="82"/>
      <c r="R769" s="82"/>
      <c r="S769" s="7" t="s">
        <v>203</v>
      </c>
      <c r="T769" s="12" t="s">
        <v>2639</v>
      </c>
      <c r="U769" s="7" t="s">
        <v>29</v>
      </c>
      <c r="V769" s="26" t="e">
        <f t="shared" ca="1" si="33"/>
        <v>#NAME?</v>
      </c>
      <c r="W769" s="7"/>
      <c r="X769" s="7"/>
      <c r="Y769" s="31" t="s">
        <v>205</v>
      </c>
      <c r="Z769" s="32"/>
      <c r="AA769" s="33">
        <v>49075100013901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>
        <v>0</v>
      </c>
      <c r="AT769" s="32">
        <v>0</v>
      </c>
      <c r="AU769" s="32">
        <v>29905.52</v>
      </c>
      <c r="AV769" s="32">
        <v>34100.730000000003</v>
      </c>
      <c r="AW769" s="32">
        <v>92983.26</v>
      </c>
      <c r="AX769" s="32">
        <v>481273.86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" t="s">
        <v>2640</v>
      </c>
      <c r="C770" s="4" t="s">
        <v>2641</v>
      </c>
      <c r="D770" s="7" t="s">
        <v>28</v>
      </c>
      <c r="E770" s="7" t="s">
        <v>29</v>
      </c>
      <c r="F770" s="7" t="s">
        <v>78</v>
      </c>
      <c r="G770" s="7" t="e">
        <f t="shared" ca="1" si="32"/>
        <v>#NAME?</v>
      </c>
      <c r="H770" s="26" t="s">
        <v>210</v>
      </c>
      <c r="I770" s="26" t="s">
        <v>33</v>
      </c>
      <c r="J770" s="7" t="str">
        <f t="shared" si="31"/>
        <v>Não</v>
      </c>
      <c r="K770" s="27">
        <v>45058</v>
      </c>
      <c r="L770" s="7"/>
      <c r="M770" s="7" t="s">
        <v>53</v>
      </c>
      <c r="N770" s="28">
        <v>1.2E-2</v>
      </c>
      <c r="O770" s="7" t="s">
        <v>33</v>
      </c>
      <c r="P770" s="29">
        <v>0</v>
      </c>
      <c r="Q770" s="82"/>
      <c r="R770" s="82"/>
      <c r="S770" s="7" t="s">
        <v>203</v>
      </c>
      <c r="T770" s="7" t="s">
        <v>2642</v>
      </c>
      <c r="U770" s="7" t="s">
        <v>29</v>
      </c>
      <c r="V770" s="26" t="e">
        <f t="shared" ca="1" si="33"/>
        <v>#NAME?</v>
      </c>
      <c r="W770" s="7"/>
      <c r="X770" s="7"/>
      <c r="Y770" s="31" t="s">
        <v>205</v>
      </c>
      <c r="Z770" s="32"/>
      <c r="AA770" s="33">
        <v>49075100008973</v>
      </c>
      <c r="AB770" s="32"/>
      <c r="AC770" s="32"/>
      <c r="AD770" s="32"/>
      <c r="AE770" s="32"/>
      <c r="AF770" s="32"/>
      <c r="AG770" s="32"/>
      <c r="AH770" s="32">
        <v>0</v>
      </c>
      <c r="AI770" s="32">
        <v>6409.45</v>
      </c>
      <c r="AJ770" s="32">
        <v>6480.83</v>
      </c>
      <c r="AK770" s="32">
        <v>6541.24</v>
      </c>
      <c r="AL770" s="32">
        <v>6607.98</v>
      </c>
      <c r="AM770" s="32">
        <v>6628.61</v>
      </c>
      <c r="AN770" s="32">
        <v>6665.81</v>
      </c>
      <c r="AO770" s="32">
        <v>6712.71</v>
      </c>
      <c r="AP770" s="32">
        <v>6764.48</v>
      </c>
      <c r="AQ770" s="32">
        <v>6759.52</v>
      </c>
      <c r="AR770" s="32">
        <v>6808.05</v>
      </c>
      <c r="AS770" s="32">
        <v>6859.37</v>
      </c>
      <c r="AT770" s="32">
        <v>6911.44</v>
      </c>
      <c r="AU770" s="32">
        <v>6940.4</v>
      </c>
      <c r="AV770" s="32">
        <v>6988.19</v>
      </c>
      <c r="AW770" s="32">
        <v>7043.03</v>
      </c>
      <c r="AX770" s="32">
        <v>7094.1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7" t="s">
        <v>2643</v>
      </c>
      <c r="C771" s="38" t="s">
        <v>2644</v>
      </c>
      <c r="D771" s="7" t="s">
        <v>28</v>
      </c>
      <c r="E771" s="7" t="s">
        <v>29</v>
      </c>
      <c r="F771" s="7" t="s">
        <v>760</v>
      </c>
      <c r="G771" s="7" t="e">
        <f t="shared" ca="1" si="32"/>
        <v>#NAME?</v>
      </c>
      <c r="H771" s="26" t="s">
        <v>210</v>
      </c>
      <c r="I771" s="26" t="s">
        <v>33</v>
      </c>
      <c r="J771" s="7" t="str">
        <f t="shared" si="31"/>
        <v>Não</v>
      </c>
      <c r="K771" s="27">
        <v>45401</v>
      </c>
      <c r="L771" s="7"/>
      <c r="M771" s="7" t="s">
        <v>53</v>
      </c>
      <c r="N771" s="28">
        <v>1.2E-2</v>
      </c>
      <c r="O771" s="7" t="s">
        <v>33</v>
      </c>
      <c r="P771" s="29">
        <v>0</v>
      </c>
      <c r="Q771" s="82"/>
      <c r="R771" s="82"/>
      <c r="S771" s="7" t="s">
        <v>203</v>
      </c>
      <c r="T771" s="12" t="s">
        <v>2645</v>
      </c>
      <c r="U771" s="7" t="s">
        <v>29</v>
      </c>
      <c r="V771" s="26" t="e">
        <f t="shared" ca="1" si="33"/>
        <v>#NAME?</v>
      </c>
      <c r="W771" s="7"/>
      <c r="X771" s="7" t="s">
        <v>44</v>
      </c>
      <c r="Y771" s="31" t="s">
        <v>205</v>
      </c>
      <c r="Z771" s="32"/>
      <c r="AA771" s="33">
        <v>49075100014205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>
        <v>397692.95</v>
      </c>
      <c r="AU771" s="32">
        <v>441131.7</v>
      </c>
      <c r="AV771" s="32">
        <v>455070.1</v>
      </c>
      <c r="AW771" s="32">
        <v>439482.9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7" t="s">
        <v>2646</v>
      </c>
      <c r="C772" s="38" t="s">
        <v>2647</v>
      </c>
      <c r="D772" s="7" t="s">
        <v>28</v>
      </c>
      <c r="E772" s="7" t="s">
        <v>20</v>
      </c>
      <c r="F772" s="7" t="s">
        <v>220</v>
      </c>
      <c r="G772" s="7" t="e">
        <f t="shared" ca="1" si="32"/>
        <v>#NAME?</v>
      </c>
      <c r="H772" s="26" t="s">
        <v>210</v>
      </c>
      <c r="I772" s="26" t="s">
        <v>33</v>
      </c>
      <c r="J772" s="7" t="str">
        <f t="shared" si="31"/>
        <v>Sim</v>
      </c>
      <c r="K772" s="27">
        <v>45548</v>
      </c>
      <c r="L772" s="7"/>
      <c r="M772" s="7" t="s">
        <v>53</v>
      </c>
      <c r="N772" s="28">
        <v>1.2E-2</v>
      </c>
      <c r="O772" s="7" t="s">
        <v>33</v>
      </c>
      <c r="P772" s="29">
        <v>0</v>
      </c>
      <c r="Q772" s="30" t="s">
        <v>2648</v>
      </c>
      <c r="R772" s="82"/>
      <c r="S772" s="7" t="s">
        <v>203</v>
      </c>
      <c r="T772" s="12" t="s">
        <v>2649</v>
      </c>
      <c r="U772" s="7" t="s">
        <v>20</v>
      </c>
      <c r="V772" s="26" t="e">
        <f t="shared" ca="1" si="33"/>
        <v>#NAME?</v>
      </c>
      <c r="W772" s="7"/>
      <c r="X772" s="7" t="s">
        <v>76</v>
      </c>
      <c r="Y772" s="31"/>
      <c r="Z772" s="32"/>
      <c r="AA772" s="33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" t="s">
        <v>2650</v>
      </c>
      <c r="C773" s="4" t="s">
        <v>2651</v>
      </c>
      <c r="D773" s="7" t="s">
        <v>110</v>
      </c>
      <c r="E773" s="7" t="s">
        <v>29</v>
      </c>
      <c r="F773" s="7" t="s">
        <v>317</v>
      </c>
      <c r="G773" s="7" t="e">
        <f t="shared" ca="1" si="32"/>
        <v>#NAME?</v>
      </c>
      <c r="H773" s="26" t="s">
        <v>201</v>
      </c>
      <c r="I773" s="26" t="s">
        <v>33</v>
      </c>
      <c r="J773" s="7" t="str">
        <f t="shared" si="31"/>
        <v>Não</v>
      </c>
      <c r="K773" s="27">
        <v>44959</v>
      </c>
      <c r="L773" s="27">
        <v>45021</v>
      </c>
      <c r="M773" s="7" t="s">
        <v>53</v>
      </c>
      <c r="N773" s="28">
        <v>1.2E-2</v>
      </c>
      <c r="O773" s="7" t="s">
        <v>33</v>
      </c>
      <c r="P773" s="29">
        <v>0</v>
      </c>
      <c r="Q773" s="43"/>
      <c r="R773" s="30"/>
      <c r="S773" s="7" t="s">
        <v>203</v>
      </c>
      <c r="T773" s="7" t="s">
        <v>2652</v>
      </c>
      <c r="U773" s="7" t="s">
        <v>29</v>
      </c>
      <c r="V773" s="26" t="e">
        <f t="shared" ca="1" si="33"/>
        <v>#NAME?</v>
      </c>
      <c r="W773" s="7"/>
      <c r="X773" s="7"/>
      <c r="Y773" s="31"/>
      <c r="Z773" s="32"/>
      <c r="AA773" s="33"/>
      <c r="AB773" s="32"/>
      <c r="AC773" s="32"/>
      <c r="AD773" s="32"/>
      <c r="AE773" s="32">
        <v>50156.35</v>
      </c>
      <c r="AF773" s="32">
        <v>90779.199999999997</v>
      </c>
      <c r="AG773" s="32">
        <v>91750.46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" t="s">
        <v>2653</v>
      </c>
      <c r="C774" s="4" t="s">
        <v>2654</v>
      </c>
      <c r="D774" s="7" t="s">
        <v>28</v>
      </c>
      <c r="E774" s="7" t="s">
        <v>29</v>
      </c>
      <c r="F774" s="7" t="s">
        <v>256</v>
      </c>
      <c r="G774" s="7" t="e">
        <f t="shared" ca="1" si="32"/>
        <v>#NAME?</v>
      </c>
      <c r="H774" s="26" t="s">
        <v>210</v>
      </c>
      <c r="I774" s="26" t="s">
        <v>33</v>
      </c>
      <c r="J774" s="7" t="str">
        <f t="shared" si="31"/>
        <v>Sim</v>
      </c>
      <c r="K774" s="27">
        <v>45490</v>
      </c>
      <c r="L774" s="27"/>
      <c r="M774" s="7" t="s">
        <v>40</v>
      </c>
      <c r="N774" s="28">
        <v>1.2E-2</v>
      </c>
      <c r="O774" s="7" t="s">
        <v>41</v>
      </c>
      <c r="P774" s="29">
        <v>0.1</v>
      </c>
      <c r="Q774" s="43" t="s">
        <v>2655</v>
      </c>
      <c r="R774" s="30"/>
      <c r="S774" s="7" t="s">
        <v>203</v>
      </c>
      <c r="T774" s="7" t="s">
        <v>2656</v>
      </c>
      <c r="U774" s="7" t="s">
        <v>29</v>
      </c>
      <c r="V774" s="26" t="e">
        <f t="shared" ca="1" si="33"/>
        <v>#NAME?</v>
      </c>
      <c r="W774" s="7"/>
      <c r="X774" s="7" t="s">
        <v>76</v>
      </c>
      <c r="Y774" s="31" t="s">
        <v>205</v>
      </c>
      <c r="Z774" s="32"/>
      <c r="AA774" s="33">
        <v>49075100015392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>
        <v>464673.6</v>
      </c>
      <c r="AX774" s="32">
        <v>719743.28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" t="s">
        <v>2657</v>
      </c>
      <c r="C775" s="4" t="s">
        <v>2658</v>
      </c>
      <c r="D775" s="7" t="s">
        <v>28</v>
      </c>
      <c r="E775" s="7" t="s">
        <v>20</v>
      </c>
      <c r="F775" s="7" t="s">
        <v>220</v>
      </c>
      <c r="G775" s="7" t="e">
        <f t="shared" ca="1" si="32"/>
        <v>#NAME?</v>
      </c>
      <c r="H775" s="26" t="s">
        <v>210</v>
      </c>
      <c r="I775" s="26" t="s">
        <v>33</v>
      </c>
      <c r="J775" s="7" t="str">
        <f t="shared" si="31"/>
        <v>Não</v>
      </c>
      <c r="K775" s="27">
        <v>44895</v>
      </c>
      <c r="L775" s="7"/>
      <c r="M775" s="7" t="s">
        <v>53</v>
      </c>
      <c r="N775" s="28">
        <v>0.01</v>
      </c>
      <c r="O775" s="7" t="s">
        <v>33</v>
      </c>
      <c r="P775" s="29">
        <v>0</v>
      </c>
      <c r="Q775" s="82"/>
      <c r="R775" s="82"/>
      <c r="S775" s="7" t="s">
        <v>203</v>
      </c>
      <c r="T775" s="7" t="s">
        <v>2659</v>
      </c>
      <c r="U775" s="7" t="s">
        <v>20</v>
      </c>
      <c r="V775" s="26" t="e">
        <f t="shared" ca="1" si="33"/>
        <v>#NAME?</v>
      </c>
      <c r="W775" s="7"/>
      <c r="X775" s="7"/>
      <c r="Y775" s="31" t="s">
        <v>296</v>
      </c>
      <c r="Z775" s="32"/>
      <c r="AA775" s="33">
        <v>49075100006423</v>
      </c>
      <c r="AB775" s="32"/>
      <c r="AC775" s="32"/>
      <c r="AD775" s="32">
        <v>101023.51</v>
      </c>
      <c r="AE775" s="32">
        <v>117061.16</v>
      </c>
      <c r="AF775" s="32">
        <v>118025.41</v>
      </c>
      <c r="AG775" s="32">
        <v>119332.76</v>
      </c>
      <c r="AH775" s="32">
        <v>120271.08</v>
      </c>
      <c r="AI775" s="32">
        <v>121542.65</v>
      </c>
      <c r="AJ775" s="32">
        <v>122676.85</v>
      </c>
      <c r="AK775" s="32">
        <v>123793.05</v>
      </c>
      <c r="AL775" s="32">
        <v>125031.02</v>
      </c>
      <c r="AM775" s="32">
        <v>126098.17</v>
      </c>
      <c r="AN775" s="32">
        <v>127288</v>
      </c>
      <c r="AO775" s="32">
        <v>138228.18</v>
      </c>
      <c r="AP775" s="32">
        <v>139092.64000000001</v>
      </c>
      <c r="AQ775" s="32">
        <v>149727.91</v>
      </c>
      <c r="AR775" s="32">
        <v>150850.99</v>
      </c>
      <c r="AS775" s="32">
        <v>152100.88</v>
      </c>
      <c r="AT775" s="32">
        <v>153294.17000000001</v>
      </c>
      <c r="AU775" s="32">
        <v>154447.70000000001</v>
      </c>
      <c r="AV775" s="32">
        <v>124094</v>
      </c>
      <c r="AW775" s="32">
        <v>124712</v>
      </c>
      <c r="AX775" s="32">
        <v>125761.59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131" t="s">
        <v>2660</v>
      </c>
      <c r="C776" s="132" t="s">
        <v>2661</v>
      </c>
      <c r="D776" s="7" t="s">
        <v>28</v>
      </c>
      <c r="E776" s="7" t="s">
        <v>20</v>
      </c>
      <c r="F776" s="7" t="s">
        <v>220</v>
      </c>
      <c r="G776" s="7" t="e">
        <f t="shared" ca="1" si="32"/>
        <v>#NAME?</v>
      </c>
      <c r="H776" s="26" t="s">
        <v>215</v>
      </c>
      <c r="I776" s="26" t="s">
        <v>268</v>
      </c>
      <c r="J776" s="7" t="str">
        <f t="shared" si="31"/>
        <v>Não</v>
      </c>
      <c r="K776" s="27">
        <v>45163</v>
      </c>
      <c r="L776" s="27"/>
      <c r="M776" s="7" t="s">
        <v>53</v>
      </c>
      <c r="N776" s="28">
        <v>1.2E-2</v>
      </c>
      <c r="O776" s="7" t="s">
        <v>33</v>
      </c>
      <c r="P776" s="29">
        <v>0</v>
      </c>
      <c r="Q776" s="82"/>
      <c r="R776" s="82"/>
      <c r="S776" s="7" t="s">
        <v>203</v>
      </c>
      <c r="T776" s="7" t="s">
        <v>2662</v>
      </c>
      <c r="U776" s="7" t="s">
        <v>20</v>
      </c>
      <c r="V776" s="26" t="e">
        <f t="shared" ca="1" si="33"/>
        <v>#NAME?</v>
      </c>
      <c r="W776" s="7"/>
      <c r="X776" s="7"/>
      <c r="Y776" s="31" t="s">
        <v>205</v>
      </c>
      <c r="Z776" s="32"/>
      <c r="AA776" s="33">
        <v>49075100007748</v>
      </c>
      <c r="AB776" s="32"/>
      <c r="AC776" s="32"/>
      <c r="AD776" s="32"/>
      <c r="AE776" s="32"/>
      <c r="AF776" s="32"/>
      <c r="AG776" s="32"/>
      <c r="AH776" s="32">
        <v>0</v>
      </c>
      <c r="AI776" s="32">
        <v>0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" t="s">
        <v>2663</v>
      </c>
      <c r="C777" s="4" t="s">
        <v>2664</v>
      </c>
      <c r="D777" s="7" t="s">
        <v>28</v>
      </c>
      <c r="E777" s="7" t="s">
        <v>29</v>
      </c>
      <c r="F777" s="7" t="s">
        <v>30</v>
      </c>
      <c r="G777" s="7" t="e">
        <f t="shared" ca="1" si="32"/>
        <v>#NAME?</v>
      </c>
      <c r="H777" s="26" t="s">
        <v>210</v>
      </c>
      <c r="I777" s="26" t="s">
        <v>33</v>
      </c>
      <c r="J777" s="7" t="str">
        <f t="shared" si="31"/>
        <v>Não</v>
      </c>
      <c r="K777" s="27">
        <v>44986</v>
      </c>
      <c r="L777" s="7"/>
      <c r="M777" s="7" t="s">
        <v>53</v>
      </c>
      <c r="N777" s="28">
        <v>1.2E-2</v>
      </c>
      <c r="O777" s="7" t="s">
        <v>33</v>
      </c>
      <c r="P777" s="29">
        <v>0</v>
      </c>
      <c r="Q777" s="82"/>
      <c r="R777" s="82"/>
      <c r="S777" s="7" t="s">
        <v>203</v>
      </c>
      <c r="T777" s="7" t="s">
        <v>2665</v>
      </c>
      <c r="U777" s="7" t="s">
        <v>20</v>
      </c>
      <c r="V777" s="26" t="e">
        <f t="shared" ca="1" si="33"/>
        <v>#NAME?</v>
      </c>
      <c r="W777" s="7"/>
      <c r="X777" s="7"/>
      <c r="Y777" s="31" t="s">
        <v>205</v>
      </c>
      <c r="Z777" s="32"/>
      <c r="AA777" s="33">
        <v>49075100009384</v>
      </c>
      <c r="AB777" s="32"/>
      <c r="AC777" s="32"/>
      <c r="AD777" s="32"/>
      <c r="AE777" s="32"/>
      <c r="AF777" s="32">
        <v>0</v>
      </c>
      <c r="AG777" s="32">
        <v>141660.29999999999</v>
      </c>
      <c r="AH777" s="32">
        <v>149651.12</v>
      </c>
      <c r="AI777" s="32">
        <v>151242.98000000001</v>
      </c>
      <c r="AJ777" s="32">
        <v>152615.25</v>
      </c>
      <c r="AK777" s="32">
        <v>154003.32</v>
      </c>
      <c r="AL777" s="32">
        <v>155535.53</v>
      </c>
      <c r="AM777" s="32">
        <v>156942.1</v>
      </c>
      <c r="AN777" s="32">
        <v>158432.57999999999</v>
      </c>
      <c r="AO777" s="32">
        <v>159543.84</v>
      </c>
      <c r="AP777" s="32">
        <v>160836.32999999999</v>
      </c>
      <c r="AQ777" s="32">
        <v>162179.09</v>
      </c>
      <c r="AR777" s="32">
        <v>163215.79999999999</v>
      </c>
      <c r="AS777" s="32">
        <v>164501.49</v>
      </c>
      <c r="AT777" s="32">
        <v>165735.37</v>
      </c>
      <c r="AU777" s="32">
        <v>166825.20000000001</v>
      </c>
      <c r="AV777" s="32">
        <v>167971.9</v>
      </c>
      <c r="AW777" s="32">
        <v>168839.5</v>
      </c>
      <c r="AX777" s="32">
        <v>170206.63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" t="s">
        <v>200</v>
      </c>
      <c r="C778" s="4" t="s">
        <v>2666</v>
      </c>
      <c r="D778" s="7" t="s">
        <v>110</v>
      </c>
      <c r="E778" s="7" t="s">
        <v>29</v>
      </c>
      <c r="F778" s="7" t="s">
        <v>200</v>
      </c>
      <c r="G778" s="7" t="e">
        <f t="shared" ca="1" si="32"/>
        <v>#NAME?</v>
      </c>
      <c r="H778" s="26" t="s">
        <v>201</v>
      </c>
      <c r="I778" s="26" t="s">
        <v>33</v>
      </c>
      <c r="J778" s="7" t="str">
        <f t="shared" si="31"/>
        <v>Não</v>
      </c>
      <c r="K778" s="27">
        <v>45140</v>
      </c>
      <c r="L778" s="27">
        <v>45525</v>
      </c>
      <c r="M778" s="7" t="s">
        <v>48</v>
      </c>
      <c r="N778" s="28">
        <v>0</v>
      </c>
      <c r="O778" s="7" t="s">
        <v>33</v>
      </c>
      <c r="P778" s="29">
        <v>0</v>
      </c>
      <c r="Q778" s="43"/>
      <c r="R778" s="43"/>
      <c r="S778" s="7" t="s">
        <v>203</v>
      </c>
      <c r="T778" s="7" t="s">
        <v>2667</v>
      </c>
      <c r="U778" s="31" t="s">
        <v>29</v>
      </c>
      <c r="V778" s="26" t="e">
        <f t="shared" ca="1" si="33"/>
        <v>#NAME?</v>
      </c>
      <c r="W778" s="7"/>
      <c r="X778" s="7"/>
      <c r="Y778" s="31" t="s">
        <v>296</v>
      </c>
      <c r="Z778" s="32"/>
      <c r="AA778" s="33">
        <v>49075100007012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157315.26999999999</v>
      </c>
      <c r="AM778" s="32">
        <v>151570.12</v>
      </c>
      <c r="AN778" s="32">
        <v>151948.12</v>
      </c>
      <c r="AO778" s="32">
        <v>195432.93</v>
      </c>
      <c r="AP778" s="32">
        <v>198872.24</v>
      </c>
      <c r="AQ778" s="32">
        <v>261540.82</v>
      </c>
      <c r="AR778" s="32">
        <v>264194.52</v>
      </c>
      <c r="AS778" s="32">
        <v>267336.43</v>
      </c>
      <c r="AT778" s="32">
        <v>265366.63</v>
      </c>
      <c r="AU778" s="32">
        <v>264471.09999999998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7" t="s">
        <v>2668</v>
      </c>
      <c r="C779" s="81" t="s">
        <v>2669</v>
      </c>
      <c r="D779" s="7" t="s">
        <v>110</v>
      </c>
      <c r="E779" s="7" t="s">
        <v>29</v>
      </c>
      <c r="F779" s="7" t="s">
        <v>333</v>
      </c>
      <c r="G779" s="7" t="e">
        <f t="shared" ca="1" si="32"/>
        <v>#NAME?</v>
      </c>
      <c r="H779" s="26" t="s">
        <v>215</v>
      </c>
      <c r="I779" s="26" t="s">
        <v>480</v>
      </c>
      <c r="J779" s="7" t="str">
        <f t="shared" si="31"/>
        <v>Não</v>
      </c>
      <c r="K779" s="27">
        <v>45419</v>
      </c>
      <c r="L779" s="27"/>
      <c r="M779" s="7" t="s">
        <v>40</v>
      </c>
      <c r="N779" s="28">
        <v>1.4E-2</v>
      </c>
      <c r="O779" s="7" t="s">
        <v>41</v>
      </c>
      <c r="P779" s="29">
        <v>0.1</v>
      </c>
      <c r="Q779" s="35"/>
      <c r="R779" s="30"/>
      <c r="S779" s="7" t="s">
        <v>203</v>
      </c>
      <c r="T779" s="7" t="s">
        <v>2670</v>
      </c>
      <c r="U779" s="7" t="s">
        <v>29</v>
      </c>
      <c r="V779" s="26" t="e">
        <f t="shared" ca="1" si="33"/>
        <v>#NAME?</v>
      </c>
      <c r="W779" s="7"/>
      <c r="X779" s="7" t="s">
        <v>44</v>
      </c>
      <c r="Y779" s="31" t="s">
        <v>205</v>
      </c>
      <c r="Z779" s="32"/>
      <c r="AA779" s="33">
        <v>49075100014612</v>
      </c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>
        <v>3741018</v>
      </c>
      <c r="AV779" s="32">
        <v>4327111</v>
      </c>
      <c r="AW779" s="32">
        <v>4453749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6" t="s">
        <v>2671</v>
      </c>
      <c r="C780" s="54" t="s">
        <v>2672</v>
      </c>
      <c r="D780" s="7" t="s">
        <v>110</v>
      </c>
      <c r="E780" s="7" t="s">
        <v>29</v>
      </c>
      <c r="F780" s="7" t="s">
        <v>333</v>
      </c>
      <c r="G780" s="7" t="e">
        <f t="shared" ca="1" si="32"/>
        <v>#NAME?</v>
      </c>
      <c r="H780" s="26" t="s">
        <v>210</v>
      </c>
      <c r="I780" s="26" t="s">
        <v>33</v>
      </c>
      <c r="J780" s="7" t="str">
        <f t="shared" si="31"/>
        <v>Não</v>
      </c>
      <c r="K780" s="27">
        <v>45042</v>
      </c>
      <c r="L780" s="27"/>
      <c r="M780" s="7" t="s">
        <v>386</v>
      </c>
      <c r="N780" s="28">
        <v>0.02</v>
      </c>
      <c r="O780" s="7" t="s">
        <v>41</v>
      </c>
      <c r="P780" s="29">
        <v>0.2</v>
      </c>
      <c r="Q780" s="30"/>
      <c r="R780" s="30"/>
      <c r="S780" s="7" t="s">
        <v>203</v>
      </c>
      <c r="T780" s="7" t="s">
        <v>2670</v>
      </c>
      <c r="U780" s="7" t="s">
        <v>29</v>
      </c>
      <c r="V780" s="26" t="e">
        <f t="shared" ca="1" si="33"/>
        <v>#NAME?</v>
      </c>
      <c r="W780" s="7"/>
      <c r="X780" s="7" t="s">
        <v>44</v>
      </c>
      <c r="Y780" s="31" t="s">
        <v>205</v>
      </c>
      <c r="Z780" s="32"/>
      <c r="AA780" s="33">
        <v>49075100009392</v>
      </c>
      <c r="AB780" s="32"/>
      <c r="AC780" s="32"/>
      <c r="AD780" s="32"/>
      <c r="AE780" s="32"/>
      <c r="AF780" s="32"/>
      <c r="AG780" s="32">
        <v>0</v>
      </c>
      <c r="AH780" s="32">
        <v>616485.77</v>
      </c>
      <c r="AI780" s="32">
        <v>628636.38</v>
      </c>
      <c r="AJ780" s="32">
        <v>645478.28</v>
      </c>
      <c r="AK780" s="32">
        <v>661276.44999999995</v>
      </c>
      <c r="AL780" s="32">
        <v>648264.31999999995</v>
      </c>
      <c r="AM780" s="32">
        <v>648027.67000000004</v>
      </c>
      <c r="AN780" s="32">
        <v>638633.81999999995</v>
      </c>
      <c r="AO780" s="32">
        <v>660375.26</v>
      </c>
      <c r="AP780" s="32">
        <v>679276.41</v>
      </c>
      <c r="AQ780" s="32">
        <v>657821.24</v>
      </c>
      <c r="AR780" s="32">
        <v>663047.43000000005</v>
      </c>
      <c r="AS780" s="32">
        <v>668407.4</v>
      </c>
      <c r="AT780" s="32">
        <v>651517.16</v>
      </c>
      <c r="AU780" s="32">
        <v>643732.4</v>
      </c>
      <c r="AV780" s="32">
        <v>85879.26</v>
      </c>
      <c r="AW780" s="32">
        <v>2179.0500000000002</v>
      </c>
      <c r="AX780" s="32">
        <v>2215.1999999999998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" t="s">
        <v>2673</v>
      </c>
      <c r="C781" s="4" t="s">
        <v>2674</v>
      </c>
      <c r="D781" s="7" t="s">
        <v>110</v>
      </c>
      <c r="E781" s="7" t="s">
        <v>29</v>
      </c>
      <c r="F781" s="7" t="s">
        <v>333</v>
      </c>
      <c r="G781" s="7" t="e">
        <f t="shared" ca="1" si="32"/>
        <v>#NAME?</v>
      </c>
      <c r="H781" s="26" t="s">
        <v>201</v>
      </c>
      <c r="I781" s="26" t="s">
        <v>33</v>
      </c>
      <c r="J781" s="7" t="str">
        <f t="shared" si="31"/>
        <v>Não</v>
      </c>
      <c r="K781" s="27">
        <v>44874</v>
      </c>
      <c r="L781" s="70">
        <v>45278</v>
      </c>
      <c r="M781" s="7" t="s">
        <v>301</v>
      </c>
      <c r="N781" s="28">
        <v>8.0000000000000002E-3</v>
      </c>
      <c r="O781" s="7" t="s">
        <v>33</v>
      </c>
      <c r="P781" s="29">
        <v>0</v>
      </c>
      <c r="Q781" s="43"/>
      <c r="R781" s="30" t="s">
        <v>353</v>
      </c>
      <c r="S781" s="7" t="s">
        <v>203</v>
      </c>
      <c r="T781" s="7" t="s">
        <v>2675</v>
      </c>
      <c r="U781" s="7" t="s">
        <v>29</v>
      </c>
      <c r="V781" s="26" t="e">
        <f t="shared" ca="1" si="33"/>
        <v>#NAME?</v>
      </c>
      <c r="W781" s="7"/>
      <c r="X781" s="7"/>
      <c r="Y781" s="31"/>
      <c r="Z781" s="32"/>
      <c r="AA781" s="33"/>
      <c r="AB781" s="32"/>
      <c r="AC781" s="32"/>
      <c r="AD781" s="32">
        <v>673366.33</v>
      </c>
      <c r="AE781" s="32">
        <v>663854.43000000005</v>
      </c>
      <c r="AF781" s="32">
        <v>648209.98</v>
      </c>
      <c r="AG781" s="32">
        <v>639901.80000000005</v>
      </c>
      <c r="AH781" s="32">
        <v>640706.5</v>
      </c>
      <c r="AI781" s="32">
        <v>667808.17000000004</v>
      </c>
      <c r="AJ781" s="32">
        <v>0</v>
      </c>
      <c r="AK781" s="32">
        <v>0</v>
      </c>
      <c r="AL781" s="32">
        <v>0</v>
      </c>
      <c r="AM781" s="32">
        <v>0</v>
      </c>
      <c r="AN781" s="32">
        <v>0</v>
      </c>
      <c r="AO781" s="32">
        <v>0</v>
      </c>
      <c r="AP781" s="32">
        <v>0</v>
      </c>
      <c r="AQ781" s="32">
        <v>0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6" t="s">
        <v>2676</v>
      </c>
      <c r="C782" s="4" t="s">
        <v>2677</v>
      </c>
      <c r="D782" s="7" t="s">
        <v>28</v>
      </c>
      <c r="E782" s="7" t="s">
        <v>29</v>
      </c>
      <c r="F782" s="7" t="s">
        <v>78</v>
      </c>
      <c r="G782" s="7" t="e">
        <f t="shared" ca="1" si="32"/>
        <v>#NAME?</v>
      </c>
      <c r="H782" s="26" t="s">
        <v>215</v>
      </c>
      <c r="I782" s="26" t="s">
        <v>216</v>
      </c>
      <c r="J782" s="7" t="str">
        <f t="shared" si="31"/>
        <v>Não</v>
      </c>
      <c r="K782" s="27">
        <v>44879</v>
      </c>
      <c r="L782" s="27"/>
      <c r="M782" s="7" t="s">
        <v>74</v>
      </c>
      <c r="N782" s="28">
        <v>0</v>
      </c>
      <c r="O782" s="7" t="s">
        <v>33</v>
      </c>
      <c r="P782" s="29">
        <v>0</v>
      </c>
      <c r="Q782" s="30"/>
      <c r="R782" s="30" t="s">
        <v>2678</v>
      </c>
      <c r="S782" s="7" t="s">
        <v>203</v>
      </c>
      <c r="T782" s="7" t="s">
        <v>2679</v>
      </c>
      <c r="U782" s="7" t="s">
        <v>29</v>
      </c>
      <c r="V782" s="26" t="e">
        <f t="shared" ca="1" si="33"/>
        <v>#NAME?</v>
      </c>
      <c r="W782" s="7"/>
      <c r="X782" s="7"/>
      <c r="Y782" s="31" t="s">
        <v>296</v>
      </c>
      <c r="Z782" s="32"/>
      <c r="AA782" s="33">
        <v>49075100006441</v>
      </c>
      <c r="AB782" s="32"/>
      <c r="AC782" s="32"/>
      <c r="AD782" s="32">
        <v>119680.47</v>
      </c>
      <c r="AE782" s="32">
        <v>102763.73</v>
      </c>
      <c r="AF782" s="32">
        <v>97885.87</v>
      </c>
      <c r="AG782" s="32">
        <v>98175.52</v>
      </c>
      <c r="AH782" s="32">
        <v>102305.34</v>
      </c>
      <c r="AI782" s="32">
        <v>87335.75</v>
      </c>
      <c r="AJ782" s="32">
        <v>83184.679999999993</v>
      </c>
      <c r="AK782" s="32">
        <v>85646.080000000002</v>
      </c>
      <c r="AL782" s="32">
        <v>85868.25</v>
      </c>
      <c r="AM782" s="32">
        <v>8182.97</v>
      </c>
      <c r="AN782" s="32">
        <v>8255.6200000000008</v>
      </c>
      <c r="AO782" s="32">
        <v>37.119999999999997</v>
      </c>
      <c r="AP782" s="32">
        <v>2750.49</v>
      </c>
      <c r="AQ782" s="32">
        <v>18.32</v>
      </c>
      <c r="AR782" s="32">
        <v>3294.62</v>
      </c>
      <c r="AS782" s="32">
        <v>3322.39</v>
      </c>
      <c r="AT782" s="32">
        <v>18.32</v>
      </c>
      <c r="AU782" s="32">
        <v>1924.52</v>
      </c>
      <c r="AV782" s="32">
        <v>18.37</v>
      </c>
      <c r="AW782" s="32">
        <v>18.37</v>
      </c>
      <c r="AX782" s="32">
        <v>201.82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9" t="s">
        <v>2680</v>
      </c>
      <c r="C783" s="15" t="s">
        <v>2681</v>
      </c>
      <c r="D783" s="7" t="s">
        <v>110</v>
      </c>
      <c r="E783" s="7" t="s">
        <v>29</v>
      </c>
      <c r="F783" s="7" t="s">
        <v>200</v>
      </c>
      <c r="G783" s="7" t="e">
        <f t="shared" ca="1" si="32"/>
        <v>#NAME?</v>
      </c>
      <c r="H783" s="26" t="s">
        <v>215</v>
      </c>
      <c r="I783" s="26" t="s">
        <v>480</v>
      </c>
      <c r="J783" s="7" t="str">
        <f t="shared" si="31"/>
        <v>Não</v>
      </c>
      <c r="K783" s="27">
        <v>45230</v>
      </c>
      <c r="L783" s="27"/>
      <c r="M783" s="7" t="s">
        <v>40</v>
      </c>
      <c r="N783" s="28">
        <v>1.2E-2</v>
      </c>
      <c r="O783" s="7" t="s">
        <v>41</v>
      </c>
      <c r="P783" s="29">
        <v>0.1</v>
      </c>
      <c r="Q783" s="30"/>
      <c r="R783" s="30"/>
      <c r="S783" s="7" t="s">
        <v>203</v>
      </c>
      <c r="T783" s="7" t="s">
        <v>2682</v>
      </c>
      <c r="U783" s="7" t="s">
        <v>29</v>
      </c>
      <c r="V783" s="26" t="e">
        <f t="shared" ca="1" si="33"/>
        <v>#NAME?</v>
      </c>
      <c r="W783" s="7"/>
      <c r="X783" s="7"/>
      <c r="Y783" s="31" t="s">
        <v>296</v>
      </c>
      <c r="Z783" s="32"/>
      <c r="AA783" s="33">
        <v>49075100012830</v>
      </c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>
        <v>0</v>
      </c>
      <c r="AO783" s="32">
        <v>17527.810000000001</v>
      </c>
      <c r="AP783" s="32">
        <v>67908.850000000006</v>
      </c>
      <c r="AQ783" s="32">
        <v>67865.259999999995</v>
      </c>
      <c r="AR783" s="32">
        <v>68473.850000000006</v>
      </c>
      <c r="AS783" s="32">
        <v>67105.66</v>
      </c>
      <c r="AT783" s="32">
        <v>100413.4</v>
      </c>
      <c r="AU783" s="32">
        <v>67230.759999999995</v>
      </c>
      <c r="AV783" s="32">
        <v>67417.53</v>
      </c>
      <c r="AW783" s="32">
        <v>67929.03</v>
      </c>
      <c r="AX783" s="32">
        <v>0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6" t="s">
        <v>2683</v>
      </c>
      <c r="C784" s="4" t="s">
        <v>2684</v>
      </c>
      <c r="D784" s="7" t="s">
        <v>28</v>
      </c>
      <c r="E784" s="7" t="s">
        <v>29</v>
      </c>
      <c r="F784" s="7" t="s">
        <v>412</v>
      </c>
      <c r="G784" s="7" t="e">
        <f t="shared" ca="1" si="32"/>
        <v>#NAME?</v>
      </c>
      <c r="H784" s="26" t="s">
        <v>210</v>
      </c>
      <c r="I784" s="26" t="s">
        <v>33</v>
      </c>
      <c r="J784" s="7" t="str">
        <f t="shared" si="31"/>
        <v>Não</v>
      </c>
      <c r="K784" s="27">
        <v>44973</v>
      </c>
      <c r="L784" s="7"/>
      <c r="M784" s="7" t="s">
        <v>298</v>
      </c>
      <c r="N784" s="28">
        <v>2.5000000000000001E-2</v>
      </c>
      <c r="O784" s="7" t="s">
        <v>237</v>
      </c>
      <c r="P784" s="29">
        <v>0.2</v>
      </c>
      <c r="Q784" s="30"/>
      <c r="R784" s="30"/>
      <c r="S784" s="7" t="s">
        <v>203</v>
      </c>
      <c r="T784" s="4" t="s">
        <v>2685</v>
      </c>
      <c r="U784" s="7" t="s">
        <v>29</v>
      </c>
      <c r="V784" s="26" t="e">
        <f t="shared" ca="1" si="33"/>
        <v>#NAME?</v>
      </c>
      <c r="W784" s="7"/>
      <c r="X784" s="7"/>
      <c r="Y784" s="31" t="s">
        <v>205</v>
      </c>
      <c r="Z784" s="32"/>
      <c r="AA784" s="33">
        <v>49075100009724</v>
      </c>
      <c r="AB784" s="32"/>
      <c r="AC784" s="32"/>
      <c r="AD784" s="32"/>
      <c r="AE784" s="32">
        <v>0</v>
      </c>
      <c r="AF784" s="32">
        <v>0</v>
      </c>
      <c r="AG784" s="32">
        <v>452250.65</v>
      </c>
      <c r="AH784" s="32">
        <v>448793.99</v>
      </c>
      <c r="AI784" s="32">
        <v>468483.92</v>
      </c>
      <c r="AJ784" s="32">
        <v>507653.15</v>
      </c>
      <c r="AK784" s="32">
        <v>534109.97</v>
      </c>
      <c r="AL784" s="32">
        <v>510876.26</v>
      </c>
      <c r="AM784" s="32">
        <v>509020.56</v>
      </c>
      <c r="AN784" s="32">
        <v>455605.43</v>
      </c>
      <c r="AO784" s="32">
        <v>489699.46</v>
      </c>
      <c r="AP784" s="32">
        <v>513079.42</v>
      </c>
      <c r="AQ784" s="32">
        <v>477677.57</v>
      </c>
      <c r="AR784" s="32">
        <v>484364.28</v>
      </c>
      <c r="AS784" s="32">
        <v>493164.06</v>
      </c>
      <c r="AT784" s="32">
        <v>473624.31</v>
      </c>
      <c r="AU784" s="32">
        <v>458234.4</v>
      </c>
      <c r="AV784" s="32">
        <v>407932.2</v>
      </c>
      <c r="AW784" s="32">
        <v>419132.5</v>
      </c>
      <c r="AX784" s="32">
        <v>428729.85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6" t="s">
        <v>2686</v>
      </c>
      <c r="C785" s="4" t="s">
        <v>2687</v>
      </c>
      <c r="D785" s="7" t="s">
        <v>28</v>
      </c>
      <c r="E785" s="7" t="s">
        <v>20</v>
      </c>
      <c r="F785" s="7" t="s">
        <v>220</v>
      </c>
      <c r="G785" s="7" t="e">
        <f t="shared" ca="1" si="32"/>
        <v>#NAME?</v>
      </c>
      <c r="H785" s="26" t="s">
        <v>215</v>
      </c>
      <c r="I785" s="26" t="s">
        <v>933</v>
      </c>
      <c r="J785" s="7" t="str">
        <f t="shared" si="31"/>
        <v>Sim</v>
      </c>
      <c r="K785" s="27">
        <v>44999</v>
      </c>
      <c r="L785" s="7"/>
      <c r="M785" s="7" t="s">
        <v>53</v>
      </c>
      <c r="N785" s="28">
        <v>0.01</v>
      </c>
      <c r="O785" s="7" t="s">
        <v>33</v>
      </c>
      <c r="P785" s="29">
        <v>0</v>
      </c>
      <c r="Q785" s="30" t="s">
        <v>2688</v>
      </c>
      <c r="R785" s="30"/>
      <c r="S785" s="7" t="s">
        <v>203</v>
      </c>
      <c r="T785" s="7" t="s">
        <v>2689</v>
      </c>
      <c r="U785" s="7" t="s">
        <v>113</v>
      </c>
      <c r="V785" s="26" t="e">
        <f t="shared" ca="1" si="33"/>
        <v>#NAME?</v>
      </c>
      <c r="W785" s="7"/>
      <c r="X785" s="7"/>
      <c r="Y785" s="31" t="s">
        <v>296</v>
      </c>
      <c r="Z785" s="32"/>
      <c r="AA785" s="33">
        <v>49075100008752</v>
      </c>
      <c r="AB785" s="32"/>
      <c r="AC785" s="32"/>
      <c r="AD785" s="32"/>
      <c r="AE785" s="32">
        <v>0</v>
      </c>
      <c r="AF785" s="32">
        <v>0</v>
      </c>
      <c r="AG785" s="32">
        <v>62447.48</v>
      </c>
      <c r="AH785" s="32">
        <v>62942.91</v>
      </c>
      <c r="AI785" s="32">
        <v>63991.85</v>
      </c>
      <c r="AJ785" s="32">
        <v>64634.52</v>
      </c>
      <c r="AK785" s="32">
        <v>80567.8</v>
      </c>
      <c r="AL785" s="32">
        <v>105473.89</v>
      </c>
      <c r="AM785" s="32">
        <v>110320</v>
      </c>
      <c r="AN785" s="32">
        <v>111815.67</v>
      </c>
      <c r="AO785" s="32">
        <v>77587.7</v>
      </c>
      <c r="AP785" s="32">
        <v>116259.59</v>
      </c>
      <c r="AQ785" s="32">
        <v>118070.07</v>
      </c>
      <c r="AR785" s="32">
        <v>107765.73</v>
      </c>
      <c r="AS785" s="32">
        <v>103594.28</v>
      </c>
      <c r="AT785" s="32">
        <v>59743.94</v>
      </c>
      <c r="AU785" s="32">
        <v>59984.79</v>
      </c>
      <c r="AV785" s="32">
        <v>60083.86</v>
      </c>
      <c r="AW785" s="32">
        <v>60514.71</v>
      </c>
      <c r="AX785" s="32">
        <v>60905.440000000002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6" t="s">
        <v>2690</v>
      </c>
      <c r="C786" s="4" t="s">
        <v>2691</v>
      </c>
      <c r="D786" s="7" t="s">
        <v>28</v>
      </c>
      <c r="E786" s="7" t="s">
        <v>20</v>
      </c>
      <c r="F786" s="7" t="s">
        <v>220</v>
      </c>
      <c r="G786" s="7" t="e">
        <f t="shared" ca="1" si="32"/>
        <v>#NAME?</v>
      </c>
      <c r="H786" s="26" t="s">
        <v>215</v>
      </c>
      <c r="I786" s="26" t="s">
        <v>1020</v>
      </c>
      <c r="J786" s="7" t="str">
        <f t="shared" si="31"/>
        <v>Não</v>
      </c>
      <c r="K786" s="27">
        <v>45560</v>
      </c>
      <c r="L786" s="7"/>
      <c r="M786" s="7" t="s">
        <v>53</v>
      </c>
      <c r="N786" s="28">
        <v>1.2E-2</v>
      </c>
      <c r="O786" s="7" t="s">
        <v>33</v>
      </c>
      <c r="P786" s="29">
        <v>0</v>
      </c>
      <c r="Q786" s="30"/>
      <c r="R786" s="30"/>
      <c r="S786" s="7" t="s">
        <v>203</v>
      </c>
      <c r="T786" s="7" t="s">
        <v>2689</v>
      </c>
      <c r="U786" s="7" t="s">
        <v>20</v>
      </c>
      <c r="V786" s="26" t="e">
        <f t="shared" ca="1" si="33"/>
        <v>#NAME?</v>
      </c>
      <c r="W786" s="7"/>
      <c r="X786" s="7" t="s">
        <v>44</v>
      </c>
      <c r="Y786" s="31"/>
      <c r="Z786" s="32"/>
      <c r="AA786" s="33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6" t="s">
        <v>2692</v>
      </c>
      <c r="C787" s="4" t="s">
        <v>2693</v>
      </c>
      <c r="D787" s="7" t="s">
        <v>110</v>
      </c>
      <c r="E787" s="7" t="s">
        <v>29</v>
      </c>
      <c r="F787" s="7" t="s">
        <v>1833</v>
      </c>
      <c r="G787" s="7" t="e">
        <f t="shared" ca="1" si="32"/>
        <v>#NAME?</v>
      </c>
      <c r="H787" s="26" t="s">
        <v>215</v>
      </c>
      <c r="I787" s="26" t="s">
        <v>2585</v>
      </c>
      <c r="J787" s="7" t="str">
        <f t="shared" si="31"/>
        <v>Não</v>
      </c>
      <c r="K787" s="27">
        <v>44973</v>
      </c>
      <c r="L787" s="7"/>
      <c r="M787" s="7" t="s">
        <v>301</v>
      </c>
      <c r="N787" s="28">
        <v>8.0000000000000002E-3</v>
      </c>
      <c r="O787" s="7" t="s">
        <v>302</v>
      </c>
      <c r="P787" s="29">
        <v>0.1</v>
      </c>
      <c r="Q787" s="30"/>
      <c r="R787" s="30"/>
      <c r="S787" s="7" t="s">
        <v>203</v>
      </c>
      <c r="T787" s="7" t="s">
        <v>2694</v>
      </c>
      <c r="U787" s="7" t="s">
        <v>29</v>
      </c>
      <c r="V787" s="26" t="e">
        <f t="shared" ca="1" si="33"/>
        <v>#NAME?</v>
      </c>
      <c r="W787" s="7"/>
      <c r="X787" s="7"/>
      <c r="Y787" s="31" t="s">
        <v>205</v>
      </c>
      <c r="Z787" s="32"/>
      <c r="AA787" s="33">
        <v>49075100012067</v>
      </c>
      <c r="AB787" s="32"/>
      <c r="AC787" s="32"/>
      <c r="AD787" s="32"/>
      <c r="AE787" s="32">
        <v>0</v>
      </c>
      <c r="AF787" s="32">
        <v>0</v>
      </c>
      <c r="AG787" s="32">
        <v>0</v>
      </c>
      <c r="AH787" s="32">
        <v>289978.59000000003</v>
      </c>
      <c r="AI787" s="32">
        <v>306493.43</v>
      </c>
      <c r="AJ787" s="32">
        <v>328944.06</v>
      </c>
      <c r="AK787" s="32">
        <v>341722.93</v>
      </c>
      <c r="AL787" s="32">
        <v>348232.2</v>
      </c>
      <c r="AM787" s="32">
        <v>353899.78</v>
      </c>
      <c r="AN787" s="32">
        <v>350742.28</v>
      </c>
      <c r="AO787" s="32">
        <v>357997.75</v>
      </c>
      <c r="AP787" s="32">
        <v>366779.82</v>
      </c>
      <c r="AQ787" s="32">
        <v>366822.72</v>
      </c>
      <c r="AR787" s="32">
        <v>374204.45</v>
      </c>
      <c r="AS787" s="32">
        <v>377147.44</v>
      </c>
      <c r="AT787" s="32">
        <v>372068.96</v>
      </c>
      <c r="AU787" s="32">
        <v>370458.7</v>
      </c>
      <c r="AV787" s="32">
        <v>367939.9</v>
      </c>
      <c r="AW787" s="32">
        <v>372067.9</v>
      </c>
      <c r="AX787" s="32">
        <v>4.8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2695</v>
      </c>
      <c r="C788" s="4" t="s">
        <v>2696</v>
      </c>
      <c r="D788" s="7" t="s">
        <v>28</v>
      </c>
      <c r="E788" s="7" t="s">
        <v>38</v>
      </c>
      <c r="F788" s="7" t="s">
        <v>260</v>
      </c>
      <c r="G788" s="7" t="e">
        <f t="shared" ca="1" si="32"/>
        <v>#NAME?</v>
      </c>
      <c r="H788" s="26" t="s">
        <v>210</v>
      </c>
      <c r="I788" s="26" t="s">
        <v>33</v>
      </c>
      <c r="J788" s="7" t="str">
        <f t="shared" si="31"/>
        <v>Não</v>
      </c>
      <c r="K788" s="27">
        <v>45096</v>
      </c>
      <c r="L788" s="27"/>
      <c r="M788" s="7" t="s">
        <v>53</v>
      </c>
      <c r="N788" s="28">
        <v>1.2E-2</v>
      </c>
      <c r="O788" s="7" t="s">
        <v>33</v>
      </c>
      <c r="P788" s="29">
        <v>0</v>
      </c>
      <c r="Q788" s="30"/>
      <c r="R788" s="30"/>
      <c r="S788" s="7" t="s">
        <v>203</v>
      </c>
      <c r="T788" s="7" t="s">
        <v>2697</v>
      </c>
      <c r="U788" s="7" t="s">
        <v>43</v>
      </c>
      <c r="V788" s="26" t="e">
        <f t="shared" ca="1" si="33"/>
        <v>#NAME?</v>
      </c>
      <c r="W788" s="7"/>
      <c r="X788" s="7"/>
      <c r="Y788" s="31" t="s">
        <v>296</v>
      </c>
      <c r="Z788" s="32"/>
      <c r="AA788" s="33">
        <v>49075100006717</v>
      </c>
      <c r="AB788" s="32"/>
      <c r="AC788" s="32"/>
      <c r="AD788" s="32"/>
      <c r="AE788" s="32"/>
      <c r="AF788" s="32"/>
      <c r="AG788" s="32"/>
      <c r="AH788" s="32">
        <v>0</v>
      </c>
      <c r="AI788" s="32">
        <v>98581.04</v>
      </c>
      <c r="AJ788" s="32">
        <v>111588.77</v>
      </c>
      <c r="AK788" s="32">
        <v>112674.22</v>
      </c>
      <c r="AL788" s="32">
        <v>113054.22</v>
      </c>
      <c r="AM788" s="32">
        <v>113905.94</v>
      </c>
      <c r="AN788" s="32">
        <v>114841.84</v>
      </c>
      <c r="AO788" s="32">
        <v>115658.22</v>
      </c>
      <c r="AP788" s="32">
        <v>116571.81</v>
      </c>
      <c r="AQ788" s="32">
        <v>117482.91</v>
      </c>
      <c r="AR788" s="32">
        <v>116711.03</v>
      </c>
      <c r="AS788" s="32">
        <v>115044.75</v>
      </c>
      <c r="AT788" s="32">
        <v>114847.27</v>
      </c>
      <c r="AU788" s="32">
        <v>115730</v>
      </c>
      <c r="AV788" s="32">
        <v>116620.2</v>
      </c>
      <c r="AW788" s="32">
        <v>117539.6</v>
      </c>
      <c r="AX788" s="32">
        <v>114233.78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" t="s">
        <v>2698</v>
      </c>
      <c r="C789" s="4" t="s">
        <v>2699</v>
      </c>
      <c r="D789" s="7" t="s">
        <v>28</v>
      </c>
      <c r="E789" s="7" t="s">
        <v>20</v>
      </c>
      <c r="F789" s="7" t="s">
        <v>214</v>
      </c>
      <c r="G789" s="7" t="e">
        <f t="shared" ca="1" si="32"/>
        <v>#NAME?</v>
      </c>
      <c r="H789" s="26" t="s">
        <v>210</v>
      </c>
      <c r="I789" s="26" t="s">
        <v>33</v>
      </c>
      <c r="J789" s="7" t="str">
        <f t="shared" si="31"/>
        <v>Não</v>
      </c>
      <c r="K789" s="27">
        <v>45520</v>
      </c>
      <c r="L789" s="7"/>
      <c r="M789" s="7" t="s">
        <v>301</v>
      </c>
      <c r="N789" s="28">
        <v>8.0000000000000002E-3</v>
      </c>
      <c r="O789" s="7" t="s">
        <v>302</v>
      </c>
      <c r="P789" s="29">
        <v>0.1</v>
      </c>
      <c r="Q789" s="82"/>
      <c r="R789" s="82"/>
      <c r="S789" s="7" t="s">
        <v>203</v>
      </c>
      <c r="T789" s="7" t="s">
        <v>2700</v>
      </c>
      <c r="U789" s="7" t="s">
        <v>20</v>
      </c>
      <c r="V789" s="26" t="e">
        <f t="shared" ca="1" si="33"/>
        <v>#NAME?</v>
      </c>
      <c r="W789" s="7"/>
      <c r="X789" s="7" t="s">
        <v>44</v>
      </c>
      <c r="Y789" s="31" t="s">
        <v>205</v>
      </c>
      <c r="Z789" s="32"/>
      <c r="AA789" s="33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>
        <v>49889.84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3" t="s">
        <v>2701</v>
      </c>
      <c r="C790" s="4" t="s">
        <v>2702</v>
      </c>
      <c r="D790" s="7" t="s">
        <v>28</v>
      </c>
      <c r="E790" s="7" t="s">
        <v>20</v>
      </c>
      <c r="F790" s="7" t="s">
        <v>214</v>
      </c>
      <c r="G790" s="7" t="e">
        <f t="shared" ca="1" si="32"/>
        <v>#NAME?</v>
      </c>
      <c r="H790" s="26" t="s">
        <v>210</v>
      </c>
      <c r="I790" s="26" t="s">
        <v>33</v>
      </c>
      <c r="J790" s="7" t="str">
        <f t="shared" si="31"/>
        <v>Não</v>
      </c>
      <c r="K790" s="27">
        <v>44979</v>
      </c>
      <c r="L790" s="7"/>
      <c r="M790" s="7" t="s">
        <v>53</v>
      </c>
      <c r="N790" s="28">
        <v>1.2E-2</v>
      </c>
      <c r="O790" s="7" t="s">
        <v>33</v>
      </c>
      <c r="P790" s="29">
        <v>0</v>
      </c>
      <c r="Q790" s="82"/>
      <c r="R790" s="82"/>
      <c r="S790" s="7" t="s">
        <v>203</v>
      </c>
      <c r="T790" s="7" t="s">
        <v>2700</v>
      </c>
      <c r="U790" s="7" t="s">
        <v>20</v>
      </c>
      <c r="V790" s="26" t="e">
        <f t="shared" ca="1" si="33"/>
        <v>#NAME?</v>
      </c>
      <c r="W790" s="7"/>
      <c r="X790" s="7"/>
      <c r="Y790" s="31" t="s">
        <v>205</v>
      </c>
      <c r="Z790" s="32"/>
      <c r="AA790" s="33">
        <v>49075100006474</v>
      </c>
      <c r="AB790" s="32"/>
      <c r="AC790" s="32"/>
      <c r="AD790" s="32"/>
      <c r="AE790" s="32"/>
      <c r="AF790" s="32">
        <v>473873.6</v>
      </c>
      <c r="AG790" s="32">
        <v>481691.48</v>
      </c>
      <c r="AH790" s="32">
        <v>485613.74</v>
      </c>
      <c r="AI790" s="32">
        <v>493663.84</v>
      </c>
      <c r="AJ790" s="32">
        <v>500079.13</v>
      </c>
      <c r="AK790" s="32">
        <v>503634.65</v>
      </c>
      <c r="AL790" s="32">
        <v>506892.03</v>
      </c>
      <c r="AM790" s="32">
        <v>505887.98</v>
      </c>
      <c r="AN790" s="32">
        <v>509208.33</v>
      </c>
      <c r="AO790" s="32">
        <v>511261.68</v>
      </c>
      <c r="AP790" s="32">
        <v>517830.29</v>
      </c>
      <c r="AQ790" s="32">
        <v>520086.43</v>
      </c>
      <c r="AR790" s="32">
        <v>523896.73</v>
      </c>
      <c r="AS790" s="32">
        <v>525434.06999999995</v>
      </c>
      <c r="AT790" s="32">
        <v>521989.28</v>
      </c>
      <c r="AU790" s="32">
        <v>525225.69999999995</v>
      </c>
      <c r="AV790" s="32">
        <v>528962.30000000005</v>
      </c>
      <c r="AW790" s="32">
        <v>533792.5</v>
      </c>
      <c r="AX790" s="32">
        <v>542099.65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" t="s">
        <v>2703</v>
      </c>
      <c r="C791" s="4" t="s">
        <v>2704</v>
      </c>
      <c r="D791" s="7" t="s">
        <v>110</v>
      </c>
      <c r="E791" s="7" t="s">
        <v>29</v>
      </c>
      <c r="F791" s="7" t="s">
        <v>527</v>
      </c>
      <c r="G791" s="7" t="e">
        <f t="shared" ca="1" si="32"/>
        <v>#NAME?</v>
      </c>
      <c r="H791" s="26" t="s">
        <v>215</v>
      </c>
      <c r="I791" s="26" t="s">
        <v>480</v>
      </c>
      <c r="J791" s="7" t="str">
        <f t="shared" si="31"/>
        <v>Não</v>
      </c>
      <c r="K791" s="27">
        <v>45168</v>
      </c>
      <c r="L791" s="27"/>
      <c r="M791" s="7" t="s">
        <v>98</v>
      </c>
      <c r="N791" s="28">
        <v>5.0000000000000001E-3</v>
      </c>
      <c r="O791" s="7" t="s">
        <v>33</v>
      </c>
      <c r="P791" s="29">
        <v>0</v>
      </c>
      <c r="Q791" s="82"/>
      <c r="R791" s="30" t="s">
        <v>736</v>
      </c>
      <c r="S791" s="7" t="s">
        <v>203</v>
      </c>
      <c r="T791" s="7" t="s">
        <v>2705</v>
      </c>
      <c r="U791" s="7" t="s">
        <v>29</v>
      </c>
      <c r="V791" s="26" t="e">
        <f t="shared" ca="1" si="33"/>
        <v>#NAME?</v>
      </c>
      <c r="W791" s="7"/>
      <c r="X791" s="7"/>
      <c r="Y791" s="31" t="s">
        <v>296</v>
      </c>
      <c r="Z791" s="32"/>
      <c r="AA791" s="33">
        <v>49075100006105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>
        <v>1967966.43</v>
      </c>
      <c r="AM791" s="32">
        <v>1988281</v>
      </c>
      <c r="AN791" s="32">
        <v>3881924.48</v>
      </c>
      <c r="AO791" s="32">
        <v>3904486.3</v>
      </c>
      <c r="AP791" s="32">
        <v>3938265.36</v>
      </c>
      <c r="AQ791" s="32">
        <v>3974332.28</v>
      </c>
      <c r="AR791" s="32">
        <v>4004896.65</v>
      </c>
      <c r="AS791" s="32">
        <v>4039125.48</v>
      </c>
      <c r="AT791" s="32">
        <v>4073871.85</v>
      </c>
      <c r="AU791" s="32">
        <v>4106159</v>
      </c>
      <c r="AV791" s="32">
        <v>4136869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6" t="s">
        <v>2706</v>
      </c>
      <c r="C792" s="4" t="s">
        <v>2707</v>
      </c>
      <c r="D792" s="7" t="s">
        <v>28</v>
      </c>
      <c r="E792" s="7" t="s">
        <v>29</v>
      </c>
      <c r="F792" s="7" t="s">
        <v>78</v>
      </c>
      <c r="G792" s="7" t="e">
        <f t="shared" ca="1" si="32"/>
        <v>#NAME?</v>
      </c>
      <c r="H792" s="26" t="s">
        <v>215</v>
      </c>
      <c r="I792" s="26" t="s">
        <v>216</v>
      </c>
      <c r="J792" s="7" t="str">
        <f t="shared" si="31"/>
        <v>Não</v>
      </c>
      <c r="K792" s="27">
        <v>45163</v>
      </c>
      <c r="L792" s="27"/>
      <c r="M792" s="7" t="s">
        <v>504</v>
      </c>
      <c r="N792" s="28">
        <v>5.0000000000000001E-3</v>
      </c>
      <c r="O792" s="7" t="s">
        <v>33</v>
      </c>
      <c r="P792" s="29">
        <v>0</v>
      </c>
      <c r="Q792" s="30"/>
      <c r="R792" s="130" t="s">
        <v>2708</v>
      </c>
      <c r="S792" s="7" t="s">
        <v>329</v>
      </c>
      <c r="T792" s="7" t="s">
        <v>2709</v>
      </c>
      <c r="U792" s="7" t="s">
        <v>29</v>
      </c>
      <c r="V792" s="26" t="e">
        <f t="shared" ca="1" si="33"/>
        <v>#NAME?</v>
      </c>
      <c r="W792" s="7"/>
      <c r="X792" s="7"/>
      <c r="Y792" s="31" t="s">
        <v>470</v>
      </c>
      <c r="Z792" s="32"/>
      <c r="AA792" s="33">
        <v>49075100012075</v>
      </c>
      <c r="AB792" s="32"/>
      <c r="AC792" s="32"/>
      <c r="AD792" s="32"/>
      <c r="AE792" s="32">
        <v>0</v>
      </c>
      <c r="AF792" s="32">
        <v>0</v>
      </c>
      <c r="AG792" s="32">
        <v>0</v>
      </c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" t="s">
        <v>2710</v>
      </c>
      <c r="C793" s="4" t="s">
        <v>2711</v>
      </c>
      <c r="D793" s="7" t="s">
        <v>51</v>
      </c>
      <c r="E793" s="7" t="s">
        <v>20</v>
      </c>
      <c r="F793" s="7" t="s">
        <v>232</v>
      </c>
      <c r="G793" s="7" t="e">
        <f t="shared" ca="1" si="32"/>
        <v>#NAME?</v>
      </c>
      <c r="H793" s="26" t="s">
        <v>210</v>
      </c>
      <c r="I793" s="26" t="s">
        <v>33</v>
      </c>
      <c r="J793" s="7" t="str">
        <f t="shared" si="31"/>
        <v>Não</v>
      </c>
      <c r="K793" s="27">
        <v>45252</v>
      </c>
      <c r="L793" s="27"/>
      <c r="M793" s="7" t="s">
        <v>53</v>
      </c>
      <c r="N793" s="28">
        <v>0.01</v>
      </c>
      <c r="O793" s="7" t="s">
        <v>33</v>
      </c>
      <c r="P793" s="29">
        <v>0</v>
      </c>
      <c r="Q793" s="30"/>
      <c r="R793" s="130"/>
      <c r="S793" s="7" t="s">
        <v>203</v>
      </c>
      <c r="T793" s="7" t="s">
        <v>2712</v>
      </c>
      <c r="U793" s="7" t="s">
        <v>20</v>
      </c>
      <c r="V793" s="26" t="e">
        <f t="shared" ca="1" si="33"/>
        <v>#NAME?</v>
      </c>
      <c r="W793" s="7"/>
      <c r="X793" s="7"/>
      <c r="Y793" s="31" t="s">
        <v>205</v>
      </c>
      <c r="Z793" s="32"/>
      <c r="AA793" s="33">
        <v>49075100012849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>
        <v>480118.49</v>
      </c>
      <c r="AP793" s="32">
        <v>483878.05</v>
      </c>
      <c r="AQ793" s="32">
        <v>487891.47</v>
      </c>
      <c r="AR793" s="32">
        <v>491356.64</v>
      </c>
      <c r="AS793" s="32">
        <v>494699.39</v>
      </c>
      <c r="AT793" s="32">
        <v>497748.6</v>
      </c>
      <c r="AU793" s="32">
        <v>501009.7</v>
      </c>
      <c r="AV793" s="32">
        <v>505061.2</v>
      </c>
      <c r="AW793" s="32">
        <v>726433.5</v>
      </c>
      <c r="AX793" s="32">
        <v>731133.86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6" t="s">
        <v>2713</v>
      </c>
      <c r="C794" s="4" t="s">
        <v>2714</v>
      </c>
      <c r="D794" s="7" t="s">
        <v>28</v>
      </c>
      <c r="E794" s="7" t="s">
        <v>20</v>
      </c>
      <c r="F794" s="7" t="s">
        <v>214</v>
      </c>
      <c r="G794" s="7" t="e">
        <f t="shared" ca="1" si="32"/>
        <v>#NAME?</v>
      </c>
      <c r="H794" s="26" t="s">
        <v>210</v>
      </c>
      <c r="I794" s="26" t="s">
        <v>33</v>
      </c>
      <c r="J794" s="7" t="str">
        <f t="shared" si="31"/>
        <v>Sim</v>
      </c>
      <c r="K794" s="27">
        <v>44945</v>
      </c>
      <c r="L794" s="7"/>
      <c r="M794" s="7" t="s">
        <v>53</v>
      </c>
      <c r="N794" s="28">
        <v>1.2E-2</v>
      </c>
      <c r="O794" s="7" t="s">
        <v>33</v>
      </c>
      <c r="P794" s="29">
        <v>0</v>
      </c>
      <c r="Q794" s="30" t="s">
        <v>2715</v>
      </c>
      <c r="R794" s="30"/>
      <c r="S794" s="7" t="s">
        <v>203</v>
      </c>
      <c r="T794" s="7" t="s">
        <v>2716</v>
      </c>
      <c r="U794" s="7" t="s">
        <v>20</v>
      </c>
      <c r="V794" s="26" t="e">
        <f t="shared" ca="1" si="33"/>
        <v>#NAME?</v>
      </c>
      <c r="W794" s="7"/>
      <c r="X794" s="7"/>
      <c r="Y794" s="31" t="s">
        <v>205</v>
      </c>
      <c r="Z794" s="32"/>
      <c r="AA794" s="33">
        <v>49075100006482</v>
      </c>
      <c r="AB794" s="32"/>
      <c r="AC794" s="32"/>
      <c r="AD794" s="32"/>
      <c r="AE794" s="32">
        <v>788175.45</v>
      </c>
      <c r="AF794" s="32">
        <v>794794.76</v>
      </c>
      <c r="AG794" s="32">
        <v>803301.69</v>
      </c>
      <c r="AH794" s="32">
        <v>808932.47</v>
      </c>
      <c r="AI794" s="32">
        <v>817587.84</v>
      </c>
      <c r="AJ794" s="32">
        <v>824932.72</v>
      </c>
      <c r="AK794" s="32">
        <v>831994.21</v>
      </c>
      <c r="AL794" s="32">
        <v>840143.99</v>
      </c>
      <c r="AM794" s="32">
        <v>846924.5</v>
      </c>
      <c r="AN794" s="32">
        <v>854397.79</v>
      </c>
      <c r="AO794" s="32">
        <v>860467.18</v>
      </c>
      <c r="AP794" s="32">
        <v>866851.66</v>
      </c>
      <c r="AQ794" s="32">
        <v>867115.02</v>
      </c>
      <c r="AR794" s="32">
        <v>873789.21</v>
      </c>
      <c r="AS794" s="32">
        <v>880475.5</v>
      </c>
      <c r="AT794" s="32">
        <v>884553.95</v>
      </c>
      <c r="AU794" s="32">
        <v>890839.1</v>
      </c>
      <c r="AV794" s="32">
        <v>927297.1</v>
      </c>
      <c r="AW794" s="32">
        <v>934293</v>
      </c>
      <c r="AX794" s="32">
        <v>88238.51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7" t="s">
        <v>2717</v>
      </c>
      <c r="C795" s="38" t="s">
        <v>2718</v>
      </c>
      <c r="D795" s="7" t="s">
        <v>51</v>
      </c>
      <c r="E795" s="7" t="s">
        <v>20</v>
      </c>
      <c r="F795" s="7" t="s">
        <v>232</v>
      </c>
      <c r="G795" s="7" t="e">
        <f t="shared" ca="1" si="32"/>
        <v>#NAME?</v>
      </c>
      <c r="H795" s="26" t="s">
        <v>210</v>
      </c>
      <c r="I795" s="26" t="s">
        <v>33</v>
      </c>
      <c r="J795" s="7" t="str">
        <f t="shared" si="31"/>
        <v>Não</v>
      </c>
      <c r="K795" s="27">
        <v>45457</v>
      </c>
      <c r="L795" s="27"/>
      <c r="M795" s="7" t="s">
        <v>53</v>
      </c>
      <c r="N795" s="28">
        <v>1.2E-2</v>
      </c>
      <c r="O795" s="7" t="s">
        <v>33</v>
      </c>
      <c r="P795" s="29">
        <v>0</v>
      </c>
      <c r="Q795" s="30"/>
      <c r="R795" s="30"/>
      <c r="S795" s="7" t="s">
        <v>203</v>
      </c>
      <c r="T795" s="6" t="s">
        <v>2719</v>
      </c>
      <c r="U795" s="7" t="s">
        <v>20</v>
      </c>
      <c r="V795" s="26" t="e">
        <f t="shared" ca="1" si="33"/>
        <v>#NAME?</v>
      </c>
      <c r="W795" s="7"/>
      <c r="X795" s="7" t="s">
        <v>44</v>
      </c>
      <c r="Y795" s="31" t="s">
        <v>205</v>
      </c>
      <c r="Z795" s="32"/>
      <c r="AA795" s="33">
        <v>49075100015155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>
        <v>314913.7</v>
      </c>
      <c r="AW795" s="32">
        <v>319047.40000000002</v>
      </c>
      <c r="AX795" s="32">
        <v>331479.13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7" t="s">
        <v>2717</v>
      </c>
      <c r="C796" s="38" t="s">
        <v>2720</v>
      </c>
      <c r="D796" s="7" t="s">
        <v>51</v>
      </c>
      <c r="E796" s="7" t="s">
        <v>20</v>
      </c>
      <c r="F796" s="7" t="s">
        <v>232</v>
      </c>
      <c r="G796" s="7" t="e">
        <f t="shared" ca="1" si="32"/>
        <v>#NAME?</v>
      </c>
      <c r="H796" s="26" t="s">
        <v>201</v>
      </c>
      <c r="I796" s="26" t="s">
        <v>33</v>
      </c>
      <c r="J796" s="7" t="str">
        <f t="shared" si="31"/>
        <v>Não</v>
      </c>
      <c r="K796" s="27">
        <v>45422</v>
      </c>
      <c r="L796" s="27">
        <v>45457</v>
      </c>
      <c r="M796" s="7" t="s">
        <v>53</v>
      </c>
      <c r="N796" s="28">
        <v>1.2E-2</v>
      </c>
      <c r="O796" s="7" t="s">
        <v>33</v>
      </c>
      <c r="P796" s="29">
        <v>0</v>
      </c>
      <c r="Q796" s="30"/>
      <c r="R796" s="30" t="s">
        <v>2721</v>
      </c>
      <c r="S796" s="7" t="s">
        <v>203</v>
      </c>
      <c r="T796" s="6" t="s">
        <v>2719</v>
      </c>
      <c r="U796" s="7" t="s">
        <v>20</v>
      </c>
      <c r="V796" s="26" t="e">
        <f t="shared" ca="1" si="33"/>
        <v>#NAME?</v>
      </c>
      <c r="W796" s="7"/>
      <c r="X796" s="7" t="s">
        <v>44</v>
      </c>
      <c r="Y796" s="31"/>
      <c r="Z796" s="32"/>
      <c r="AA796" s="33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>
        <v>0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" t="s">
        <v>2722</v>
      </c>
      <c r="C797" s="4" t="s">
        <v>2723</v>
      </c>
      <c r="D797" s="7" t="s">
        <v>28</v>
      </c>
      <c r="E797" s="7" t="s">
        <v>38</v>
      </c>
      <c r="F797" s="7" t="s">
        <v>306</v>
      </c>
      <c r="G797" s="7" t="e">
        <f t="shared" ca="1" si="32"/>
        <v>#NAME?</v>
      </c>
      <c r="H797" s="26" t="s">
        <v>201</v>
      </c>
      <c r="I797" s="26" t="s">
        <v>33</v>
      </c>
      <c r="J797" s="7" t="str">
        <f t="shared" si="31"/>
        <v>Não</v>
      </c>
      <c r="K797" s="27">
        <v>45029</v>
      </c>
      <c r="L797" s="7"/>
      <c r="M797" s="7" t="s">
        <v>53</v>
      </c>
      <c r="N797" s="28">
        <v>1.2E-2</v>
      </c>
      <c r="O797" s="7" t="s">
        <v>33</v>
      </c>
      <c r="P797" s="29">
        <v>0</v>
      </c>
      <c r="Q797" s="30"/>
      <c r="R797" s="30" t="s">
        <v>2724</v>
      </c>
      <c r="S797" s="7" t="s">
        <v>203</v>
      </c>
      <c r="T797" s="7" t="s">
        <v>2725</v>
      </c>
      <c r="U797" s="7" t="s">
        <v>43</v>
      </c>
      <c r="V797" s="26" t="e">
        <f t="shared" ca="1" si="33"/>
        <v>#NAME?</v>
      </c>
      <c r="W797" s="7"/>
      <c r="X797" s="7"/>
      <c r="Y797" s="31" t="s">
        <v>205</v>
      </c>
      <c r="Z797" s="32"/>
      <c r="AA797" s="33">
        <v>49075100009023</v>
      </c>
      <c r="AB797" s="32"/>
      <c r="AC797" s="32"/>
      <c r="AD797" s="32"/>
      <c r="AE797" s="32"/>
      <c r="AF797" s="32"/>
      <c r="AG797" s="32">
        <v>0</v>
      </c>
      <c r="AH797" s="32">
        <v>134455.91</v>
      </c>
      <c r="AI797" s="32">
        <v>76467.350000000006</v>
      </c>
      <c r="AJ797" s="32">
        <v>82627.98</v>
      </c>
      <c r="AK797" s="32">
        <v>83258.8</v>
      </c>
      <c r="AL797" s="32">
        <v>90781.64</v>
      </c>
      <c r="AM797" s="32">
        <v>91587.3</v>
      </c>
      <c r="AN797" s="32">
        <v>92396.3</v>
      </c>
      <c r="AO797" s="32">
        <v>120183.45</v>
      </c>
      <c r="AP797" s="32">
        <v>121206.67</v>
      </c>
      <c r="AQ797" s="32">
        <v>122210.89</v>
      </c>
      <c r="AR797" s="32">
        <v>133178.72</v>
      </c>
      <c r="AS797" s="32">
        <v>134379.96</v>
      </c>
      <c r="AT797" s="32">
        <v>135558.38</v>
      </c>
      <c r="AU797" s="32">
        <v>1160</v>
      </c>
      <c r="AV797" s="32">
        <v>0</v>
      </c>
      <c r="AW797" s="32">
        <v>0</v>
      </c>
      <c r="AX797" s="32">
        <v>0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" t="s">
        <v>2726</v>
      </c>
      <c r="C798" s="4" t="s">
        <v>2727</v>
      </c>
      <c r="D798" s="7" t="s">
        <v>110</v>
      </c>
      <c r="E798" s="7" t="s">
        <v>29</v>
      </c>
      <c r="F798" s="7" t="s">
        <v>200</v>
      </c>
      <c r="G798" s="7" t="e">
        <f t="shared" ca="1" si="32"/>
        <v>#NAME?</v>
      </c>
      <c r="H798" s="26" t="s">
        <v>201</v>
      </c>
      <c r="I798" s="26" t="s">
        <v>33</v>
      </c>
      <c r="J798" s="7" t="str">
        <f t="shared" si="31"/>
        <v>Não</v>
      </c>
      <c r="K798" s="27">
        <v>45145</v>
      </c>
      <c r="L798" s="27">
        <v>45341</v>
      </c>
      <c r="M798" s="7" t="s">
        <v>40</v>
      </c>
      <c r="N798" s="28">
        <v>1.2E-2</v>
      </c>
      <c r="O798" s="7" t="s">
        <v>41</v>
      </c>
      <c r="P798" s="29">
        <v>0.1</v>
      </c>
      <c r="Q798" s="30"/>
      <c r="R798" s="30"/>
      <c r="S798" s="7" t="s">
        <v>203</v>
      </c>
      <c r="T798" s="7" t="s">
        <v>2728</v>
      </c>
      <c r="U798" s="7" t="s">
        <v>29</v>
      </c>
      <c r="V798" s="26" t="e">
        <f t="shared" ca="1" si="33"/>
        <v>#NAME?</v>
      </c>
      <c r="W798" s="7"/>
      <c r="X798" s="7"/>
      <c r="Y798" s="31"/>
      <c r="Z798" s="32"/>
      <c r="AA798" s="33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>
        <v>847092.01</v>
      </c>
      <c r="AM798" s="32">
        <v>1054776.97</v>
      </c>
      <c r="AN798" s="32">
        <v>1054650.81</v>
      </c>
      <c r="AO798" s="32">
        <v>1072685.68</v>
      </c>
      <c r="AP798" s="32">
        <v>1099271.98</v>
      </c>
      <c r="AQ798" s="32">
        <v>1098794.75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9" t="s">
        <v>2726</v>
      </c>
      <c r="C799" s="15" t="s">
        <v>2729</v>
      </c>
      <c r="D799" s="7" t="s">
        <v>110</v>
      </c>
      <c r="E799" s="7" t="s">
        <v>29</v>
      </c>
      <c r="F799" s="7" t="s">
        <v>200</v>
      </c>
      <c r="G799" s="7" t="e">
        <f t="shared" ca="1" si="32"/>
        <v>#NAME?</v>
      </c>
      <c r="H799" s="26" t="s">
        <v>215</v>
      </c>
      <c r="I799" s="26" t="s">
        <v>216</v>
      </c>
      <c r="J799" s="7" t="str">
        <f t="shared" si="31"/>
        <v>Não</v>
      </c>
      <c r="K799" s="27">
        <v>45187</v>
      </c>
      <c r="L799" s="7"/>
      <c r="M799" s="7" t="s">
        <v>271</v>
      </c>
      <c r="N799" s="28">
        <v>1.4E-2</v>
      </c>
      <c r="O799" s="7" t="s">
        <v>41</v>
      </c>
      <c r="P799" s="29">
        <v>0.1</v>
      </c>
      <c r="Q799" s="30"/>
      <c r="R799" s="30"/>
      <c r="S799" s="7" t="s">
        <v>203</v>
      </c>
      <c r="T799" s="7" t="s">
        <v>2728</v>
      </c>
      <c r="U799" s="7" t="s">
        <v>29</v>
      </c>
      <c r="V799" s="26" t="e">
        <f t="shared" ca="1" si="33"/>
        <v>#NAME?</v>
      </c>
      <c r="W799" s="7"/>
      <c r="X799" s="7"/>
      <c r="Y799" s="31" t="s">
        <v>205</v>
      </c>
      <c r="Z799" s="32"/>
      <c r="AA799" s="33">
        <v>49075100012083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" t="s">
        <v>2730</v>
      </c>
      <c r="C800" s="4" t="s">
        <v>2731</v>
      </c>
      <c r="D800" s="7" t="s">
        <v>28</v>
      </c>
      <c r="E800" s="7" t="s">
        <v>20</v>
      </c>
      <c r="F800" s="7" t="s">
        <v>220</v>
      </c>
      <c r="G800" s="7" t="e">
        <f t="shared" ca="1" si="32"/>
        <v>#NAME?</v>
      </c>
      <c r="H800" s="26" t="s">
        <v>210</v>
      </c>
      <c r="I800" s="26" t="s">
        <v>33</v>
      </c>
      <c r="J800" s="7" t="str">
        <f t="shared" si="31"/>
        <v>Não</v>
      </c>
      <c r="K800" s="27">
        <v>45282</v>
      </c>
      <c r="L800" s="7"/>
      <c r="M800" s="9" t="s">
        <v>98</v>
      </c>
      <c r="N800" s="10">
        <v>7.0000000000000001E-3</v>
      </c>
      <c r="O800" s="6" t="s">
        <v>33</v>
      </c>
      <c r="P800" s="11">
        <v>0</v>
      </c>
      <c r="Q800" s="43"/>
      <c r="R800" s="43"/>
      <c r="S800" s="7" t="s">
        <v>203</v>
      </c>
      <c r="T800" s="7" t="s">
        <v>2732</v>
      </c>
      <c r="U800" s="7" t="s">
        <v>20</v>
      </c>
      <c r="V800" s="26" t="e">
        <f t="shared" ca="1" si="33"/>
        <v>#NAME?</v>
      </c>
      <c r="W800" s="7"/>
      <c r="X800" s="7"/>
      <c r="Y800" s="31" t="s">
        <v>205</v>
      </c>
      <c r="Z800" s="32"/>
      <c r="AA800" s="33">
        <v>49075100013071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>
        <v>100024.17</v>
      </c>
      <c r="AQ800" s="32">
        <v>101072.51</v>
      </c>
      <c r="AR800" s="32">
        <v>101920.12</v>
      </c>
      <c r="AS800" s="32">
        <v>102856.91</v>
      </c>
      <c r="AT800" s="32">
        <v>103752.78</v>
      </c>
      <c r="AU800" s="32">
        <v>104522.4</v>
      </c>
      <c r="AV800" s="32">
        <v>105388.7</v>
      </c>
      <c r="AW800" s="32">
        <v>106321.1</v>
      </c>
      <c r="AX800" s="32">
        <v>107321.01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" t="s">
        <v>2730</v>
      </c>
      <c r="C801" s="4" t="s">
        <v>2733</v>
      </c>
      <c r="D801" s="7" t="s">
        <v>28</v>
      </c>
      <c r="E801" s="7" t="s">
        <v>20</v>
      </c>
      <c r="F801" s="7" t="s">
        <v>220</v>
      </c>
      <c r="G801" s="7" t="e">
        <f t="shared" ca="1" si="32"/>
        <v>#NAME?</v>
      </c>
      <c r="H801" s="26" t="s">
        <v>210</v>
      </c>
      <c r="I801" s="26" t="s">
        <v>33</v>
      </c>
      <c r="J801" s="7" t="str">
        <f t="shared" si="31"/>
        <v>Sim</v>
      </c>
      <c r="K801" s="27">
        <v>45127</v>
      </c>
      <c r="L801" s="7"/>
      <c r="M801" s="7" t="s">
        <v>53</v>
      </c>
      <c r="N801" s="28">
        <v>1.2E-2</v>
      </c>
      <c r="O801" s="7" t="s">
        <v>33</v>
      </c>
      <c r="P801" s="29">
        <v>0</v>
      </c>
      <c r="Q801" s="43" t="s">
        <v>2734</v>
      </c>
      <c r="R801" s="43"/>
      <c r="S801" s="7" t="s">
        <v>203</v>
      </c>
      <c r="T801" s="7" t="s">
        <v>2732</v>
      </c>
      <c r="U801" s="7" t="s">
        <v>20</v>
      </c>
      <c r="V801" s="26" t="e">
        <f t="shared" ca="1" si="33"/>
        <v>#NAME?</v>
      </c>
      <c r="W801" s="7"/>
      <c r="X801" s="7"/>
      <c r="Y801" s="31" t="s">
        <v>205</v>
      </c>
      <c r="Z801" s="32"/>
      <c r="AA801" s="33">
        <v>49075100008205</v>
      </c>
      <c r="AB801" s="32"/>
      <c r="AC801" s="32"/>
      <c r="AD801" s="32"/>
      <c r="AE801" s="32"/>
      <c r="AF801" s="32"/>
      <c r="AG801" s="32"/>
      <c r="AH801" s="32"/>
      <c r="AI801" s="32"/>
      <c r="AJ801" s="32">
        <v>0</v>
      </c>
      <c r="AK801" s="32">
        <v>1875447.01</v>
      </c>
      <c r="AL801" s="32">
        <v>1896446.3</v>
      </c>
      <c r="AM801" s="32">
        <v>1503271.83</v>
      </c>
      <c r="AN801" s="32">
        <v>1516384.23</v>
      </c>
      <c r="AO801" s="32">
        <v>1527561.79</v>
      </c>
      <c r="AP801" s="32">
        <v>1800247.93</v>
      </c>
      <c r="AQ801" s="32">
        <v>1809687.32</v>
      </c>
      <c r="AR801" s="32">
        <v>1813405.43</v>
      </c>
      <c r="AS801" s="32">
        <v>1823412.12</v>
      </c>
      <c r="AT801" s="32">
        <v>1826537.8</v>
      </c>
      <c r="AU801" s="32">
        <v>1833408</v>
      </c>
      <c r="AV801" s="32">
        <v>2138816</v>
      </c>
      <c r="AW801" s="32">
        <v>2099112</v>
      </c>
      <c r="AX801" s="32">
        <v>2112064.41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" t="s">
        <v>2735</v>
      </c>
      <c r="C802" s="15" t="s">
        <v>2736</v>
      </c>
      <c r="D802" s="7" t="s">
        <v>28</v>
      </c>
      <c r="E802" s="7" t="s">
        <v>20</v>
      </c>
      <c r="F802" s="7" t="s">
        <v>214</v>
      </c>
      <c r="G802" s="7" t="e">
        <f t="shared" ca="1" si="32"/>
        <v>#NAME?</v>
      </c>
      <c r="H802" s="26" t="s">
        <v>210</v>
      </c>
      <c r="I802" s="26" t="s">
        <v>33</v>
      </c>
      <c r="J802" s="7" t="str">
        <f t="shared" si="31"/>
        <v>Não</v>
      </c>
      <c r="K802" s="27">
        <v>45246</v>
      </c>
      <c r="L802" s="7"/>
      <c r="M802" s="7" t="s">
        <v>74</v>
      </c>
      <c r="N802" s="28">
        <v>1.4999999999999999E-2</v>
      </c>
      <c r="O802" s="7" t="s">
        <v>41</v>
      </c>
      <c r="P802" s="29">
        <v>0.1</v>
      </c>
      <c r="Q802" s="43"/>
      <c r="R802" s="35" t="s">
        <v>2737</v>
      </c>
      <c r="S802" s="7" t="s">
        <v>203</v>
      </c>
      <c r="T802" s="7" t="s">
        <v>2738</v>
      </c>
      <c r="U802" s="7" t="s">
        <v>20</v>
      </c>
      <c r="V802" s="26" t="e">
        <f t="shared" ca="1" si="33"/>
        <v>#NAME?</v>
      </c>
      <c r="W802" s="7"/>
      <c r="X802" s="7"/>
      <c r="Y802" s="31" t="s">
        <v>205</v>
      </c>
      <c r="Z802" s="32"/>
      <c r="AA802" s="33">
        <v>49075100012857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>
        <v>0</v>
      </c>
      <c r="AP802" s="32">
        <v>191604.91</v>
      </c>
      <c r="AQ802" s="32">
        <v>231090.55</v>
      </c>
      <c r="AR802" s="32">
        <v>322944.63</v>
      </c>
      <c r="AS802" s="32">
        <v>325691.07</v>
      </c>
      <c r="AT802" s="32">
        <v>324436.52</v>
      </c>
      <c r="AU802" s="32">
        <v>323185.2</v>
      </c>
      <c r="AV802" s="32">
        <v>325243.3</v>
      </c>
      <c r="AW802" s="32">
        <v>241760.4</v>
      </c>
      <c r="AX802" s="32">
        <v>244551.64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" t="s">
        <v>2739</v>
      </c>
      <c r="C803" s="4" t="s">
        <v>2740</v>
      </c>
      <c r="D803" s="7" t="s">
        <v>28</v>
      </c>
      <c r="E803" s="7" t="s">
        <v>38</v>
      </c>
      <c r="F803" s="7" t="s">
        <v>260</v>
      </c>
      <c r="G803" s="7" t="e">
        <f t="shared" ca="1" si="32"/>
        <v>#NAME?</v>
      </c>
      <c r="H803" s="26" t="s">
        <v>210</v>
      </c>
      <c r="I803" s="26" t="s">
        <v>33</v>
      </c>
      <c r="J803" s="7" t="str">
        <f t="shared" si="31"/>
        <v>Não</v>
      </c>
      <c r="K803" s="27">
        <v>45163</v>
      </c>
      <c r="L803" s="27"/>
      <c r="M803" s="7" t="s">
        <v>912</v>
      </c>
      <c r="N803" s="28">
        <v>7.0000000000000001E-3</v>
      </c>
      <c r="O803" s="7" t="s">
        <v>33</v>
      </c>
      <c r="P803" s="29">
        <v>0</v>
      </c>
      <c r="Q803" s="30"/>
      <c r="R803" s="30"/>
      <c r="S803" s="7" t="s">
        <v>203</v>
      </c>
      <c r="T803" s="7" t="s">
        <v>2741</v>
      </c>
      <c r="U803" s="7" t="s">
        <v>113</v>
      </c>
      <c r="V803" s="26" t="e">
        <f t="shared" ca="1" si="33"/>
        <v>#NAME?</v>
      </c>
      <c r="W803" s="7"/>
      <c r="X803" s="7"/>
      <c r="Y803" s="31" t="s">
        <v>205</v>
      </c>
      <c r="Z803" s="32"/>
      <c r="AA803" s="33">
        <v>49075100006301</v>
      </c>
      <c r="AB803" s="32"/>
      <c r="AC803" s="32"/>
      <c r="AD803" s="32"/>
      <c r="AE803" s="32"/>
      <c r="AF803" s="32"/>
      <c r="AG803" s="32"/>
      <c r="AH803" s="32"/>
      <c r="AI803" s="32"/>
      <c r="AJ803" s="32">
        <v>0</v>
      </c>
      <c r="AK803" s="32">
        <v>0</v>
      </c>
      <c r="AL803" s="32">
        <v>232512.44</v>
      </c>
      <c r="AM803" s="32">
        <v>234923.98</v>
      </c>
      <c r="AN803" s="32">
        <v>237389.47</v>
      </c>
      <c r="AO803" s="32">
        <v>239009.45</v>
      </c>
      <c r="AP803" s="32">
        <v>241044.65</v>
      </c>
      <c r="AQ803" s="32">
        <v>243169.14</v>
      </c>
      <c r="AR803" s="32">
        <v>244996.03</v>
      </c>
      <c r="AS803" s="32">
        <v>247051.88</v>
      </c>
      <c r="AT803" s="32">
        <v>249136.81</v>
      </c>
      <c r="AU803" s="32">
        <v>251061.3</v>
      </c>
      <c r="AV803" s="32">
        <v>252946.6</v>
      </c>
      <c r="AW803" s="32">
        <v>255031.7</v>
      </c>
      <c r="AX803" s="32">
        <v>257235.34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175" t="s">
        <v>2742</v>
      </c>
      <c r="C804" s="40" t="s">
        <v>2743</v>
      </c>
      <c r="D804" s="7" t="s">
        <v>28</v>
      </c>
      <c r="E804" s="7" t="s">
        <v>38</v>
      </c>
      <c r="F804" s="7" t="s">
        <v>306</v>
      </c>
      <c r="G804" s="7" t="e">
        <f t="shared" ca="1" si="32"/>
        <v>#NAME?</v>
      </c>
      <c r="H804" s="26" t="s">
        <v>210</v>
      </c>
      <c r="I804" s="26" t="s">
        <v>33</v>
      </c>
      <c r="J804" s="7" t="str">
        <f t="shared" si="31"/>
        <v>Sim</v>
      </c>
      <c r="K804" s="27">
        <v>45190</v>
      </c>
      <c r="L804" s="27"/>
      <c r="M804" s="7" t="s">
        <v>53</v>
      </c>
      <c r="N804" s="28">
        <v>1.2E-2</v>
      </c>
      <c r="O804" s="7" t="s">
        <v>33</v>
      </c>
      <c r="P804" s="29">
        <v>0</v>
      </c>
      <c r="Q804" s="43" t="s">
        <v>2744</v>
      </c>
      <c r="R804" s="30"/>
      <c r="S804" s="7" t="s">
        <v>203</v>
      </c>
      <c r="T804" s="7" t="s">
        <v>2745</v>
      </c>
      <c r="U804" s="7" t="s">
        <v>57</v>
      </c>
      <c r="V804" s="26" t="e">
        <f t="shared" ca="1" si="33"/>
        <v>#NAME?</v>
      </c>
      <c r="W804" s="7"/>
      <c r="X804" s="7"/>
      <c r="Y804" s="31" t="s">
        <v>205</v>
      </c>
      <c r="Z804" s="32"/>
      <c r="AA804" s="33">
        <v>49075100012091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>
        <v>50021.25</v>
      </c>
      <c r="AN804" s="32">
        <v>450886.23</v>
      </c>
      <c r="AO804" s="32">
        <v>454556.5</v>
      </c>
      <c r="AP804" s="32">
        <v>456141.06</v>
      </c>
      <c r="AQ804" s="32">
        <v>459171.94</v>
      </c>
      <c r="AR804" s="32">
        <v>445108.27</v>
      </c>
      <c r="AS804" s="32">
        <v>438530.77</v>
      </c>
      <c r="AT804" s="32">
        <v>433722.6</v>
      </c>
      <c r="AU804" s="32">
        <v>411920.8</v>
      </c>
      <c r="AV804" s="32">
        <v>403187.20000000001</v>
      </c>
      <c r="AW804" s="32">
        <v>388234.7</v>
      </c>
      <c r="AX804" s="32">
        <v>377400.15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" t="s">
        <v>2746</v>
      </c>
      <c r="C805" s="4" t="s">
        <v>2747</v>
      </c>
      <c r="D805" s="7" t="s">
        <v>28</v>
      </c>
      <c r="E805" s="7" t="s">
        <v>29</v>
      </c>
      <c r="F805" s="7" t="s">
        <v>256</v>
      </c>
      <c r="G805" s="7" t="e">
        <f t="shared" ca="1" si="32"/>
        <v>#NAME?</v>
      </c>
      <c r="H805" s="26" t="s">
        <v>210</v>
      </c>
      <c r="I805" s="26" t="s">
        <v>33</v>
      </c>
      <c r="J805" s="7" t="str">
        <f t="shared" si="31"/>
        <v>Não</v>
      </c>
      <c r="K805" s="27">
        <v>45042</v>
      </c>
      <c r="L805" s="7"/>
      <c r="M805" s="7" t="s">
        <v>74</v>
      </c>
      <c r="N805" s="28">
        <v>1.4999999999999999E-2</v>
      </c>
      <c r="O805" s="7" t="s">
        <v>41</v>
      </c>
      <c r="P805" s="29">
        <v>0.1</v>
      </c>
      <c r="Q805" s="30"/>
      <c r="R805" s="30"/>
      <c r="S805" s="7" t="s">
        <v>203</v>
      </c>
      <c r="T805" s="7" t="s">
        <v>2748</v>
      </c>
      <c r="U805" s="7" t="s">
        <v>29</v>
      </c>
      <c r="V805" s="26" t="e">
        <f t="shared" ca="1" si="33"/>
        <v>#NAME?</v>
      </c>
      <c r="W805" s="7"/>
      <c r="X805" s="7"/>
      <c r="Y805" s="31" t="s">
        <v>296</v>
      </c>
      <c r="Z805" s="32"/>
      <c r="AA805" s="33">
        <v>49075100004692</v>
      </c>
      <c r="AB805" s="32"/>
      <c r="AC805" s="32"/>
      <c r="AD805" s="32"/>
      <c r="AE805" s="32"/>
      <c r="AF805" s="32"/>
      <c r="AG805" s="32"/>
      <c r="AH805" s="32">
        <v>112366.37</v>
      </c>
      <c r="AI805" s="32">
        <v>113918.96</v>
      </c>
      <c r="AJ805" s="32">
        <v>200612.93</v>
      </c>
      <c r="AK805" s="32">
        <v>282738</v>
      </c>
      <c r="AL805" s="32">
        <v>231160.19</v>
      </c>
      <c r="AM805" s="32">
        <v>181973.47</v>
      </c>
      <c r="AN805" s="32">
        <v>181576.12</v>
      </c>
      <c r="AO805" s="32">
        <v>134747.78</v>
      </c>
      <c r="AP805" s="32">
        <v>87143.73</v>
      </c>
      <c r="AQ805" s="32">
        <v>7174.63</v>
      </c>
      <c r="AR805" s="32">
        <v>7279.92</v>
      </c>
      <c r="AS805" s="32">
        <v>7323.91</v>
      </c>
      <c r="AT805" s="32">
        <v>7373.52</v>
      </c>
      <c r="AU805" s="32">
        <v>7413.53</v>
      </c>
      <c r="AV805" s="32">
        <v>7460.79</v>
      </c>
      <c r="AW805" s="32">
        <v>17560.939999999999</v>
      </c>
      <c r="AX805" s="32">
        <v>17693.52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7" t="s">
        <v>2749</v>
      </c>
      <c r="C806" s="38" t="s">
        <v>2750</v>
      </c>
      <c r="D806" s="7" t="s">
        <v>28</v>
      </c>
      <c r="E806" s="7" t="s">
        <v>29</v>
      </c>
      <c r="F806" s="7" t="s">
        <v>78</v>
      </c>
      <c r="G806" s="7" t="e">
        <f t="shared" ca="1" si="32"/>
        <v>#NAME?</v>
      </c>
      <c r="H806" s="26" t="s">
        <v>201</v>
      </c>
      <c r="I806" s="26" t="s">
        <v>33</v>
      </c>
      <c r="J806" s="7" t="str">
        <f t="shared" si="31"/>
        <v>Não</v>
      </c>
      <c r="K806" s="27">
        <v>45385</v>
      </c>
      <c r="L806" s="27">
        <v>45414</v>
      </c>
      <c r="M806" s="7" t="s">
        <v>48</v>
      </c>
      <c r="N806" s="28">
        <v>0</v>
      </c>
      <c r="O806" s="7" t="s">
        <v>33</v>
      </c>
      <c r="P806" s="29">
        <v>0</v>
      </c>
      <c r="Q806" s="35"/>
      <c r="R806" s="30"/>
      <c r="S806" s="7" t="s">
        <v>203</v>
      </c>
      <c r="T806" s="12" t="s">
        <v>2751</v>
      </c>
      <c r="U806" s="7" t="s">
        <v>29</v>
      </c>
      <c r="V806" s="26" t="e">
        <f t="shared" ca="1" si="33"/>
        <v>#NAME?</v>
      </c>
      <c r="W806" s="7"/>
      <c r="X806" s="7"/>
      <c r="Y806" s="31"/>
      <c r="Z806" s="32"/>
      <c r="AA806" s="33">
        <v>49075100014213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18</v>
      </c>
      <c r="B807" s="36" t="s">
        <v>2752</v>
      </c>
      <c r="C807" s="4" t="s">
        <v>2753</v>
      </c>
      <c r="D807" s="7" t="s">
        <v>28</v>
      </c>
      <c r="E807" s="7" t="s">
        <v>20</v>
      </c>
      <c r="F807" s="7" t="s">
        <v>2024</v>
      </c>
      <c r="G807" s="7" t="e">
        <f t="shared" ca="1" si="32"/>
        <v>#NAME?</v>
      </c>
      <c r="H807" s="26" t="s">
        <v>215</v>
      </c>
      <c r="I807" s="26" t="s">
        <v>216</v>
      </c>
      <c r="J807" s="7" t="str">
        <f t="shared" si="31"/>
        <v>Não</v>
      </c>
      <c r="K807" s="27">
        <v>45099</v>
      </c>
      <c r="L807" s="27"/>
      <c r="M807" s="7" t="s">
        <v>74</v>
      </c>
      <c r="N807" s="28">
        <v>1.4999999999999999E-2</v>
      </c>
      <c r="O807" s="7" t="s">
        <v>41</v>
      </c>
      <c r="P807" s="29">
        <v>0.1</v>
      </c>
      <c r="Q807" s="30"/>
      <c r="R807" s="30"/>
      <c r="S807" s="7" t="s">
        <v>203</v>
      </c>
      <c r="T807" s="7" t="s">
        <v>2754</v>
      </c>
      <c r="U807" s="7" t="s">
        <v>20</v>
      </c>
      <c r="V807" s="26" t="e">
        <f t="shared" ca="1" si="33"/>
        <v>#NAME?</v>
      </c>
      <c r="W807" s="7"/>
      <c r="X807" s="7"/>
      <c r="Y807" s="31" t="s">
        <v>205</v>
      </c>
      <c r="Z807" s="32"/>
      <c r="AA807" s="33">
        <v>49075100013918</v>
      </c>
      <c r="AB807" s="32"/>
      <c r="AC807" s="32"/>
      <c r="AD807" s="32"/>
      <c r="AE807" s="32"/>
      <c r="AF807" s="32">
        <v>15000</v>
      </c>
      <c r="AG807" s="32">
        <v>15000</v>
      </c>
      <c r="AH807" s="32">
        <v>15000</v>
      </c>
      <c r="AI807" s="32">
        <v>15000</v>
      </c>
      <c r="AJ807" s="32">
        <v>15046.9</v>
      </c>
      <c r="AK807" s="32">
        <v>0.01</v>
      </c>
      <c r="AL807" s="32">
        <v>0</v>
      </c>
      <c r="AM807" s="32">
        <v>0</v>
      </c>
      <c r="AN807" s="32">
        <v>0</v>
      </c>
      <c r="AO807" s="32">
        <v>0.01</v>
      </c>
      <c r="AP807" s="32">
        <v>0.01</v>
      </c>
      <c r="AQ807" s="32">
        <v>0.01</v>
      </c>
      <c r="AR807" s="32">
        <v>0.01</v>
      </c>
      <c r="AS807" s="32">
        <v>0.01</v>
      </c>
      <c r="AT807" s="32">
        <v>0.01</v>
      </c>
      <c r="AU807" s="32">
        <v>0.01</v>
      </c>
      <c r="AV807" s="32">
        <v>0.01</v>
      </c>
      <c r="AW807" s="32">
        <v>0.01</v>
      </c>
      <c r="AX807" s="32">
        <v>0.01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9" t="s">
        <v>2755</v>
      </c>
      <c r="C808" s="47" t="s">
        <v>2756</v>
      </c>
      <c r="D808" s="7" t="s">
        <v>28</v>
      </c>
      <c r="E808" s="7" t="s">
        <v>29</v>
      </c>
      <c r="F808" s="7" t="s">
        <v>78</v>
      </c>
      <c r="G808" s="7" t="e">
        <f t="shared" ca="1" si="32"/>
        <v>#NAME?</v>
      </c>
      <c r="H808" s="26" t="s">
        <v>201</v>
      </c>
      <c r="I808" s="26" t="s">
        <v>33</v>
      </c>
      <c r="J808" s="7" t="str">
        <f>IF(R808=0,"Não","Sim")</f>
        <v>Sim</v>
      </c>
      <c r="K808" s="27">
        <v>45175</v>
      </c>
      <c r="L808" s="27">
        <v>45411</v>
      </c>
      <c r="M808" s="7" t="s">
        <v>301</v>
      </c>
      <c r="N808" s="28">
        <v>8.0000000000000002E-3</v>
      </c>
      <c r="O808" s="7" t="s">
        <v>302</v>
      </c>
      <c r="P808" s="29">
        <v>0.1</v>
      </c>
      <c r="Q808" s="77"/>
      <c r="R808" s="30" t="s">
        <v>353</v>
      </c>
      <c r="S808" s="7" t="s">
        <v>203</v>
      </c>
      <c r="T808" s="7" t="s">
        <v>2757</v>
      </c>
      <c r="U808" s="7" t="s">
        <v>918</v>
      </c>
      <c r="V808" s="26" t="e">
        <f t="shared" ca="1" si="33"/>
        <v>#NAME?</v>
      </c>
      <c r="W808" s="7"/>
      <c r="X808" s="7"/>
      <c r="Y808" s="31" t="s">
        <v>205</v>
      </c>
      <c r="Z808" s="32"/>
      <c r="AA808" s="33">
        <v>49075100012113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>
        <v>0</v>
      </c>
      <c r="AM808" s="32">
        <v>193844.4</v>
      </c>
      <c r="AN808" s="32">
        <v>201445.17</v>
      </c>
      <c r="AO808" s="32">
        <v>205170</v>
      </c>
      <c r="AP808" s="32">
        <v>209842.97</v>
      </c>
      <c r="AQ808" s="32">
        <v>210504.58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18</v>
      </c>
      <c r="B809" s="36" t="s">
        <v>2758</v>
      </c>
      <c r="C809" s="4" t="s">
        <v>2759</v>
      </c>
      <c r="D809" s="7" t="s">
        <v>28</v>
      </c>
      <c r="E809" s="7" t="s">
        <v>20</v>
      </c>
      <c r="F809" s="7" t="s">
        <v>63</v>
      </c>
      <c r="G809" s="7" t="e">
        <f t="shared" ca="1" si="32"/>
        <v>#NAME?</v>
      </c>
      <c r="H809" s="26" t="s">
        <v>215</v>
      </c>
      <c r="I809" s="26" t="s">
        <v>216</v>
      </c>
      <c r="J809" s="7" t="str">
        <f>IF(Q809=0,"Não","Sim")</f>
        <v>Não</v>
      </c>
      <c r="K809" s="27">
        <v>44959</v>
      </c>
      <c r="L809" s="7"/>
      <c r="M809" s="7" t="s">
        <v>53</v>
      </c>
      <c r="N809" s="28">
        <v>1.2E-2</v>
      </c>
      <c r="O809" s="7" t="s">
        <v>33</v>
      </c>
      <c r="P809" s="29">
        <v>0</v>
      </c>
      <c r="Q809" s="30"/>
      <c r="R809" s="30"/>
      <c r="S809" s="7" t="s">
        <v>203</v>
      </c>
      <c r="T809" s="7" t="s">
        <v>2760</v>
      </c>
      <c r="U809" s="7" t="s">
        <v>20</v>
      </c>
      <c r="V809" s="26" t="e">
        <f t="shared" ca="1" si="33"/>
        <v>#NAME?</v>
      </c>
      <c r="W809" s="7"/>
      <c r="X809" s="7"/>
      <c r="Y809" s="31" t="s">
        <v>205</v>
      </c>
      <c r="Z809" s="32"/>
      <c r="AA809" s="33">
        <v>49075100004651</v>
      </c>
      <c r="AB809" s="32"/>
      <c r="AC809" s="32"/>
      <c r="AD809" s="32"/>
      <c r="AE809" s="32">
        <v>0</v>
      </c>
      <c r="AF809" s="32">
        <v>2010017.61</v>
      </c>
      <c r="AG809" s="32">
        <v>2031340.41</v>
      </c>
      <c r="AH809" s="32">
        <v>2045094.56</v>
      </c>
      <c r="AI809" s="32">
        <v>2066995.05</v>
      </c>
      <c r="AJ809" s="32">
        <v>2086021.94</v>
      </c>
      <c r="AK809" s="32">
        <v>2104306.92</v>
      </c>
      <c r="AL809" s="32">
        <v>2124517.67</v>
      </c>
      <c r="AM809" s="32">
        <v>2141809.61</v>
      </c>
      <c r="AN809" s="32">
        <v>2160907.4900000002</v>
      </c>
      <c r="AO809" s="32">
        <v>2176880.2599999998</v>
      </c>
      <c r="AP809" s="32">
        <v>2193936.2200000002</v>
      </c>
      <c r="AQ809" s="32">
        <v>2213182.04</v>
      </c>
      <c r="AR809" s="32">
        <v>2224003.2799999998</v>
      </c>
      <c r="AS809" s="32">
        <v>2241552.06</v>
      </c>
      <c r="AT809" s="32">
        <v>1531733.78</v>
      </c>
      <c r="AU809" s="32">
        <v>1540547</v>
      </c>
      <c r="AV809" s="32">
        <v>1553698</v>
      </c>
      <c r="AW809" s="32">
        <v>0</v>
      </c>
      <c r="AX809" s="32">
        <v>1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18</v>
      </c>
      <c r="B810" s="36" t="s">
        <v>2761</v>
      </c>
      <c r="C810" s="4" t="s">
        <v>2762</v>
      </c>
      <c r="D810" s="7" t="s">
        <v>110</v>
      </c>
      <c r="E810" s="7" t="s">
        <v>29</v>
      </c>
      <c r="F810" s="7" t="s">
        <v>2763</v>
      </c>
      <c r="G810" s="7" t="e">
        <f t="shared" ca="1" si="32"/>
        <v>#NAME?</v>
      </c>
      <c r="H810" s="26" t="s">
        <v>201</v>
      </c>
      <c r="I810" s="26" t="s">
        <v>33</v>
      </c>
      <c r="J810" s="7" t="s">
        <v>1167</v>
      </c>
      <c r="K810" s="27">
        <v>45365</v>
      </c>
      <c r="L810" s="27">
        <v>45464</v>
      </c>
      <c r="M810" s="7" t="s">
        <v>1168</v>
      </c>
      <c r="N810" s="28">
        <v>0.01</v>
      </c>
      <c r="O810" s="7" t="s">
        <v>33</v>
      </c>
      <c r="P810" s="29">
        <v>0</v>
      </c>
      <c r="Q810" s="30"/>
      <c r="R810" s="30" t="s">
        <v>2764</v>
      </c>
      <c r="S810" s="7" t="s">
        <v>203</v>
      </c>
      <c r="T810" s="7" t="s">
        <v>2765</v>
      </c>
      <c r="U810" s="7" t="s">
        <v>29</v>
      </c>
      <c r="V810" s="26" t="e">
        <f t="shared" ca="1" si="33"/>
        <v>#NAME?</v>
      </c>
      <c r="W810" s="7"/>
      <c r="X810" s="7"/>
      <c r="Y810" s="31"/>
      <c r="Z810" s="32"/>
      <c r="AA810" s="33">
        <v>49075100013969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>
        <v>759514.93</v>
      </c>
      <c r="AT810" s="32">
        <v>756778.1</v>
      </c>
      <c r="AU810" s="32">
        <v>655418.6</v>
      </c>
      <c r="AV810" s="32">
        <v>0</v>
      </c>
      <c r="AW810" s="32">
        <v>0</v>
      </c>
      <c r="AX810" s="32">
        <v>0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18</v>
      </c>
      <c r="B811" s="36" t="s">
        <v>2766</v>
      </c>
      <c r="C811" s="4" t="s">
        <v>2767</v>
      </c>
      <c r="D811" s="7" t="s">
        <v>28</v>
      </c>
      <c r="E811" s="7" t="s">
        <v>20</v>
      </c>
      <c r="F811" s="7" t="s">
        <v>214</v>
      </c>
      <c r="G811" s="7" t="e">
        <f t="shared" ca="1" si="32"/>
        <v>#NAME?</v>
      </c>
      <c r="H811" s="26" t="s">
        <v>215</v>
      </c>
      <c r="I811" s="26" t="s">
        <v>480</v>
      </c>
      <c r="J811" s="7" t="str">
        <f t="shared" ref="J811:J826" si="34">IF(Q811=0,"Não","Sim")</f>
        <v>Não</v>
      </c>
      <c r="K811" s="27">
        <v>44957</v>
      </c>
      <c r="L811" s="7"/>
      <c r="M811" s="7" t="s">
        <v>53</v>
      </c>
      <c r="N811" s="28">
        <v>0.01</v>
      </c>
      <c r="O811" s="7" t="s">
        <v>33</v>
      </c>
      <c r="P811" s="29">
        <v>0</v>
      </c>
      <c r="Q811" s="30"/>
      <c r="R811" s="30" t="s">
        <v>968</v>
      </c>
      <c r="S811" s="7" t="s">
        <v>203</v>
      </c>
      <c r="T811" s="7" t="s">
        <v>2768</v>
      </c>
      <c r="U811" s="7" t="s">
        <v>20</v>
      </c>
      <c r="V811" s="26" t="e">
        <f t="shared" ca="1" si="33"/>
        <v>#NAME?</v>
      </c>
      <c r="W811" s="7"/>
      <c r="X811" s="7"/>
      <c r="Y811" s="31" t="s">
        <v>296</v>
      </c>
      <c r="Z811" s="32"/>
      <c r="AA811" s="33">
        <v>49075100006512</v>
      </c>
      <c r="AB811" s="32"/>
      <c r="AC811" s="32"/>
      <c r="AD811" s="32"/>
      <c r="AE811" s="32">
        <v>367453.7</v>
      </c>
      <c r="AF811" s="32">
        <v>371328.96</v>
      </c>
      <c r="AG811" s="32">
        <v>376736.61</v>
      </c>
      <c r="AH811" s="32">
        <v>377025.32</v>
      </c>
      <c r="AI811" s="32">
        <v>378013.16</v>
      </c>
      <c r="AJ811" s="32">
        <v>375411.82</v>
      </c>
      <c r="AK811" s="32">
        <v>376086.9</v>
      </c>
      <c r="AL811" s="32">
        <v>375895.74</v>
      </c>
      <c r="AM811" s="32">
        <v>373156.75</v>
      </c>
      <c r="AN811" s="32">
        <v>369535.58</v>
      </c>
      <c r="AO811" s="32">
        <v>368890.63</v>
      </c>
      <c r="AP811" s="32">
        <v>370566.31</v>
      </c>
      <c r="AQ811" s="32">
        <v>371332.54</v>
      </c>
      <c r="AR811" s="32">
        <v>360194.42</v>
      </c>
      <c r="AS811" s="32">
        <v>357875.71</v>
      </c>
      <c r="AT811" s="32">
        <v>302413.17</v>
      </c>
      <c r="AU811" s="32">
        <v>297869.3</v>
      </c>
      <c r="AV811" s="32">
        <v>280188.09999999998</v>
      </c>
      <c r="AW811" s="32">
        <v>0</v>
      </c>
      <c r="AX811" s="32">
        <v>0.16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18</v>
      </c>
      <c r="B812" s="36" t="s">
        <v>2769</v>
      </c>
      <c r="C812" s="4" t="s">
        <v>2770</v>
      </c>
      <c r="D812" s="7" t="s">
        <v>28</v>
      </c>
      <c r="E812" s="7" t="s">
        <v>29</v>
      </c>
      <c r="F812" s="7" t="s">
        <v>760</v>
      </c>
      <c r="G812" s="7" t="e">
        <f t="shared" ca="1" si="32"/>
        <v>#NAME?</v>
      </c>
      <c r="H812" s="26" t="s">
        <v>210</v>
      </c>
      <c r="I812" s="26" t="s">
        <v>33</v>
      </c>
      <c r="J812" s="7" t="str">
        <f t="shared" si="34"/>
        <v>Não</v>
      </c>
      <c r="K812" s="27">
        <v>45518</v>
      </c>
      <c r="L812" s="7"/>
      <c r="M812" s="7" t="s">
        <v>53</v>
      </c>
      <c r="N812" s="28">
        <v>1.2E-2</v>
      </c>
      <c r="O812" s="7" t="s">
        <v>33</v>
      </c>
      <c r="P812" s="29">
        <v>0</v>
      </c>
      <c r="Q812" s="30"/>
      <c r="R812" s="30"/>
      <c r="S812" s="7" t="s">
        <v>203</v>
      </c>
      <c r="T812" s="7" t="s">
        <v>2771</v>
      </c>
      <c r="U812" s="7" t="s">
        <v>29</v>
      </c>
      <c r="V812" s="26" t="e">
        <f t="shared" ca="1" si="33"/>
        <v>#NAME?</v>
      </c>
      <c r="W812" s="7"/>
      <c r="X812" s="7" t="s">
        <v>276</v>
      </c>
      <c r="Y812" s="31" t="s">
        <v>296</v>
      </c>
      <c r="Z812" s="32"/>
      <c r="AA812" s="33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>
        <v>30130.639999999999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18</v>
      </c>
      <c r="B813" s="3" t="s">
        <v>2772</v>
      </c>
      <c r="C813" s="4" t="s">
        <v>2773</v>
      </c>
      <c r="D813" s="7" t="s">
        <v>28</v>
      </c>
      <c r="E813" s="7" t="s">
        <v>20</v>
      </c>
      <c r="F813" s="7" t="s">
        <v>214</v>
      </c>
      <c r="G813" s="7" t="e">
        <f t="shared" ca="1" si="32"/>
        <v>#NAME?</v>
      </c>
      <c r="H813" s="26" t="s">
        <v>210</v>
      </c>
      <c r="I813" s="26" t="s">
        <v>33</v>
      </c>
      <c r="J813" s="7" t="str">
        <f t="shared" si="34"/>
        <v>Não</v>
      </c>
      <c r="K813" s="27">
        <v>45163</v>
      </c>
      <c r="L813" s="7"/>
      <c r="M813" s="7" t="s">
        <v>53</v>
      </c>
      <c r="N813" s="28">
        <v>1.2E-2</v>
      </c>
      <c r="O813" s="7" t="s">
        <v>33</v>
      </c>
      <c r="P813" s="29">
        <v>0</v>
      </c>
      <c r="Q813" s="30"/>
      <c r="R813" s="30"/>
      <c r="S813" s="7" t="s">
        <v>203</v>
      </c>
      <c r="T813" s="7" t="s">
        <v>2774</v>
      </c>
      <c r="U813" s="7" t="s">
        <v>20</v>
      </c>
      <c r="V813" s="26" t="e">
        <f t="shared" ca="1" si="33"/>
        <v>#NAME?</v>
      </c>
      <c r="W813" s="7"/>
      <c r="X813" s="7"/>
      <c r="Y813" s="31" t="s">
        <v>205</v>
      </c>
      <c r="Z813" s="32"/>
      <c r="AA813" s="33">
        <v>49075100009473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>
        <v>0</v>
      </c>
      <c r="AL813" s="32">
        <v>47901.55</v>
      </c>
      <c r="AM813" s="32">
        <v>48256.88</v>
      </c>
      <c r="AN813" s="32">
        <v>48591.25</v>
      </c>
      <c r="AO813" s="32">
        <v>48964.38</v>
      </c>
      <c r="AP813" s="32">
        <v>49359</v>
      </c>
      <c r="AQ813" s="32">
        <v>59863.5</v>
      </c>
      <c r="AR813" s="32">
        <v>68398.09</v>
      </c>
      <c r="AS813" s="32">
        <v>69000.88</v>
      </c>
      <c r="AT813" s="32">
        <v>69574.13</v>
      </c>
      <c r="AU813" s="32">
        <v>70142.12</v>
      </c>
      <c r="AV813" s="32">
        <v>70349.279999999999</v>
      </c>
      <c r="AW813" s="32">
        <v>70956.52</v>
      </c>
      <c r="AX813" s="32">
        <v>71537.66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18</v>
      </c>
      <c r="B814" s="37" t="s">
        <v>2775</v>
      </c>
      <c r="C814" s="38" t="s">
        <v>2776</v>
      </c>
      <c r="D814" s="7" t="s">
        <v>28</v>
      </c>
      <c r="E814" s="7" t="s">
        <v>20</v>
      </c>
      <c r="F814" s="7" t="s">
        <v>63</v>
      </c>
      <c r="G814" s="7" t="e">
        <f t="shared" ca="1" si="32"/>
        <v>#NAME?</v>
      </c>
      <c r="H814" s="26" t="s">
        <v>210</v>
      </c>
      <c r="I814" s="26" t="s">
        <v>33</v>
      </c>
      <c r="J814" s="7" t="str">
        <f t="shared" si="34"/>
        <v>Sim</v>
      </c>
      <c r="K814" s="27">
        <v>45446</v>
      </c>
      <c r="L814" s="7"/>
      <c r="M814" s="76" t="s">
        <v>504</v>
      </c>
      <c r="N814" s="50">
        <v>7.0000000000000001E-3</v>
      </c>
      <c r="O814" s="51" t="s">
        <v>33</v>
      </c>
      <c r="P814" s="52">
        <v>0</v>
      </c>
      <c r="Q814" s="30" t="s">
        <v>2777</v>
      </c>
      <c r="R814" s="30"/>
      <c r="S814" s="7" t="s">
        <v>329</v>
      </c>
      <c r="T814" s="12" t="s">
        <v>2778</v>
      </c>
      <c r="U814" s="7" t="s">
        <v>20</v>
      </c>
      <c r="V814" s="26" t="e">
        <f t="shared" ca="1" si="33"/>
        <v>#NAME?</v>
      </c>
      <c r="W814" s="7"/>
      <c r="X814" s="7" t="s">
        <v>276</v>
      </c>
      <c r="Y814" s="31" t="s">
        <v>205</v>
      </c>
      <c r="Z814" s="32"/>
      <c r="AA814" s="33">
        <v>49075100014991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>
        <v>503028.1</v>
      </c>
      <c r="AW814" s="32">
        <v>2017493</v>
      </c>
      <c r="AX814" s="32">
        <v>1529108.38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18</v>
      </c>
      <c r="B815" s="36" t="s">
        <v>2779</v>
      </c>
      <c r="C815" s="4" t="s">
        <v>2780</v>
      </c>
      <c r="D815" s="7" t="s">
        <v>28</v>
      </c>
      <c r="E815" s="7" t="s">
        <v>57</v>
      </c>
      <c r="F815" s="7" t="s">
        <v>695</v>
      </c>
      <c r="G815" s="7" t="e">
        <f t="shared" ca="1" si="32"/>
        <v>#NAME?</v>
      </c>
      <c r="H815" s="26" t="s">
        <v>210</v>
      </c>
      <c r="I815" s="26" t="s">
        <v>33</v>
      </c>
      <c r="J815" s="7" t="str">
        <f t="shared" si="34"/>
        <v>Não</v>
      </c>
      <c r="K815" s="27">
        <v>45348</v>
      </c>
      <c r="L815" s="7"/>
      <c r="M815" s="7" t="s">
        <v>298</v>
      </c>
      <c r="N815" s="28">
        <v>2.5000000000000001E-2</v>
      </c>
      <c r="O815" s="7" t="s">
        <v>237</v>
      </c>
      <c r="P815" s="29">
        <v>0.2</v>
      </c>
      <c r="Q815" s="30"/>
      <c r="R815" s="30" t="s">
        <v>2781</v>
      </c>
      <c r="S815" s="7" t="s">
        <v>203</v>
      </c>
      <c r="T815" s="7" t="s">
        <v>2782</v>
      </c>
      <c r="U815" s="7" t="s">
        <v>57</v>
      </c>
      <c r="V815" s="26" t="e">
        <f t="shared" ca="1" si="33"/>
        <v>#NAME?</v>
      </c>
      <c r="W815" s="7"/>
      <c r="X815" s="7"/>
      <c r="Y815" s="31" t="s">
        <v>205</v>
      </c>
      <c r="Z815" s="32"/>
      <c r="AA815" s="33">
        <v>49075100013527</v>
      </c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>
        <v>177833.16</v>
      </c>
      <c r="AS815" s="32">
        <v>180938.03</v>
      </c>
      <c r="AT815" s="32">
        <v>173455.26</v>
      </c>
      <c r="AU815" s="32">
        <v>168089.1</v>
      </c>
      <c r="AV815" s="32">
        <v>168367.9</v>
      </c>
      <c r="AW815" s="32">
        <v>172973.9</v>
      </c>
      <c r="AX815" s="32">
        <v>176604.23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18</v>
      </c>
      <c r="B816" s="36" t="s">
        <v>2779</v>
      </c>
      <c r="C816" s="4" t="s">
        <v>2783</v>
      </c>
      <c r="D816" s="7" t="s">
        <v>28</v>
      </c>
      <c r="E816" s="7" t="s">
        <v>57</v>
      </c>
      <c r="F816" s="7" t="s">
        <v>695</v>
      </c>
      <c r="G816" s="7" t="e">
        <f t="shared" ca="1" si="32"/>
        <v>#NAME?</v>
      </c>
      <c r="H816" s="26" t="s">
        <v>210</v>
      </c>
      <c r="I816" s="26" t="s">
        <v>33</v>
      </c>
      <c r="J816" s="7" t="str">
        <f t="shared" si="34"/>
        <v>Não</v>
      </c>
      <c r="K816" s="27">
        <v>44998</v>
      </c>
      <c r="L816" s="7"/>
      <c r="M816" s="7" t="s">
        <v>53</v>
      </c>
      <c r="N816" s="28">
        <v>1.2E-2</v>
      </c>
      <c r="O816" s="7" t="s">
        <v>33</v>
      </c>
      <c r="P816" s="29">
        <v>0</v>
      </c>
      <c r="Q816" s="30"/>
      <c r="R816" s="30" t="s">
        <v>2784</v>
      </c>
      <c r="S816" s="7" t="s">
        <v>203</v>
      </c>
      <c r="T816" s="7" t="s">
        <v>2785</v>
      </c>
      <c r="U816" s="7" t="s">
        <v>57</v>
      </c>
      <c r="V816" s="26" t="e">
        <f t="shared" ca="1" si="33"/>
        <v>#NAME?</v>
      </c>
      <c r="W816" s="7"/>
      <c r="X816" s="7"/>
      <c r="Y816" s="31" t="s">
        <v>205</v>
      </c>
      <c r="Z816" s="32"/>
      <c r="AA816" s="33">
        <v>49075100008728</v>
      </c>
      <c r="AB816" s="32"/>
      <c r="AC816" s="32"/>
      <c r="AD816" s="32"/>
      <c r="AE816" s="32"/>
      <c r="AF816" s="32">
        <v>4066.02</v>
      </c>
      <c r="AG816" s="32">
        <v>119885.32</v>
      </c>
      <c r="AH816" s="32">
        <v>120387.26</v>
      </c>
      <c r="AI816" s="32">
        <v>122550.79</v>
      </c>
      <c r="AJ816" s="32">
        <v>124736.01</v>
      </c>
      <c r="AK816" s="32">
        <v>126205.58</v>
      </c>
      <c r="AL816" s="32">
        <v>126009.64</v>
      </c>
      <c r="AM816" s="32">
        <v>238439.05</v>
      </c>
      <c r="AN816" s="32">
        <v>238416.3</v>
      </c>
      <c r="AO816" s="32">
        <v>243583.02</v>
      </c>
      <c r="AP816" s="32">
        <v>248332.55</v>
      </c>
      <c r="AQ816" s="32">
        <v>244038.43</v>
      </c>
      <c r="AR816" s="32">
        <v>167467.49</v>
      </c>
      <c r="AS816" s="32">
        <v>168695.58</v>
      </c>
      <c r="AT816" s="32">
        <v>169793.89</v>
      </c>
      <c r="AU816" s="32">
        <v>171131.9</v>
      </c>
      <c r="AV816" s="32">
        <v>172418.8</v>
      </c>
      <c r="AW816" s="32">
        <v>173808.5</v>
      </c>
      <c r="AX816" s="32">
        <v>174320.1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18</v>
      </c>
      <c r="B817" s="3" t="s">
        <v>2786</v>
      </c>
      <c r="C817" s="4" t="s">
        <v>2787</v>
      </c>
      <c r="D817" s="7" t="s">
        <v>51</v>
      </c>
      <c r="E817" s="7" t="s">
        <v>20</v>
      </c>
      <c r="F817" s="7" t="s">
        <v>232</v>
      </c>
      <c r="G817" s="7" t="e">
        <f t="shared" ca="1" si="32"/>
        <v>#NAME?</v>
      </c>
      <c r="H817" s="26" t="s">
        <v>210</v>
      </c>
      <c r="I817" s="26" t="s">
        <v>33</v>
      </c>
      <c r="J817" s="7" t="str">
        <f t="shared" si="34"/>
        <v>Não</v>
      </c>
      <c r="K817" s="27">
        <v>45253</v>
      </c>
      <c r="L817" s="7"/>
      <c r="M817" s="7" t="s">
        <v>53</v>
      </c>
      <c r="N817" s="10">
        <v>1.2E-2</v>
      </c>
      <c r="O817" s="6" t="s">
        <v>33</v>
      </c>
      <c r="P817" s="11">
        <v>0</v>
      </c>
      <c r="Q817" s="30"/>
      <c r="R817" s="30"/>
      <c r="S817" s="7" t="s">
        <v>203</v>
      </c>
      <c r="T817" s="7" t="s">
        <v>2788</v>
      </c>
      <c r="U817" s="7" t="s">
        <v>20</v>
      </c>
      <c r="V817" s="26" t="e">
        <f t="shared" ca="1" si="33"/>
        <v>#NAME?</v>
      </c>
      <c r="W817" s="7"/>
      <c r="X817" s="7"/>
      <c r="Y817" s="31" t="s">
        <v>205</v>
      </c>
      <c r="Z817" s="32"/>
      <c r="AA817" s="33">
        <v>49075100012865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>
        <v>170070.52</v>
      </c>
      <c r="AP817" s="32">
        <v>171445.43</v>
      </c>
      <c r="AQ817" s="32">
        <v>607050.12</v>
      </c>
      <c r="AR817" s="32">
        <v>615015.19999999995</v>
      </c>
      <c r="AS817" s="32">
        <v>623702.06999999995</v>
      </c>
      <c r="AT817" s="32">
        <v>977080.97</v>
      </c>
      <c r="AU817" s="32">
        <v>990953.2</v>
      </c>
      <c r="AV817" s="32">
        <v>1003964</v>
      </c>
      <c r="AW817" s="32">
        <v>1008605</v>
      </c>
      <c r="AX817" s="32">
        <v>1031201.35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18</v>
      </c>
      <c r="B818" s="36" t="s">
        <v>2789</v>
      </c>
      <c r="C818" s="4" t="s">
        <v>2790</v>
      </c>
      <c r="D818" s="7" t="s">
        <v>28</v>
      </c>
      <c r="E818" s="7" t="s">
        <v>38</v>
      </c>
      <c r="F818" s="7" t="s">
        <v>260</v>
      </c>
      <c r="G818" s="7" t="e">
        <f t="shared" ca="1" si="32"/>
        <v>#NAME?</v>
      </c>
      <c r="H818" s="26" t="s">
        <v>210</v>
      </c>
      <c r="I818" s="26" t="s">
        <v>33</v>
      </c>
      <c r="J818" s="7" t="str">
        <f t="shared" si="34"/>
        <v>Sim</v>
      </c>
      <c r="K818" s="27">
        <v>45008</v>
      </c>
      <c r="L818" s="7"/>
      <c r="M818" s="7" t="s">
        <v>301</v>
      </c>
      <c r="N818" s="28">
        <v>8.0000000000000002E-3</v>
      </c>
      <c r="O818" s="7" t="s">
        <v>302</v>
      </c>
      <c r="P818" s="29">
        <v>0.1</v>
      </c>
      <c r="Q818" s="30" t="s">
        <v>2791</v>
      </c>
      <c r="R818" s="30"/>
      <c r="S818" s="7" t="s">
        <v>203</v>
      </c>
      <c r="T818" s="7" t="s">
        <v>2792</v>
      </c>
      <c r="U818" s="7" t="s">
        <v>43</v>
      </c>
      <c r="V818" s="26" t="e">
        <f t="shared" ca="1" si="33"/>
        <v>#NAME?</v>
      </c>
      <c r="W818" s="7"/>
      <c r="X818" s="7"/>
      <c r="Y818" s="31" t="s">
        <v>205</v>
      </c>
      <c r="Z818" s="32"/>
      <c r="AA818" s="33">
        <v>49075100007128</v>
      </c>
      <c r="AB818" s="32"/>
      <c r="AC818" s="32"/>
      <c r="AD818" s="32"/>
      <c r="AE818" s="32"/>
      <c r="AF818" s="32"/>
      <c r="AG818" s="32">
        <v>163277.32999999999</v>
      </c>
      <c r="AH818" s="32">
        <v>169594.56</v>
      </c>
      <c r="AI818" s="32">
        <v>180521.59</v>
      </c>
      <c r="AJ818" s="32">
        <v>184229.48</v>
      </c>
      <c r="AK818" s="32">
        <v>191310.25</v>
      </c>
      <c r="AL818" s="32">
        <v>207176.92</v>
      </c>
      <c r="AM818" s="32">
        <v>205472.06</v>
      </c>
      <c r="AN818" s="32">
        <v>200959.98</v>
      </c>
      <c r="AO818" s="32">
        <v>204814.37</v>
      </c>
      <c r="AP818" s="32">
        <v>213492.69</v>
      </c>
      <c r="AQ818" s="32">
        <v>213961.05</v>
      </c>
      <c r="AR818" s="32">
        <v>214669.12</v>
      </c>
      <c r="AS818" s="32">
        <v>214690.42</v>
      </c>
      <c r="AT818" s="32">
        <v>213125.79</v>
      </c>
      <c r="AU818" s="32">
        <v>213944.5</v>
      </c>
      <c r="AV818" s="32">
        <v>214275</v>
      </c>
      <c r="AW818" s="32">
        <v>214050.8</v>
      </c>
      <c r="AX818" s="32">
        <v>216666.14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18</v>
      </c>
      <c r="B819" s="36" t="s">
        <v>2789</v>
      </c>
      <c r="C819" s="4" t="s">
        <v>2793</v>
      </c>
      <c r="D819" s="7" t="s">
        <v>28</v>
      </c>
      <c r="E819" s="7" t="s">
        <v>38</v>
      </c>
      <c r="F819" s="7" t="s">
        <v>260</v>
      </c>
      <c r="G819" s="7" t="e">
        <f t="shared" ca="1" si="32"/>
        <v>#NAME?</v>
      </c>
      <c r="H819" s="26" t="s">
        <v>210</v>
      </c>
      <c r="I819" s="26" t="s">
        <v>33</v>
      </c>
      <c r="J819" s="7" t="str">
        <f t="shared" si="34"/>
        <v>Não</v>
      </c>
      <c r="K819" s="27">
        <v>45065</v>
      </c>
      <c r="L819" s="7"/>
      <c r="M819" s="7" t="s">
        <v>298</v>
      </c>
      <c r="N819" s="28">
        <v>2.5000000000000001E-2</v>
      </c>
      <c r="O819" s="7" t="s">
        <v>237</v>
      </c>
      <c r="P819" s="29">
        <v>0.2</v>
      </c>
      <c r="Q819" s="30"/>
      <c r="R819" s="30"/>
      <c r="S819" s="7" t="s">
        <v>203</v>
      </c>
      <c r="T819" s="7" t="s">
        <v>2792</v>
      </c>
      <c r="U819" s="7" t="s">
        <v>43</v>
      </c>
      <c r="V819" s="26" t="e">
        <f t="shared" ca="1" si="33"/>
        <v>#NAME?</v>
      </c>
      <c r="W819" s="7"/>
      <c r="X819" s="7"/>
      <c r="Y819" s="31" t="s">
        <v>205</v>
      </c>
      <c r="Z819" s="32"/>
      <c r="AA819" s="33">
        <v>49075100008469</v>
      </c>
      <c r="AB819" s="32"/>
      <c r="AC819" s="32"/>
      <c r="AD819" s="32"/>
      <c r="AE819" s="32"/>
      <c r="AF819" s="32"/>
      <c r="AG819" s="32">
        <v>0</v>
      </c>
      <c r="AH819" s="32">
        <v>0</v>
      </c>
      <c r="AI819" s="32">
        <v>36143.78</v>
      </c>
      <c r="AJ819" s="32">
        <v>149606.67000000001</v>
      </c>
      <c r="AK819" s="32">
        <v>196044.31</v>
      </c>
      <c r="AL819" s="32">
        <v>200551.99</v>
      </c>
      <c r="AM819" s="32">
        <v>200139.34</v>
      </c>
      <c r="AN819" s="32">
        <v>191279.63</v>
      </c>
      <c r="AO819" s="32">
        <v>205527</v>
      </c>
      <c r="AP819" s="32">
        <v>215348.53</v>
      </c>
      <c r="AQ819" s="32">
        <v>200476.15</v>
      </c>
      <c r="AR819" s="32">
        <v>203263.17</v>
      </c>
      <c r="AS819" s="32">
        <v>206222.73</v>
      </c>
      <c r="AT819" s="32">
        <v>197992.05</v>
      </c>
      <c r="AU819" s="32">
        <v>192081.4</v>
      </c>
      <c r="AV819" s="32">
        <v>192412.9</v>
      </c>
      <c r="AW819" s="32">
        <v>197680.9</v>
      </c>
      <c r="AX819" s="32">
        <v>201835.32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18</v>
      </c>
      <c r="B820" s="36" t="s">
        <v>2789</v>
      </c>
      <c r="C820" s="4" t="s">
        <v>2794</v>
      </c>
      <c r="D820" s="7" t="s">
        <v>28</v>
      </c>
      <c r="E820" s="7" t="s">
        <v>38</v>
      </c>
      <c r="F820" s="7" t="s">
        <v>260</v>
      </c>
      <c r="G820" s="7" t="e">
        <f t="shared" ca="1" si="32"/>
        <v>#NAME?</v>
      </c>
      <c r="H820" s="26" t="s">
        <v>210</v>
      </c>
      <c r="I820" s="26" t="s">
        <v>33</v>
      </c>
      <c r="J820" s="7" t="str">
        <f t="shared" si="34"/>
        <v>Não</v>
      </c>
      <c r="K820" s="27">
        <v>45008</v>
      </c>
      <c r="L820" s="7"/>
      <c r="M820" s="7" t="s">
        <v>53</v>
      </c>
      <c r="N820" s="28">
        <v>1.2E-2</v>
      </c>
      <c r="O820" s="7" t="s">
        <v>33</v>
      </c>
      <c r="P820" s="29">
        <v>0</v>
      </c>
      <c r="Q820" s="30"/>
      <c r="R820" s="30"/>
      <c r="S820" s="7" t="s">
        <v>203</v>
      </c>
      <c r="T820" s="7" t="s">
        <v>2792</v>
      </c>
      <c r="U820" s="7" t="s">
        <v>43</v>
      </c>
      <c r="V820" s="26" t="e">
        <f t="shared" ca="1" si="33"/>
        <v>#NAME?</v>
      </c>
      <c r="W820" s="7"/>
      <c r="X820" s="7"/>
      <c r="Y820" s="31" t="s">
        <v>205</v>
      </c>
      <c r="Z820" s="32"/>
      <c r="AA820" s="33">
        <v>49075100009791</v>
      </c>
      <c r="AB820" s="32"/>
      <c r="AC820" s="32"/>
      <c r="AD820" s="32"/>
      <c r="AE820" s="32"/>
      <c r="AF820" s="32"/>
      <c r="AG820" s="32">
        <v>521621.68</v>
      </c>
      <c r="AH820" s="32">
        <v>532518.37</v>
      </c>
      <c r="AI820" s="32">
        <v>507006.42</v>
      </c>
      <c r="AJ820" s="32">
        <v>431627.77</v>
      </c>
      <c r="AK820" s="32">
        <v>435468.55</v>
      </c>
      <c r="AL820" s="32">
        <v>439899.37</v>
      </c>
      <c r="AM820" s="32">
        <v>442964.55</v>
      </c>
      <c r="AN820" s="32">
        <v>446342.96</v>
      </c>
      <c r="AO820" s="32">
        <v>449986.5</v>
      </c>
      <c r="AP820" s="32">
        <v>453760.24</v>
      </c>
      <c r="AQ820" s="32">
        <v>457488.96</v>
      </c>
      <c r="AR820" s="32">
        <v>456700.32</v>
      </c>
      <c r="AS820" s="32">
        <v>460657.48</v>
      </c>
      <c r="AT820" s="32">
        <v>462071.8</v>
      </c>
      <c r="AU820" s="32">
        <v>463926.1</v>
      </c>
      <c r="AV820" s="32">
        <v>467784.5</v>
      </c>
      <c r="AW820" s="32">
        <v>470653.2</v>
      </c>
      <c r="AX820" s="32">
        <v>474704.32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18</v>
      </c>
      <c r="B821" s="36" t="s">
        <v>2795</v>
      </c>
      <c r="C821" s="4" t="s">
        <v>2796</v>
      </c>
      <c r="D821" s="7" t="s">
        <v>28</v>
      </c>
      <c r="E821" s="7" t="s">
        <v>20</v>
      </c>
      <c r="F821" s="7" t="s">
        <v>214</v>
      </c>
      <c r="G821" s="7" t="e">
        <f t="shared" ca="1" si="32"/>
        <v>#NAME?</v>
      </c>
      <c r="H821" s="26" t="s">
        <v>210</v>
      </c>
      <c r="I821" s="26" t="s">
        <v>33</v>
      </c>
      <c r="J821" s="7" t="str">
        <f t="shared" si="34"/>
        <v>Não</v>
      </c>
      <c r="K821" s="27">
        <v>44952</v>
      </c>
      <c r="L821" s="7"/>
      <c r="M821" s="7" t="s">
        <v>53</v>
      </c>
      <c r="N821" s="28">
        <v>1.2E-2</v>
      </c>
      <c r="O821" s="7" t="s">
        <v>33</v>
      </c>
      <c r="P821" s="29">
        <v>0</v>
      </c>
      <c r="Q821" s="25"/>
      <c r="R821" s="30" t="s">
        <v>2797</v>
      </c>
      <c r="S821" s="7" t="s">
        <v>203</v>
      </c>
      <c r="T821" s="7" t="s">
        <v>2798</v>
      </c>
      <c r="U821" s="7" t="s">
        <v>20</v>
      </c>
      <c r="V821" s="26" t="e">
        <f t="shared" ca="1" si="33"/>
        <v>#NAME?</v>
      </c>
      <c r="W821" s="7"/>
      <c r="X821" s="7"/>
      <c r="Y821" s="31" t="s">
        <v>296</v>
      </c>
      <c r="Z821" s="32"/>
      <c r="AA821" s="33">
        <v>49075100006520</v>
      </c>
      <c r="AB821" s="32"/>
      <c r="AC821" s="32"/>
      <c r="AD821" s="32"/>
      <c r="AE821" s="32">
        <v>579196.03</v>
      </c>
      <c r="AF821" s="32">
        <v>798318.68</v>
      </c>
      <c r="AG821" s="32">
        <v>807877.6</v>
      </c>
      <c r="AH821" s="32">
        <v>813726.89</v>
      </c>
      <c r="AI821" s="32">
        <v>887588.24</v>
      </c>
      <c r="AJ821" s="32">
        <v>843575.38</v>
      </c>
      <c r="AK821" s="32">
        <v>832895.88</v>
      </c>
      <c r="AL821" s="32">
        <v>839324.22</v>
      </c>
      <c r="AM821" s="32">
        <v>793669.27</v>
      </c>
      <c r="AN821" s="32">
        <v>798873.52</v>
      </c>
      <c r="AO821" s="32">
        <v>804218.39</v>
      </c>
      <c r="AP821" s="32">
        <v>799945.06</v>
      </c>
      <c r="AQ821" s="32">
        <v>806505.87</v>
      </c>
      <c r="AR821" s="32">
        <v>452576.47</v>
      </c>
      <c r="AS821" s="32">
        <v>456589.58</v>
      </c>
      <c r="AT821" s="32">
        <v>428573.93</v>
      </c>
      <c r="AU821" s="32">
        <v>431991.8</v>
      </c>
      <c r="AV821" s="32">
        <v>435329.3</v>
      </c>
      <c r="AW821" s="32">
        <v>391287.7</v>
      </c>
      <c r="AX821" s="32">
        <v>391444.78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18</v>
      </c>
      <c r="B822" s="36" t="s">
        <v>2799</v>
      </c>
      <c r="C822" s="4" t="s">
        <v>2800</v>
      </c>
      <c r="D822" s="7" t="s">
        <v>28</v>
      </c>
      <c r="E822" s="7" t="s">
        <v>20</v>
      </c>
      <c r="F822" s="7" t="s">
        <v>369</v>
      </c>
      <c r="G822" s="7" t="e">
        <f t="shared" ca="1" si="32"/>
        <v>#NAME?</v>
      </c>
      <c r="H822" s="26" t="s">
        <v>215</v>
      </c>
      <c r="I822" s="26" t="s">
        <v>268</v>
      </c>
      <c r="J822" s="7" t="str">
        <f t="shared" si="34"/>
        <v>Não</v>
      </c>
      <c r="K822" s="27">
        <v>44986</v>
      </c>
      <c r="L822" s="7"/>
      <c r="M822" s="7" t="s">
        <v>53</v>
      </c>
      <c r="N822" s="28">
        <v>1.2E-2</v>
      </c>
      <c r="O822" s="7" t="s">
        <v>33</v>
      </c>
      <c r="P822" s="29">
        <v>0</v>
      </c>
      <c r="Q822" s="30"/>
      <c r="R822" s="30"/>
      <c r="S822" s="7" t="s">
        <v>203</v>
      </c>
      <c r="T822" s="7" t="s">
        <v>2801</v>
      </c>
      <c r="U822" s="7" t="s">
        <v>20</v>
      </c>
      <c r="V822" s="26" t="e">
        <f t="shared" ca="1" si="33"/>
        <v>#NAME?</v>
      </c>
      <c r="W822" s="7"/>
      <c r="X822" s="7"/>
      <c r="Y822" s="31" t="s">
        <v>205</v>
      </c>
      <c r="Z822" s="32"/>
      <c r="AA822" s="33">
        <v>49075100010226</v>
      </c>
      <c r="AB822" s="32"/>
      <c r="AC822" s="32"/>
      <c r="AD822" s="32"/>
      <c r="AE822" s="32"/>
      <c r="AF822" s="32">
        <v>0</v>
      </c>
      <c r="AG822" s="32">
        <v>302924.14</v>
      </c>
      <c r="AH822" s="32">
        <v>305070.15000000002</v>
      </c>
      <c r="AI822" s="32">
        <v>308282</v>
      </c>
      <c r="AJ822" s="32">
        <v>277.8</v>
      </c>
      <c r="AK822" s="32">
        <v>14.67</v>
      </c>
      <c r="AL822" s="32">
        <v>14.67</v>
      </c>
      <c r="AM822" s="32">
        <v>14.67</v>
      </c>
      <c r="AN822" s="32">
        <v>14.67</v>
      </c>
      <c r="AO822" s="32">
        <v>14.67</v>
      </c>
      <c r="AP822" s="32">
        <v>14.67</v>
      </c>
      <c r="AQ822" s="32">
        <v>14.67</v>
      </c>
      <c r="AR822" s="32">
        <v>14.67</v>
      </c>
      <c r="AS822" s="32">
        <v>14.67</v>
      </c>
      <c r="AT822" s="32">
        <v>14.67</v>
      </c>
      <c r="AU822" s="32">
        <v>14.67</v>
      </c>
      <c r="AV822" s="32">
        <v>14.67</v>
      </c>
      <c r="AW822" s="32">
        <v>14.67</v>
      </c>
      <c r="AX822" s="32">
        <v>14.67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25" t="s">
        <v>18</v>
      </c>
      <c r="B823" s="3" t="s">
        <v>2802</v>
      </c>
      <c r="C823" s="4" t="s">
        <v>2803</v>
      </c>
      <c r="D823" s="7" t="s">
        <v>110</v>
      </c>
      <c r="E823" s="7" t="s">
        <v>29</v>
      </c>
      <c r="F823" s="7" t="s">
        <v>200</v>
      </c>
      <c r="G823" s="7" t="e">
        <f t="shared" ca="1" si="32"/>
        <v>#NAME?</v>
      </c>
      <c r="H823" s="26" t="s">
        <v>201</v>
      </c>
      <c r="I823" s="26" t="s">
        <v>33</v>
      </c>
      <c r="J823" s="7" t="str">
        <f t="shared" si="34"/>
        <v>Não</v>
      </c>
      <c r="K823" s="27">
        <v>45315</v>
      </c>
      <c r="L823" s="27">
        <v>45530</v>
      </c>
      <c r="M823" s="7" t="s">
        <v>74</v>
      </c>
      <c r="N823" s="28">
        <v>1.4999999999999999E-2</v>
      </c>
      <c r="O823" s="7" t="s">
        <v>41</v>
      </c>
      <c r="P823" s="29">
        <v>0.1</v>
      </c>
      <c r="Q823" s="30"/>
      <c r="R823" s="30"/>
      <c r="S823" s="7" t="s">
        <v>203</v>
      </c>
      <c r="T823" s="7" t="s">
        <v>2804</v>
      </c>
      <c r="U823" s="7" t="s">
        <v>29</v>
      </c>
      <c r="V823" s="26" t="e">
        <f t="shared" ca="1" si="33"/>
        <v>#NAME?</v>
      </c>
      <c r="W823" s="7"/>
      <c r="X823" s="7"/>
      <c r="Y823" s="31" t="s">
        <v>296</v>
      </c>
      <c r="Z823" s="32"/>
      <c r="AA823" s="33">
        <v>49075100013251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249493.29</v>
      </c>
      <c r="AR823" s="32">
        <v>252033.87</v>
      </c>
      <c r="AS823" s="32">
        <v>254560.55</v>
      </c>
      <c r="AT823" s="32">
        <v>252704.25</v>
      </c>
      <c r="AU823" s="32">
        <v>251759.9</v>
      </c>
      <c r="AV823" s="32">
        <v>253263.5</v>
      </c>
      <c r="AW823" s="32">
        <v>216286.8</v>
      </c>
      <c r="AX823" s="32">
        <v>0</v>
      </c>
      <c r="AY823" s="32" t="e">
        <f t="array" aca="1" ref="AY823" ca="1">_xludf.XLOOKUP(C823,'PL TOTAL D0'!A:A,'PL TOTAL D0'!C:C,"")</f>
        <v>#NAME?</v>
      </c>
    </row>
    <row r="824" spans="1:51" ht="16.5" customHeight="1">
      <c r="A824" s="25" t="s">
        <v>18</v>
      </c>
      <c r="B824" s="39" t="s">
        <v>2805</v>
      </c>
      <c r="C824" s="40" t="s">
        <v>2806</v>
      </c>
      <c r="D824" s="7" t="s">
        <v>28</v>
      </c>
      <c r="E824" s="7" t="s">
        <v>29</v>
      </c>
      <c r="F824" s="7" t="s">
        <v>78</v>
      </c>
      <c r="G824" s="7" t="e">
        <f t="shared" ca="1" si="32"/>
        <v>#NAME?</v>
      </c>
      <c r="H824" s="26" t="s">
        <v>210</v>
      </c>
      <c r="I824" s="26" t="s">
        <v>33</v>
      </c>
      <c r="J824" s="7" t="str">
        <f t="shared" si="34"/>
        <v>Não</v>
      </c>
      <c r="K824" s="27">
        <v>45182</v>
      </c>
      <c r="L824" s="7"/>
      <c r="M824" s="7" t="s">
        <v>53</v>
      </c>
      <c r="N824" s="28">
        <v>1.2E-2</v>
      </c>
      <c r="O824" s="7" t="s">
        <v>33</v>
      </c>
      <c r="P824" s="29">
        <v>0</v>
      </c>
      <c r="Q824" s="30"/>
      <c r="R824" s="30"/>
      <c r="S824" s="7" t="s">
        <v>203</v>
      </c>
      <c r="T824" s="7" t="s">
        <v>2807</v>
      </c>
      <c r="U824" s="7" t="s">
        <v>29</v>
      </c>
      <c r="V824" s="26" t="e">
        <f t="shared" ca="1" si="33"/>
        <v>#NAME?</v>
      </c>
      <c r="W824" s="7"/>
      <c r="X824" s="7"/>
      <c r="Y824" s="31" t="s">
        <v>205</v>
      </c>
      <c r="Z824" s="32"/>
      <c r="AA824" s="33">
        <v>49075100012121</v>
      </c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>
        <v>131676.6</v>
      </c>
      <c r="AN824" s="32">
        <v>142546.85</v>
      </c>
      <c r="AO824" s="32">
        <v>144758.67000000001</v>
      </c>
      <c r="AP824" s="32">
        <v>146016.85999999999</v>
      </c>
      <c r="AQ824" s="32">
        <v>147259.54999999999</v>
      </c>
      <c r="AR824" s="32">
        <v>148387.20000000001</v>
      </c>
      <c r="AS824" s="32">
        <v>149376.34</v>
      </c>
      <c r="AT824" s="32">
        <v>150548.75</v>
      </c>
      <c r="AU824" s="32">
        <v>151824.5</v>
      </c>
      <c r="AV824" s="32">
        <v>153021.29999999999</v>
      </c>
      <c r="AW824" s="32">
        <v>160893</v>
      </c>
      <c r="AX824" s="32">
        <v>162149.82</v>
      </c>
      <c r="AY824" s="32" t="e">
        <f t="array" aca="1" ref="AY824" ca="1">_xludf.XLOOKUP(C824,'PL TOTAL D0'!A:A,'PL TOTAL D0'!C:C,"")</f>
        <v>#NAME?</v>
      </c>
    </row>
    <row r="825" spans="1:51" ht="16.5" customHeight="1">
      <c r="A825" s="25" t="s">
        <v>18</v>
      </c>
      <c r="B825" s="3" t="s">
        <v>2808</v>
      </c>
      <c r="C825" s="4" t="s">
        <v>2809</v>
      </c>
      <c r="D825" s="7" t="s">
        <v>28</v>
      </c>
      <c r="E825" s="7" t="s">
        <v>29</v>
      </c>
      <c r="F825" s="7" t="s">
        <v>256</v>
      </c>
      <c r="G825" s="7" t="e">
        <f t="shared" ca="1" si="32"/>
        <v>#NAME?</v>
      </c>
      <c r="H825" s="26" t="s">
        <v>201</v>
      </c>
      <c r="I825" s="26" t="s">
        <v>33</v>
      </c>
      <c r="J825" s="7" t="str">
        <f t="shared" si="34"/>
        <v>Não</v>
      </c>
      <c r="K825" s="27">
        <v>45051</v>
      </c>
      <c r="L825" s="27">
        <v>45449</v>
      </c>
      <c r="M825" s="7" t="s">
        <v>53</v>
      </c>
      <c r="N825" s="28">
        <v>0.01</v>
      </c>
      <c r="O825" s="7" t="s">
        <v>33</v>
      </c>
      <c r="P825" s="29">
        <v>0</v>
      </c>
      <c r="Q825" s="30"/>
      <c r="R825" s="30" t="s">
        <v>353</v>
      </c>
      <c r="S825" s="7" t="s">
        <v>203</v>
      </c>
      <c r="T825" s="7" t="s">
        <v>2810</v>
      </c>
      <c r="U825" s="7" t="s">
        <v>113</v>
      </c>
      <c r="V825" s="26" t="e">
        <f t="shared" ca="1" si="33"/>
        <v>#NAME?</v>
      </c>
      <c r="W825" s="7"/>
      <c r="X825" s="7"/>
      <c r="Y825" s="31" t="s">
        <v>205</v>
      </c>
      <c r="Z825" s="32"/>
      <c r="AA825" s="33">
        <v>49075100012131</v>
      </c>
      <c r="AB825" s="32"/>
      <c r="AC825" s="32"/>
      <c r="AD825" s="32"/>
      <c r="AE825" s="32"/>
      <c r="AF825" s="32"/>
      <c r="AG825" s="32"/>
      <c r="AH825" s="32">
        <v>1689189.64</v>
      </c>
      <c r="AI825" s="32">
        <v>1696169.83</v>
      </c>
      <c r="AJ825" s="32">
        <v>1715562.2</v>
      </c>
      <c r="AK825" s="32">
        <v>1374140.03</v>
      </c>
      <c r="AL825" s="32">
        <v>0</v>
      </c>
      <c r="AM825" s="32">
        <v>0</v>
      </c>
      <c r="AN825" s="32">
        <v>0</v>
      </c>
      <c r="AO825" s="32">
        <v>0</v>
      </c>
      <c r="AP825" s="32">
        <v>0</v>
      </c>
      <c r="AQ825" s="32">
        <v>0</v>
      </c>
      <c r="AR825" s="32">
        <v>0</v>
      </c>
      <c r="AS825" s="32">
        <v>0</v>
      </c>
      <c r="AT825" s="32">
        <v>0</v>
      </c>
      <c r="AU825" s="32">
        <v>0</v>
      </c>
      <c r="AV825" s="32">
        <v>0</v>
      </c>
      <c r="AW825" s="32">
        <v>0</v>
      </c>
      <c r="AX825" s="32">
        <v>0</v>
      </c>
      <c r="AY825" s="32" t="e">
        <f t="array" aca="1" ref="AY825" ca="1">_xludf.XLOOKUP(C825,'PL TOTAL D0'!A:A,'PL TOTAL D0'!C:C,"")</f>
        <v>#NAME?</v>
      </c>
    </row>
    <row r="826" spans="1:51" ht="16.5" customHeight="1">
      <c r="A826" s="25" t="s">
        <v>18</v>
      </c>
      <c r="B826" s="3" t="s">
        <v>2811</v>
      </c>
      <c r="C826" s="34" t="s">
        <v>2812</v>
      </c>
      <c r="D826" s="7" t="s">
        <v>110</v>
      </c>
      <c r="E826" s="7" t="s">
        <v>29</v>
      </c>
      <c r="F826" s="7" t="s">
        <v>200</v>
      </c>
      <c r="G826" s="7" t="e">
        <f t="shared" ca="1" si="32"/>
        <v>#NAME?</v>
      </c>
      <c r="H826" s="26" t="s">
        <v>201</v>
      </c>
      <c r="I826" s="26" t="s">
        <v>33</v>
      </c>
      <c r="J826" s="7" t="str">
        <f t="shared" si="34"/>
        <v>Não</v>
      </c>
      <c r="K826" s="27">
        <v>45359</v>
      </c>
      <c r="L826" s="27">
        <v>45539</v>
      </c>
      <c r="M826" s="7" t="s">
        <v>48</v>
      </c>
      <c r="N826" s="28">
        <v>0</v>
      </c>
      <c r="O826" s="7" t="s">
        <v>33</v>
      </c>
      <c r="P826" s="29">
        <v>0</v>
      </c>
      <c r="Q826" s="30"/>
      <c r="R826" s="30" t="s">
        <v>353</v>
      </c>
      <c r="S826" s="7" t="s">
        <v>203</v>
      </c>
      <c r="T826" s="6" t="s">
        <v>2813</v>
      </c>
      <c r="U826" s="7" t="s">
        <v>57</v>
      </c>
      <c r="V826" s="26" t="e">
        <f t="shared" ca="1" si="33"/>
        <v>#NAME?</v>
      </c>
      <c r="W826" s="7"/>
      <c r="X826" s="7"/>
      <c r="Y826" s="31" t="s">
        <v>205</v>
      </c>
      <c r="Z826" s="32"/>
      <c r="AA826" s="33">
        <v>49075100014620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>
        <v>536257.18000000005</v>
      </c>
      <c r="AT826" s="32">
        <v>560300.31000000006</v>
      </c>
      <c r="AU826" s="32">
        <v>564711.30000000005</v>
      </c>
      <c r="AV826" s="32">
        <v>563857.4</v>
      </c>
      <c r="AW826" s="32">
        <v>0</v>
      </c>
      <c r="AX826" s="32">
        <v>0</v>
      </c>
      <c r="AY826" s="32" t="e">
        <f t="array" aca="1" ref="AY826" ca="1">_xludf.XLOOKUP(C826,'PL TOTAL D0'!A:A,'PL TOTAL D0'!C:C,"")</f>
        <v>#NAME?</v>
      </c>
    </row>
    <row r="827" spans="1:51" ht="16.5" customHeight="1">
      <c r="A827" s="25" t="s">
        <v>18</v>
      </c>
      <c r="B827" s="3" t="s">
        <v>2811</v>
      </c>
      <c r="C827" s="34" t="s">
        <v>2814</v>
      </c>
      <c r="D827" s="7" t="s">
        <v>110</v>
      </c>
      <c r="E827" s="7" t="s">
        <v>29</v>
      </c>
      <c r="F827" s="7" t="s">
        <v>200</v>
      </c>
      <c r="G827" s="7" t="e">
        <f t="shared" ca="1" si="32"/>
        <v>#NAME?</v>
      </c>
      <c r="H827" s="26" t="s">
        <v>201</v>
      </c>
      <c r="I827" s="26" t="s">
        <v>33</v>
      </c>
      <c r="J827" s="7" t="s">
        <v>235</v>
      </c>
      <c r="K827" s="27">
        <v>45308</v>
      </c>
      <c r="L827" s="27">
        <v>45539</v>
      </c>
      <c r="M827" s="7" t="s">
        <v>327</v>
      </c>
      <c r="N827" s="28">
        <v>6.0000000000000001E-3</v>
      </c>
      <c r="O827" s="7" t="s">
        <v>33</v>
      </c>
      <c r="P827" s="29">
        <v>0</v>
      </c>
      <c r="Q827" s="30"/>
      <c r="R827" s="30" t="s">
        <v>2815</v>
      </c>
      <c r="S827" s="7" t="s">
        <v>203</v>
      </c>
      <c r="T827" s="6" t="s">
        <v>2813</v>
      </c>
      <c r="U827" s="7"/>
      <c r="V827" s="26" t="e">
        <f t="shared" ca="1" si="33"/>
        <v>#NAME?</v>
      </c>
      <c r="W827" s="7"/>
      <c r="X827" s="7"/>
      <c r="Y827" s="31"/>
      <c r="Z827" s="32"/>
      <c r="AA827" s="33">
        <v>49075100013624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>
        <v>4330001.9400000004</v>
      </c>
      <c r="AR827" s="32">
        <v>4359086.67</v>
      </c>
      <c r="AS827" s="32">
        <v>3755707.41</v>
      </c>
      <c r="AT827" s="32">
        <v>3923725.93</v>
      </c>
      <c r="AU827" s="32">
        <v>3948084</v>
      </c>
      <c r="AV827" s="32">
        <v>4118178</v>
      </c>
      <c r="AW827" s="32">
        <v>0</v>
      </c>
      <c r="AX827" s="32">
        <v>0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18</v>
      </c>
      <c r="B828" s="36" t="s">
        <v>2816</v>
      </c>
      <c r="C828" s="4" t="s">
        <v>2817</v>
      </c>
      <c r="D828" s="7" t="s">
        <v>28</v>
      </c>
      <c r="E828" s="7" t="s">
        <v>20</v>
      </c>
      <c r="F828" s="7" t="s">
        <v>214</v>
      </c>
      <c r="G828" s="7" t="e">
        <f t="shared" ca="1" si="32"/>
        <v>#NAME?</v>
      </c>
      <c r="H828" s="26" t="s">
        <v>215</v>
      </c>
      <c r="I828" s="26" t="s">
        <v>216</v>
      </c>
      <c r="J828" s="7" t="str">
        <f t="shared" ref="J828:J834" si="35">IF(Q828=0,"Não","Sim")</f>
        <v>Não</v>
      </c>
      <c r="K828" s="27">
        <v>44992</v>
      </c>
      <c r="L828" s="7"/>
      <c r="M828" s="7" t="s">
        <v>53</v>
      </c>
      <c r="N828" s="28">
        <v>0.01</v>
      </c>
      <c r="O828" s="7" t="s">
        <v>33</v>
      </c>
      <c r="P828" s="29">
        <v>0</v>
      </c>
      <c r="Q828" s="30"/>
      <c r="R828" s="30"/>
      <c r="S828" s="7" t="s">
        <v>203</v>
      </c>
      <c r="T828" s="7" t="s">
        <v>2818</v>
      </c>
      <c r="U828" s="7" t="s">
        <v>20</v>
      </c>
      <c r="V828" s="26" t="e">
        <f t="shared" ca="1" si="33"/>
        <v>#NAME?</v>
      </c>
      <c r="W828" s="7"/>
      <c r="X828" s="7"/>
      <c r="Y828" s="31" t="s">
        <v>205</v>
      </c>
      <c r="Z828" s="32"/>
      <c r="AA828" s="33">
        <v>49075100009422</v>
      </c>
      <c r="AB828" s="32"/>
      <c r="AC828" s="32"/>
      <c r="AD828" s="32"/>
      <c r="AE828" s="32"/>
      <c r="AF828" s="32">
        <v>68740.039999999994</v>
      </c>
      <c r="AG828" s="32">
        <v>69255.53</v>
      </c>
      <c r="AH828" s="32">
        <v>69786.2</v>
      </c>
      <c r="AI828" s="32">
        <v>70572.13</v>
      </c>
      <c r="AJ828" s="32">
        <v>71251.350000000006</v>
      </c>
      <c r="AK828" s="32">
        <v>61652.23</v>
      </c>
      <c r="AL828" s="32">
        <v>62276.69</v>
      </c>
      <c r="AM828" s="32">
        <v>62797.85</v>
      </c>
      <c r="AN828" s="32">
        <v>63368.38</v>
      </c>
      <c r="AO828" s="32">
        <v>63801.15</v>
      </c>
      <c r="AP828" s="32">
        <v>64203.199999999997</v>
      </c>
      <c r="AQ828" s="32">
        <v>64745.13</v>
      </c>
      <c r="AR828" s="32">
        <v>65189.27</v>
      </c>
      <c r="AS828" s="32">
        <v>65158.14</v>
      </c>
      <c r="AT828" s="32">
        <v>65720.44</v>
      </c>
      <c r="AU828" s="32">
        <v>0</v>
      </c>
      <c r="AV828" s="32">
        <v>20.89</v>
      </c>
      <c r="AW828" s="32">
        <v>20.89</v>
      </c>
      <c r="AX828" s="32">
        <v>20.89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76" t="s">
        <v>18</v>
      </c>
      <c r="B829" s="177" t="s">
        <v>2819</v>
      </c>
      <c r="C829" s="178" t="s">
        <v>2820</v>
      </c>
      <c r="D829" s="179" t="s">
        <v>28</v>
      </c>
      <c r="E829" s="179" t="s">
        <v>29</v>
      </c>
      <c r="F829" s="179" t="s">
        <v>78</v>
      </c>
      <c r="G829" s="7" t="e">
        <f t="shared" ca="1" si="32"/>
        <v>#NAME?</v>
      </c>
      <c r="H829" s="180" t="s">
        <v>215</v>
      </c>
      <c r="I829" s="180" t="s">
        <v>216</v>
      </c>
      <c r="J829" s="7" t="str">
        <f t="shared" si="35"/>
        <v>Não</v>
      </c>
      <c r="K829" s="181">
        <v>44894</v>
      </c>
      <c r="L829" s="179"/>
      <c r="M829" s="179" t="s">
        <v>504</v>
      </c>
      <c r="N829" s="182">
        <v>7.0000000000000001E-3</v>
      </c>
      <c r="O829" s="179" t="s">
        <v>33</v>
      </c>
      <c r="P829" s="183">
        <v>0</v>
      </c>
      <c r="Q829" s="30"/>
      <c r="R829" s="184"/>
      <c r="S829" s="179" t="s">
        <v>329</v>
      </c>
      <c r="T829" s="179" t="s">
        <v>2821</v>
      </c>
      <c r="U829" s="179" t="s">
        <v>113</v>
      </c>
      <c r="V829" s="26" t="e">
        <f t="shared" ca="1" si="33"/>
        <v>#NAME?</v>
      </c>
      <c r="W829" s="179"/>
      <c r="X829" s="179"/>
      <c r="Y829" s="185" t="s">
        <v>296</v>
      </c>
      <c r="Z829" s="186"/>
      <c r="AA829" s="187">
        <v>49075100006539</v>
      </c>
      <c r="AB829" s="186"/>
      <c r="AC829" s="186"/>
      <c r="AD829" s="186">
        <v>2655155.41</v>
      </c>
      <c r="AE829" s="186">
        <v>2675570.11</v>
      </c>
      <c r="AF829" s="186">
        <v>2699231.96</v>
      </c>
      <c r="AG829" s="186">
        <v>2728008.19</v>
      </c>
      <c r="AH829" s="186">
        <v>2738653.68</v>
      </c>
      <c r="AI829" s="186">
        <v>2770866.74</v>
      </c>
      <c r="AJ829" s="186">
        <v>2798261.37</v>
      </c>
      <c r="AK829" s="186">
        <v>2825569.34</v>
      </c>
      <c r="AL829" s="186">
        <v>2851375.93</v>
      </c>
      <c r="AM829" s="186">
        <v>2873474.15</v>
      </c>
      <c r="AN829" s="186">
        <v>2892360.45</v>
      </c>
      <c r="AO829" s="186">
        <v>360671.84</v>
      </c>
      <c r="AP829" s="186">
        <v>362643.08</v>
      </c>
      <c r="AQ829" s="186">
        <v>220</v>
      </c>
      <c r="AR829" s="32">
        <v>170.04</v>
      </c>
      <c r="AS829" s="32">
        <v>170.67</v>
      </c>
      <c r="AT829" s="32">
        <v>172.16</v>
      </c>
      <c r="AU829" s="32">
        <v>173.05</v>
      </c>
      <c r="AV829" s="32">
        <v>174.41</v>
      </c>
      <c r="AW829" s="32">
        <v>175.98</v>
      </c>
      <c r="AX829" s="32">
        <v>177.51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176" t="s">
        <v>18</v>
      </c>
      <c r="B830" s="37" t="s">
        <v>2822</v>
      </c>
      <c r="C830" s="38" t="s">
        <v>2823</v>
      </c>
      <c r="D830" s="179" t="s">
        <v>51</v>
      </c>
      <c r="E830" s="179" t="s">
        <v>20</v>
      </c>
      <c r="F830" s="7" t="s">
        <v>232</v>
      </c>
      <c r="G830" s="7" t="e">
        <f t="shared" ca="1" si="32"/>
        <v>#NAME?</v>
      </c>
      <c r="H830" s="180" t="s">
        <v>210</v>
      </c>
      <c r="I830" s="180" t="s">
        <v>33</v>
      </c>
      <c r="J830" s="7" t="str">
        <f t="shared" si="35"/>
        <v>Não</v>
      </c>
      <c r="K830" s="181">
        <v>45376</v>
      </c>
      <c r="L830" s="179"/>
      <c r="M830" s="179" t="s">
        <v>53</v>
      </c>
      <c r="N830" s="182">
        <v>1.2E-2</v>
      </c>
      <c r="O830" s="179" t="s">
        <v>33</v>
      </c>
      <c r="P830" s="183">
        <v>0</v>
      </c>
      <c r="Q830" s="30"/>
      <c r="R830" s="184"/>
      <c r="S830" s="179" t="s">
        <v>203</v>
      </c>
      <c r="T830" s="6" t="s">
        <v>2824</v>
      </c>
      <c r="U830" s="179" t="s">
        <v>20</v>
      </c>
      <c r="V830" s="26" t="e">
        <f t="shared" ca="1" si="33"/>
        <v>#NAME?</v>
      </c>
      <c r="W830" s="179"/>
      <c r="X830" s="179"/>
      <c r="Y830" s="185" t="s">
        <v>205</v>
      </c>
      <c r="Z830" s="186"/>
      <c r="AA830" s="187">
        <v>49075100013934</v>
      </c>
      <c r="AB830" s="186"/>
      <c r="AC830" s="186"/>
      <c r="AD830" s="186"/>
      <c r="AE830" s="186"/>
      <c r="AF830" s="186"/>
      <c r="AG830" s="186"/>
      <c r="AH830" s="186"/>
      <c r="AI830" s="186"/>
      <c r="AJ830" s="186"/>
      <c r="AK830" s="186"/>
      <c r="AL830" s="186"/>
      <c r="AM830" s="186"/>
      <c r="AN830" s="186"/>
      <c r="AO830" s="186"/>
      <c r="AP830" s="186"/>
      <c r="AQ830" s="186"/>
      <c r="AR830" s="32"/>
      <c r="AS830" s="32">
        <v>0</v>
      </c>
      <c r="AT830" s="32">
        <v>201422.5</v>
      </c>
      <c r="AU830" s="32">
        <v>203080.1</v>
      </c>
      <c r="AV830" s="32">
        <v>204808.8</v>
      </c>
      <c r="AW830" s="32">
        <v>206568.3</v>
      </c>
      <c r="AX830" s="32">
        <v>208312.85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25" t="s">
        <v>18</v>
      </c>
      <c r="B831" s="36" t="s">
        <v>2825</v>
      </c>
      <c r="C831" s="188" t="s">
        <v>2826</v>
      </c>
      <c r="D831" s="7" t="s">
        <v>28</v>
      </c>
      <c r="E831" s="7" t="s">
        <v>38</v>
      </c>
      <c r="F831" s="7" t="s">
        <v>306</v>
      </c>
      <c r="G831" s="7" t="e">
        <f t="shared" ca="1" si="32"/>
        <v>#NAME?</v>
      </c>
      <c r="H831" s="26" t="s">
        <v>215</v>
      </c>
      <c r="I831" s="26" t="s">
        <v>480</v>
      </c>
      <c r="J831" s="7" t="str">
        <f t="shared" si="35"/>
        <v>Não</v>
      </c>
      <c r="K831" s="27">
        <v>45159</v>
      </c>
      <c r="L831" s="27"/>
      <c r="M831" s="7" t="s">
        <v>53</v>
      </c>
      <c r="N831" s="28">
        <v>1.2E-2</v>
      </c>
      <c r="O831" s="7" t="s">
        <v>33</v>
      </c>
      <c r="P831" s="29">
        <v>0</v>
      </c>
      <c r="Q831" s="43"/>
      <c r="R831" s="30" t="s">
        <v>2827</v>
      </c>
      <c r="S831" s="7" t="s">
        <v>203</v>
      </c>
      <c r="T831" s="7" t="s">
        <v>2828</v>
      </c>
      <c r="U831" s="7" t="s">
        <v>43</v>
      </c>
      <c r="V831" s="26" t="e">
        <f t="shared" ca="1" si="33"/>
        <v>#NAME?</v>
      </c>
      <c r="W831" s="7"/>
      <c r="X831" s="7"/>
      <c r="Y831" s="31" t="s">
        <v>205</v>
      </c>
      <c r="Z831" s="32"/>
      <c r="AA831" s="33">
        <v>49075100012148</v>
      </c>
      <c r="AB831" s="32"/>
      <c r="AC831" s="32"/>
      <c r="AD831" s="32"/>
      <c r="AE831" s="32"/>
      <c r="AF831" s="32"/>
      <c r="AG831" s="32"/>
      <c r="AH831" s="32">
        <v>0</v>
      </c>
      <c r="AI831" s="32">
        <v>0</v>
      </c>
      <c r="AJ831" s="32">
        <v>0</v>
      </c>
      <c r="AK831" s="32">
        <v>0</v>
      </c>
      <c r="AL831" s="32">
        <v>211510.28</v>
      </c>
      <c r="AM831" s="32">
        <v>213108.31</v>
      </c>
      <c r="AN831" s="32">
        <v>214818.17</v>
      </c>
      <c r="AO831" s="32">
        <v>233600.15</v>
      </c>
      <c r="AP831" s="32">
        <v>234755.16</v>
      </c>
      <c r="AQ831" s="32">
        <v>236867.04</v>
      </c>
      <c r="AR831" s="32">
        <v>238650.84</v>
      </c>
      <c r="AS831" s="32">
        <v>240282.31</v>
      </c>
      <c r="AT831" s="32">
        <v>242157.27</v>
      </c>
      <c r="AU831" s="32">
        <v>244070.6</v>
      </c>
      <c r="AV831" s="32">
        <v>245977.1</v>
      </c>
      <c r="AW831" s="32">
        <v>247556</v>
      </c>
      <c r="AX831" s="32">
        <v>249318.85</v>
      </c>
      <c r="AY831" s="32" t="e">
        <f t="array" aca="1" ref="AY831" ca="1">_xludf.XLOOKUP(C831,'PL TOTAL D0'!A:A,'PL TOTAL D0'!C:C,"")</f>
        <v>#NAME?</v>
      </c>
    </row>
    <row r="832" spans="1:51" ht="15.75" customHeight="1">
      <c r="A832" s="25" t="s">
        <v>18</v>
      </c>
      <c r="B832" s="37" t="s">
        <v>2829</v>
      </c>
      <c r="C832" s="38" t="s">
        <v>2830</v>
      </c>
      <c r="D832" s="7" t="s">
        <v>208</v>
      </c>
      <c r="E832" s="7" t="s">
        <v>29</v>
      </c>
      <c r="F832" s="7" t="s">
        <v>426</v>
      </c>
      <c r="G832" s="7" t="e">
        <f t="shared" ca="1" si="32"/>
        <v>#NAME?</v>
      </c>
      <c r="H832" s="26" t="s">
        <v>210</v>
      </c>
      <c r="I832" s="26" t="s">
        <v>33</v>
      </c>
      <c r="J832" s="7" t="str">
        <f t="shared" si="35"/>
        <v>Sim</v>
      </c>
      <c r="K832" s="27">
        <v>45407</v>
      </c>
      <c r="L832" s="27"/>
      <c r="M832" s="7" t="s">
        <v>53</v>
      </c>
      <c r="N832" s="28">
        <v>1.2E-2</v>
      </c>
      <c r="O832" s="7" t="s">
        <v>33</v>
      </c>
      <c r="P832" s="29">
        <v>0</v>
      </c>
      <c r="Q832" s="35" t="s">
        <v>2831</v>
      </c>
      <c r="R832" s="30"/>
      <c r="S832" s="7" t="s">
        <v>203</v>
      </c>
      <c r="T832" s="6" t="s">
        <v>2832</v>
      </c>
      <c r="U832" s="7" t="s">
        <v>29</v>
      </c>
      <c r="V832" s="26" t="e">
        <f t="shared" ca="1" si="33"/>
        <v>#NAME?</v>
      </c>
      <c r="W832" s="7"/>
      <c r="X832" s="7" t="s">
        <v>76</v>
      </c>
      <c r="Y832" s="31" t="s">
        <v>205</v>
      </c>
      <c r="Z832" s="32"/>
      <c r="AA832" s="33">
        <v>49075100014221</v>
      </c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>
        <v>130756.33</v>
      </c>
      <c r="AU832" s="32">
        <v>131987.1</v>
      </c>
      <c r="AV832" s="32">
        <v>132528.1</v>
      </c>
      <c r="AW832" s="32">
        <v>133374.9</v>
      </c>
      <c r="AX832" s="32">
        <v>149390.70000000001</v>
      </c>
      <c r="AY832" s="32" t="e">
        <f t="array" aca="1" ref="AY832" ca="1">_xludf.XLOOKUP(C832,'PL TOTAL D0'!A:A,'PL TOTAL D0'!C:C,"")</f>
        <v>#NAME?</v>
      </c>
    </row>
    <row r="833" spans="1:51" ht="15.75" customHeight="1">
      <c r="A833" s="25" t="s">
        <v>18</v>
      </c>
      <c r="B833" s="37" t="s">
        <v>2833</v>
      </c>
      <c r="C833" s="38" t="s">
        <v>2834</v>
      </c>
      <c r="D833" s="7" t="s">
        <v>37</v>
      </c>
      <c r="E833" s="7" t="s">
        <v>38</v>
      </c>
      <c r="F833" s="7" t="s">
        <v>67</v>
      </c>
      <c r="G833" s="7" t="e">
        <f t="shared" ca="1" si="32"/>
        <v>#NAME?</v>
      </c>
      <c r="H833" s="26" t="s">
        <v>210</v>
      </c>
      <c r="I833" s="26" t="s">
        <v>33</v>
      </c>
      <c r="J833" s="7" t="str">
        <f t="shared" si="35"/>
        <v>Não</v>
      </c>
      <c r="K833" s="27">
        <v>45421</v>
      </c>
      <c r="L833" s="27"/>
      <c r="M833" s="7" t="s">
        <v>53</v>
      </c>
      <c r="N833" s="28">
        <v>1.2E-2</v>
      </c>
      <c r="O833" s="7" t="s">
        <v>33</v>
      </c>
      <c r="P833" s="29">
        <v>0</v>
      </c>
      <c r="Q833" s="35"/>
      <c r="R833" s="30"/>
      <c r="S833" s="7" t="s">
        <v>203</v>
      </c>
      <c r="T833" s="12" t="s">
        <v>2835</v>
      </c>
      <c r="U833" s="7" t="s">
        <v>57</v>
      </c>
      <c r="V833" s="26" t="e">
        <f t="shared" ca="1" si="33"/>
        <v>#NAME?</v>
      </c>
      <c r="W833" s="7"/>
      <c r="X833" s="7" t="s">
        <v>44</v>
      </c>
      <c r="Y833" s="31" t="s">
        <v>205</v>
      </c>
      <c r="Z833" s="32"/>
      <c r="AA833" s="33">
        <v>49075100014639</v>
      </c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>
        <v>100722.2</v>
      </c>
      <c r="AV833" s="32">
        <v>101684.2</v>
      </c>
      <c r="AW833" s="32">
        <v>102729.3</v>
      </c>
      <c r="AX833" s="32">
        <v>103610.52</v>
      </c>
      <c r="AY833" s="32" t="e">
        <f t="array" aca="1" ref="AY833" ca="1">_xludf.XLOOKUP(C833,'PL TOTAL D0'!A:A,'PL TOTAL D0'!C:C,"")</f>
        <v>#NAME?</v>
      </c>
    </row>
    <row r="834" spans="1:51" ht="15.75" customHeight="1">
      <c r="A834" s="25" t="s">
        <v>18</v>
      </c>
      <c r="B834" s="37" t="s">
        <v>2836</v>
      </c>
      <c r="C834" s="38" t="s">
        <v>2837</v>
      </c>
      <c r="D834" s="7" t="s">
        <v>28</v>
      </c>
      <c r="E834" s="7" t="s">
        <v>29</v>
      </c>
      <c r="F834" s="7" t="s">
        <v>760</v>
      </c>
      <c r="G834" s="7" t="e">
        <f t="shared" ca="1" si="32"/>
        <v>#NAME?</v>
      </c>
      <c r="H834" s="26" t="s">
        <v>215</v>
      </c>
      <c r="I834" s="26" t="s">
        <v>252</v>
      </c>
      <c r="J834" s="7" t="str">
        <f t="shared" si="35"/>
        <v>Não</v>
      </c>
      <c r="K834" s="27">
        <v>45394</v>
      </c>
      <c r="L834" s="27"/>
      <c r="M834" s="7" t="s">
        <v>48</v>
      </c>
      <c r="N834" s="28">
        <v>0</v>
      </c>
      <c r="O834" s="7" t="s">
        <v>33</v>
      </c>
      <c r="P834" s="29">
        <v>0</v>
      </c>
      <c r="Q834" s="43"/>
      <c r="R834" s="30"/>
      <c r="S834" s="7" t="s">
        <v>203</v>
      </c>
      <c r="T834" s="6" t="s">
        <v>2838</v>
      </c>
      <c r="U834" s="7" t="s">
        <v>1676</v>
      </c>
      <c r="V834" s="26" t="e">
        <f t="shared" ca="1" si="33"/>
        <v>#NAME?</v>
      </c>
      <c r="W834" s="7"/>
      <c r="X834" s="7" t="s">
        <v>44</v>
      </c>
      <c r="Y834" s="31" t="s">
        <v>205</v>
      </c>
      <c r="Z834" s="32"/>
      <c r="AA834" s="33">
        <v>49075100014231</v>
      </c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>
        <v>40169.61</v>
      </c>
      <c r="AU834" s="32">
        <v>45573.03</v>
      </c>
      <c r="AV834" s="32">
        <v>51030.45</v>
      </c>
      <c r="AW834" s="32">
        <v>61618.31</v>
      </c>
      <c r="AX834" s="32">
        <v>70288.259999999995</v>
      </c>
      <c r="AY834" s="32" t="e">
        <f t="array" aca="1" ref="AY834" ca="1">_xludf.XLOOKUP(C834,'PL TOTAL D0'!A:A,'PL TOTAL D0'!C:C,"")</f>
        <v>#NAME?</v>
      </c>
    </row>
    <row r="835" spans="1:51" ht="15.75" customHeight="1">
      <c r="A835" s="189"/>
      <c r="B835" s="189"/>
      <c r="C835" s="44"/>
      <c r="D835" s="190"/>
      <c r="E835" s="190"/>
      <c r="F835" s="111"/>
      <c r="G835" s="111"/>
      <c r="H835" s="191"/>
      <c r="I835" s="192"/>
      <c r="J835" s="191"/>
      <c r="K835" s="193"/>
      <c r="L835" s="193"/>
      <c r="M835" s="111"/>
      <c r="N835" s="194"/>
      <c r="O835" s="194"/>
      <c r="P835" s="195"/>
      <c r="Q835" s="73"/>
      <c r="R835" s="73"/>
      <c r="S835" s="111"/>
      <c r="T835" s="111"/>
      <c r="U835" s="111"/>
      <c r="V835" s="111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189"/>
      <c r="B836" s="189"/>
      <c r="C836" s="44"/>
      <c r="D836" s="190"/>
      <c r="E836" s="190"/>
      <c r="F836" s="111"/>
      <c r="G836" s="111"/>
      <c r="H836" s="191"/>
      <c r="I836" s="192"/>
      <c r="J836" s="191"/>
      <c r="K836" s="193"/>
      <c r="L836" s="193"/>
      <c r="M836" s="111"/>
      <c r="N836" s="194"/>
      <c r="O836" s="194"/>
      <c r="P836" s="195"/>
      <c r="Q836" s="73"/>
      <c r="R836" s="73"/>
      <c r="S836" s="111"/>
      <c r="T836" s="111"/>
      <c r="U836" s="111"/>
      <c r="V836" s="111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198"/>
      <c r="B837" s="199" t="s">
        <v>2839</v>
      </c>
      <c r="C837" s="200">
        <f>COUNTIF(H:H,"Ativo")</f>
        <v>474</v>
      </c>
      <c r="D837" s="137"/>
      <c r="E837" s="111"/>
      <c r="F837" s="111"/>
      <c r="G837" s="111"/>
      <c r="H837" s="111"/>
      <c r="I837" s="201"/>
      <c r="J837" s="111"/>
      <c r="K837" s="193"/>
      <c r="L837" s="193"/>
      <c r="M837" s="111"/>
      <c r="N837" s="194"/>
      <c r="O837" s="194"/>
      <c r="P837" s="195"/>
      <c r="Q837" s="73"/>
      <c r="R837" s="73"/>
      <c r="S837" s="111"/>
      <c r="T837" s="137"/>
      <c r="U837" s="137"/>
      <c r="V837" s="111"/>
      <c r="W837" s="193"/>
      <c r="X837" s="193"/>
      <c r="Y837" s="193"/>
      <c r="Z837" s="196"/>
      <c r="AA837" s="196"/>
      <c r="AB837" s="202">
        <f t="shared" ref="AB837:AY837" si="36">SUM(AB3:AB836)</f>
        <v>0</v>
      </c>
      <c r="AC837" s="202">
        <f t="shared" si="36"/>
        <v>0</v>
      </c>
      <c r="AD837" s="202">
        <f t="shared" si="36"/>
        <v>11487265.990000002</v>
      </c>
      <c r="AE837" s="202">
        <f t="shared" si="36"/>
        <v>27095720.269999996</v>
      </c>
      <c r="AF837" s="202">
        <f t="shared" si="36"/>
        <v>67316998.840000018</v>
      </c>
      <c r="AG837" s="202">
        <f t="shared" si="36"/>
        <v>121282813.75999999</v>
      </c>
      <c r="AH837" s="202">
        <f t="shared" si="36"/>
        <v>158453126.59000015</v>
      </c>
      <c r="AI837" s="202">
        <f t="shared" si="36"/>
        <v>176485810.24999979</v>
      </c>
      <c r="AJ837" s="202">
        <f t="shared" si="36"/>
        <v>200973916.1500001</v>
      </c>
      <c r="AK837" s="202">
        <f t="shared" si="36"/>
        <v>222922707.53000033</v>
      </c>
      <c r="AL837" s="202">
        <f t="shared" si="36"/>
        <v>249214850.52999991</v>
      </c>
      <c r="AM837" s="202">
        <f t="shared" si="36"/>
        <v>250660649.13999984</v>
      </c>
      <c r="AN837" s="202">
        <f t="shared" si="36"/>
        <v>258435640.85000002</v>
      </c>
      <c r="AO837" s="202">
        <f t="shared" si="36"/>
        <v>266732383.14000031</v>
      </c>
      <c r="AP837" s="202">
        <f t="shared" si="36"/>
        <v>274974231.5000003</v>
      </c>
      <c r="AQ837" s="202">
        <f t="shared" si="36"/>
        <v>299068989.77000034</v>
      </c>
      <c r="AR837" s="202">
        <f t="shared" si="36"/>
        <v>307067992.60000002</v>
      </c>
      <c r="AS837" s="202">
        <f t="shared" si="36"/>
        <v>306041920.26999986</v>
      </c>
      <c r="AT837" s="202">
        <f t="shared" si="36"/>
        <v>321232242.9600001</v>
      </c>
      <c r="AU837" s="202">
        <f t="shared" si="36"/>
        <v>330549753.52000016</v>
      </c>
      <c r="AV837" s="202">
        <f t="shared" si="36"/>
        <v>337087157.53000009</v>
      </c>
      <c r="AW837" s="202">
        <f t="shared" si="36"/>
        <v>282806423.22999972</v>
      </c>
      <c r="AX837" s="202">
        <f t="shared" si="36"/>
        <v>262292402.17000008</v>
      </c>
      <c r="AY837" s="202" t="e">
        <f t="shared" ca="1" si="36"/>
        <v>#NAME?</v>
      </c>
    </row>
    <row r="838" spans="1:51" ht="15.75" customHeight="1">
      <c r="A838" s="203"/>
      <c r="B838" s="204" t="s">
        <v>2840</v>
      </c>
      <c r="C838" s="205">
        <f>COUNTIF(H:H,"Inativo")</f>
        <v>212</v>
      </c>
      <c r="D838" s="137"/>
      <c r="E838" s="191"/>
      <c r="F838" s="191"/>
      <c r="G838" s="191"/>
      <c r="H838" s="190"/>
      <c r="I838" s="206"/>
      <c r="J838" s="190"/>
      <c r="K838" s="207"/>
      <c r="L838" s="208"/>
      <c r="M838" s="190"/>
      <c r="N838" s="194"/>
      <c r="O838" s="194"/>
      <c r="P838" s="195"/>
      <c r="Q838" s="73"/>
      <c r="R838" s="73"/>
      <c r="S838" s="111"/>
      <c r="T838" s="137"/>
      <c r="U838" s="137"/>
      <c r="V838" s="111"/>
      <c r="W838" s="208"/>
      <c r="X838" s="208"/>
      <c r="Y838" s="208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03"/>
      <c r="B839" s="204" t="s">
        <v>2841</v>
      </c>
      <c r="C839" s="205">
        <f>COUNTIF(H:H,"Encerrado")</f>
        <v>129</v>
      </c>
      <c r="D839" s="137"/>
      <c r="E839" s="191"/>
      <c r="F839" s="191"/>
      <c r="G839" s="191"/>
      <c r="H839" s="190"/>
      <c r="I839" s="206"/>
      <c r="J839" s="190"/>
      <c r="K839" s="207"/>
      <c r="L839" s="208"/>
      <c r="M839" s="190"/>
      <c r="N839" s="194"/>
      <c r="O839" s="194"/>
      <c r="P839" s="195"/>
      <c r="Q839" s="73"/>
      <c r="R839" s="73"/>
      <c r="S839" s="111"/>
      <c r="T839" s="137"/>
      <c r="U839" s="137"/>
      <c r="V839" s="111"/>
      <c r="W839" s="208"/>
      <c r="X839" s="208"/>
      <c r="Y839" s="208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09"/>
      <c r="B840" s="210" t="s">
        <v>2842</v>
      </c>
      <c r="C840" s="211">
        <f>COUNTIF(H:H,"Pode Operar")</f>
        <v>17</v>
      </c>
      <c r="D840" s="137"/>
      <c r="E840" s="191"/>
      <c r="F840" s="191"/>
      <c r="G840" s="191"/>
      <c r="H840" s="190"/>
      <c r="I840" s="206"/>
      <c r="J840" s="190"/>
      <c r="K840" s="207"/>
      <c r="L840" s="208"/>
      <c r="M840" s="190"/>
      <c r="N840" s="194"/>
      <c r="O840" s="194"/>
      <c r="P840" s="195"/>
      <c r="Q840" s="73"/>
      <c r="R840" s="73"/>
      <c r="S840" s="111"/>
      <c r="T840" s="137"/>
      <c r="U840" s="137"/>
      <c r="V840" s="111"/>
      <c r="W840" s="208"/>
      <c r="X840" s="208"/>
      <c r="Y840" s="208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212"/>
      <c r="B841" s="212"/>
      <c r="C841" s="213"/>
      <c r="D841" s="191"/>
      <c r="E841" s="191"/>
      <c r="F841" s="214"/>
      <c r="G841" s="214"/>
      <c r="H841" s="190"/>
      <c r="I841" s="206"/>
      <c r="J841" s="190"/>
      <c r="K841" s="207"/>
      <c r="L841" s="193"/>
      <c r="M841" s="111"/>
      <c r="N841" s="194"/>
      <c r="O841" s="194"/>
      <c r="P841" s="195"/>
      <c r="Q841" s="73"/>
      <c r="R841" s="73"/>
      <c r="S841" s="111"/>
      <c r="T841" s="215"/>
      <c r="U841" s="111"/>
      <c r="V841" s="111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12"/>
      <c r="B842" s="212"/>
      <c r="C842" s="213"/>
      <c r="D842" s="191"/>
      <c r="E842" s="191"/>
      <c r="F842" s="214"/>
      <c r="G842" s="214"/>
      <c r="H842" s="190"/>
      <c r="I842" s="206"/>
      <c r="J842" s="190"/>
      <c r="K842" s="207"/>
      <c r="L842" s="193"/>
      <c r="M842" s="111"/>
      <c r="N842" s="194"/>
      <c r="O842" s="194"/>
      <c r="P842" s="195"/>
      <c r="Q842" s="73"/>
      <c r="R842" s="73"/>
      <c r="S842" s="111"/>
      <c r="T842" s="215"/>
      <c r="U842" s="111"/>
      <c r="V842" s="111"/>
      <c r="W842" s="193"/>
      <c r="X842" s="193"/>
      <c r="Y842" s="193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12"/>
      <c r="B843" s="212"/>
      <c r="C843" s="213"/>
      <c r="D843" s="191"/>
      <c r="E843" s="191"/>
      <c r="F843" s="214"/>
      <c r="G843" s="214"/>
      <c r="H843" s="190"/>
      <c r="I843" s="206"/>
      <c r="J843" s="190"/>
      <c r="K843" s="207"/>
      <c r="L843" s="193"/>
      <c r="M843" s="111"/>
      <c r="N843" s="194"/>
      <c r="O843" s="194"/>
      <c r="P843" s="195"/>
      <c r="Q843" s="73"/>
      <c r="R843" s="73"/>
      <c r="S843" s="111"/>
      <c r="T843" s="215"/>
      <c r="U843" s="111"/>
      <c r="V843" s="111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12"/>
      <c r="B844" s="212"/>
      <c r="C844" s="213"/>
      <c r="D844" s="191"/>
      <c r="E844" s="191"/>
      <c r="F844" s="214"/>
      <c r="G844" s="214"/>
      <c r="H844" s="190"/>
      <c r="I844" s="206"/>
      <c r="J844" s="190"/>
      <c r="K844" s="207"/>
      <c r="L844" s="193"/>
      <c r="M844" s="111"/>
      <c r="N844" s="194"/>
      <c r="O844" s="194"/>
      <c r="P844" s="195"/>
      <c r="Q844" s="73"/>
      <c r="R844" s="73"/>
      <c r="S844" s="111"/>
      <c r="T844" s="215"/>
      <c r="U844" s="111"/>
      <c r="V844" s="111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  <row r="845" spans="1:51" ht="15.75" customHeight="1">
      <c r="A845" s="212"/>
      <c r="B845" s="212"/>
      <c r="C845" s="213"/>
      <c r="D845" s="191"/>
      <c r="E845" s="191"/>
      <c r="F845" s="214"/>
      <c r="G845" s="214"/>
      <c r="H845" s="190"/>
      <c r="I845" s="206"/>
      <c r="J845" s="190"/>
      <c r="K845" s="207"/>
      <c r="L845" s="193"/>
      <c r="M845" s="111"/>
      <c r="N845" s="194"/>
      <c r="O845" s="194"/>
      <c r="P845" s="195"/>
      <c r="Q845" s="73"/>
      <c r="R845" s="73"/>
      <c r="S845" s="111"/>
      <c r="T845" s="215"/>
      <c r="U845" s="111"/>
      <c r="V845" s="111"/>
      <c r="W845" s="193"/>
      <c r="X845" s="193"/>
      <c r="Y845" s="193"/>
      <c r="Z845" s="196"/>
      <c r="AA845" s="196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  <c r="AL845" s="197"/>
      <c r="AM845" s="197"/>
      <c r="AN845" s="197"/>
      <c r="AO845" s="197"/>
      <c r="AP845" s="197"/>
      <c r="AQ845" s="197"/>
      <c r="AR845" s="197"/>
      <c r="AS845" s="197"/>
      <c r="AT845" s="197"/>
      <c r="AU845" s="197"/>
      <c r="AV845" s="197"/>
      <c r="AW845" s="197"/>
      <c r="AX845" s="197"/>
      <c r="AY845" s="197"/>
    </row>
    <row r="846" spans="1:51" ht="15.75" customHeight="1">
      <c r="A846" s="212"/>
      <c r="B846" s="212"/>
      <c r="C846" s="213"/>
      <c r="D846" s="191"/>
      <c r="E846" s="191"/>
      <c r="F846" s="214"/>
      <c r="G846" s="214"/>
      <c r="H846" s="190"/>
      <c r="I846" s="206"/>
      <c r="J846" s="190"/>
      <c r="K846" s="207"/>
      <c r="L846" s="193"/>
      <c r="M846" s="111"/>
      <c r="N846" s="194"/>
      <c r="O846" s="194"/>
      <c r="P846" s="195"/>
      <c r="Q846" s="73"/>
      <c r="R846" s="73"/>
      <c r="S846" s="111"/>
      <c r="T846" s="215"/>
      <c r="U846" s="111"/>
      <c r="V846" s="111"/>
      <c r="W846" s="193"/>
      <c r="X846" s="193"/>
      <c r="Y846" s="193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</row>
    <row r="847" spans="1:51" ht="15.75" customHeight="1">
      <c r="A847" s="212"/>
      <c r="B847" s="212"/>
      <c r="C847" s="213"/>
      <c r="D847" s="191"/>
      <c r="E847" s="191"/>
      <c r="F847" s="214"/>
      <c r="G847" s="214"/>
      <c r="H847" s="190"/>
      <c r="I847" s="206"/>
      <c r="J847" s="190"/>
      <c r="K847" s="207"/>
      <c r="L847" s="193"/>
      <c r="M847" s="111"/>
      <c r="N847" s="194"/>
      <c r="O847" s="194"/>
      <c r="P847" s="195"/>
      <c r="Q847" s="73"/>
      <c r="R847" s="73"/>
      <c r="S847" s="111"/>
      <c r="T847" s="215"/>
      <c r="U847" s="111"/>
      <c r="V847" s="111"/>
      <c r="W847" s="193"/>
      <c r="X847" s="193"/>
      <c r="Y847" s="193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</row>
    <row r="848" spans="1:51" ht="15.75" customHeight="1">
      <c r="A848" s="212"/>
      <c r="B848" s="212"/>
      <c r="C848" s="213"/>
      <c r="D848" s="191"/>
      <c r="E848" s="191"/>
      <c r="F848" s="214"/>
      <c r="G848" s="214"/>
      <c r="H848" s="190"/>
      <c r="I848" s="206"/>
      <c r="J848" s="190"/>
      <c r="K848" s="207"/>
      <c r="L848" s="193"/>
      <c r="M848" s="111"/>
      <c r="N848" s="194"/>
      <c r="O848" s="194"/>
      <c r="P848" s="195"/>
      <c r="Q848" s="73"/>
      <c r="R848" s="73"/>
      <c r="S848" s="111"/>
      <c r="T848" s="215"/>
      <c r="U848" s="111"/>
      <c r="V848" s="111"/>
      <c r="W848" s="193"/>
      <c r="X848" s="193"/>
      <c r="Y848" s="193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</row>
    <row r="849" spans="1:51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</row>
    <row r="850" spans="1:51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</row>
    <row r="851" spans="1:51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</row>
  </sheetData>
  <customSheetViews>
    <customSheetView guid="{B17F0D73-ABD3-4E69-927B-226614EE1B07}" filter="1" showAutoFilter="1">
      <pageMargins left="0.511811024" right="0.511811024" top="0.78740157499999996" bottom="0.78740157499999996" header="0.31496062000000002" footer="0.31496062000000002"/>
      <autoFilter ref="K2:K841" xr:uid="{4C33D326-CD6B-4415-A4B8-DA3E5751E4E0}"/>
    </customSheetView>
    <customSheetView guid="{99071292-DEE6-464E-B24A-F9A3DDDC062B}" filter="1" showAutoFilter="1">
      <pageMargins left="0.511811024" right="0.511811024" top="0.78740157499999996" bottom="0.78740157499999996" header="0.31496062000000002" footer="0.31496062000000002"/>
      <autoFilter ref="B2:AK841" xr:uid="{CB449320-E412-4002-B7A0-6CA10925C356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B24DC76-6BE4-4F4D-9EC2-7896948DB46E}" filter="1" showAutoFilter="1">
      <pageMargins left="0.511811024" right="0.511811024" top="0.78740157499999996" bottom="0.78740157499999996" header="0.31496062000000002" footer="0.31496062000000002"/>
      <autoFilter ref="A2:AQ832" xr:uid="{D9482293-4FF7-4F4A-B4C7-FCDA101910AF}"/>
    </customSheetView>
    <customSheetView guid="{78A9ABB0-1E89-4A32-9620-36989E3CF51E}" filter="1" showAutoFilter="1">
      <pageMargins left="0.511811024" right="0.511811024" top="0.78740157499999996" bottom="0.78740157499999996" header="0.31496062000000002" footer="0.31496062000000002"/>
      <autoFilter ref="A2:AS832" xr:uid="{A08293D9-DC52-4883-910C-7CC854C64C4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CEA28F-5672-40FD-AA7F-555525532BCC}" filter="1" showAutoFilter="1">
      <pageMargins left="0.511811024" right="0.511811024" top="0.78740157499999996" bottom="0.78740157499999996" header="0.31496062000000002" footer="0.31496062000000002"/>
      <autoFilter ref="A1:AM836" xr:uid="{13E83684-2B6B-4FE7-8F9E-54AD56F1333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170A069-C725-4AC6-96E6-2AC28A3E9B47}" filter="1" showAutoFilter="1">
      <pageMargins left="0.511811024" right="0.511811024" top="0.78740157499999996" bottom="0.78740157499999996" header="0.31496062000000002" footer="0.31496062000000002"/>
      <autoFilter ref="A1:AP832" xr:uid="{9F35C908-A86B-481B-9696-DFB23ED559EE}"/>
    </customSheetView>
    <customSheetView guid="{DA14C9D9-C2B0-40F4-9E16-758AF3BABE15}" filter="1" showAutoFilter="1">
      <pageMargins left="0.511811024" right="0.511811024" top="0.78740157499999996" bottom="0.78740157499999996" header="0.31496062000000002" footer="0.31496062000000002"/>
      <autoFilter ref="AJ2:AJ841" xr:uid="{DC8D96AC-A860-497B-9271-EB54FCE1E14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BA34A18-CE22-4CF6-98F5-DFF9CD88888A}" filter="1" showAutoFilter="1">
      <pageMargins left="0.511811024" right="0.511811024" top="0.78740157499999996" bottom="0.78740157499999996" header="0.31496062000000002" footer="0.31496062000000002"/>
      <autoFilter ref="D2:F841" xr:uid="{CA990BB5-1646-4B5E-AFED-0873006031AC}"/>
    </customSheetView>
    <customSheetView guid="{E3D0EA64-1F9C-48C7-9C80-7021BF882220}" filter="1" showAutoFilter="1">
      <pageMargins left="0.511811024" right="0.511811024" top="0.78740157499999996" bottom="0.78740157499999996" header="0.31496062000000002" footer="0.31496062000000002"/>
      <autoFilter ref="B2:AJ836" xr:uid="{9ED346D7-EEF9-4A5D-9AB2-8F346BD96151}"/>
    </customSheetView>
    <customSheetView guid="{D1B808B2-DE31-41EF-A065-3C369C72F300}" filter="1" showAutoFilter="1">
      <pageMargins left="0.511811024" right="0.511811024" top="0.78740157499999996" bottom="0.78740157499999996" header="0.31496062000000002" footer="0.31496062000000002"/>
      <autoFilter ref="A1:AM836" xr:uid="{C5E1C509-09DD-4635-96D8-319BAE536BB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1B4DF64-C0CC-40B0-93B0-A74BB78DDA6D}" filter="1" showAutoFilter="1">
      <pageMargins left="0.511811024" right="0.511811024" top="0.78740157499999996" bottom="0.78740157499999996" header="0.31496062000000002" footer="0.31496062000000002"/>
      <autoFilter ref="A1:AS832" xr:uid="{1D5C9719-6F00-434A-8550-8A524E33B96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821A652-193A-4B74-A08C-BBF541699D19}" filter="1" showAutoFilter="1">
      <pageMargins left="0.511811024" right="0.511811024" top="0.78740157499999996" bottom="0.78740157499999996" header="0.31496062000000002" footer="0.31496062000000002"/>
      <autoFilter ref="B2:AJ841" xr:uid="{91C3B83D-8F60-4C1D-9FEA-4EB7FDD648B0}"/>
    </customSheetView>
    <customSheetView guid="{56A8035A-9D32-4FB8-B12E-2280C98DE049}" filter="1" showAutoFilter="1">
      <pageMargins left="0.511811024" right="0.511811024" top="0.78740157499999996" bottom="0.78740157499999996" header="0.31496062000000002" footer="0.31496062000000002"/>
      <autoFilter ref="B2:AH836" xr:uid="{E6290F26-24F9-4B6E-9488-E35D87955BEF}"/>
    </customSheetView>
    <customSheetView guid="{6DF7FD21-83F2-47CE-928D-1981352E1946}" filter="1" showAutoFilter="1">
      <pageMargins left="0.511811024" right="0.511811024" top="0.78740157499999996" bottom="0.78740157499999996" header="0.31496062000000002" footer="0.31496062000000002"/>
      <autoFilter ref="B2:AK836" xr:uid="{89613242-94A4-4CD1-9FC5-FC65261C79FA}"/>
    </customSheetView>
    <customSheetView guid="{EC9A0293-993A-4C87-81E5-0D598B880891}" filter="1" showAutoFilter="1">
      <pageMargins left="0.511811024" right="0.511811024" top="0.78740157499999996" bottom="0.78740157499999996" header="0.31496062000000002" footer="0.31496062000000002"/>
      <autoFilter ref="J1:P831" xr:uid="{3977F577-320A-4A0C-90AE-B023DAE4F176}"/>
    </customSheetView>
    <customSheetView guid="{B0044423-6E3A-44AF-90AB-8D0F87B084EA}" filter="1" showAutoFilter="1">
      <pageMargins left="0.511811024" right="0.511811024" top="0.78740157499999996" bottom="0.78740157499999996" header="0.31496062000000002" footer="0.31496062000000002"/>
      <autoFilter ref="B2:AJ836" xr:uid="{E4F0CF55-06C1-4FF1-8E47-5739E5F14384}"/>
    </customSheetView>
    <customSheetView guid="{DCDF0032-669F-458B-BB77-096C26ABCD2C}" filter="1" showAutoFilter="1">
      <pageMargins left="0.511811024" right="0.511811024" top="0.78740157499999996" bottom="0.78740157499999996" header="0.31496062000000002" footer="0.31496062000000002"/>
      <autoFilter ref="B2:AK836" xr:uid="{CD4E4AF0-FFB9-40C5-AB7B-EA839F43E7D4}"/>
    </customSheetView>
    <customSheetView guid="{0E5988C8-2032-4A8B-B639-4E2832F732F3}" filter="1" showAutoFilter="1">
      <pageMargins left="0.511811024" right="0.511811024" top="0.78740157499999996" bottom="0.78740157499999996" header="0.31496062000000002" footer="0.31496062000000002"/>
      <autoFilter ref="A1:AP832" xr:uid="{0A8401A8-17E5-4A52-A0DD-2E99AD33D86A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09DD4D1-41B9-4699-B611-E1BC1809401A}" filter="1" showAutoFilter="1">
      <pageMargins left="0.511811024" right="0.511811024" top="0.78740157499999996" bottom="0.78740157499999996" header="0.31496062000000002" footer="0.31496062000000002"/>
      <autoFilter ref="A1:AR832" xr:uid="{758133BA-3B95-487B-B782-706E373CCFFD}"/>
    </customSheetView>
    <customSheetView guid="{95716B66-F661-47AC-ABE2-7F33DCC6ACB2}" filter="1" showAutoFilter="1">
      <pageMargins left="0.511811024" right="0.511811024" top="0.78740157499999996" bottom="0.78740157499999996" header="0.31496062000000002" footer="0.31496062000000002"/>
      <autoFilter ref="A2:AS832" xr:uid="{354924C7-5073-4819-AC8F-4A0643ECE3F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D2D6458-1822-4D6D-96B8-36FCDFFACFF3}" filter="1" showAutoFilter="1">
      <pageMargins left="0.511811024" right="0.511811024" top="0.78740157499999996" bottom="0.78740157499999996" header="0.31496062000000002" footer="0.31496062000000002"/>
      <autoFilter ref="A2:AR832" xr:uid="{F8D9F5E0-B6D8-404B-AD0B-D0F8F997E206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6CBD495-9D9D-4681-9F21-CDB36E7FF895}" filter="1" showAutoFilter="1">
      <pageMargins left="0.511811024" right="0.511811024" top="0.78740157499999996" bottom="0.78740157499999996" header="0.31496062000000002" footer="0.31496062000000002"/>
      <autoFilter ref="K2:K841" xr:uid="{656219EC-86BA-410C-921F-FC165CAEAD7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D0C150-CF96-4EEF-9E67-89185D6F7412}" filter="1" showAutoFilter="1">
      <pageMargins left="0.511811024" right="0.511811024" top="0.78740157499999996" bottom="0.78740157499999996" header="0.31496062000000002" footer="0.31496062000000002"/>
      <autoFilter ref="A1:AR832" xr:uid="{7CA04E75-6571-490E-B31B-D99755340F10}">
        <filterColumn colId="21">
          <filters>
            <filter val="Inativo"/>
          </filters>
        </filterColumn>
      </autoFilter>
    </customSheetView>
    <customSheetView guid="{A145C9B0-12AC-4D29-B949-33D5FF9AA324}" filter="1" showAutoFilter="1">
      <pageMargins left="0.511811024" right="0.511811024" top="0.78740157499999996" bottom="0.78740157499999996" header="0.31496062000000002" footer="0.31496062000000002"/>
      <autoFilter ref="F2:F841" xr:uid="{44445411-1BF6-402A-AE10-88DC49BB8FD8}"/>
    </customSheetView>
    <customSheetView guid="{2E63DD23-51E8-4ABA-94BC-191FB49E23E9}" filter="1" showAutoFilter="1">
      <pageMargins left="0.511811024" right="0.511811024" top="0.78740157499999996" bottom="0.78740157499999996" header="0.31496062000000002" footer="0.31496062000000002"/>
      <autoFilter ref="A1:AP841" xr:uid="{1ED22D00-470A-45CA-81AC-EF5A9CDC5BA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51A2100-AE66-48DB-85DB-1DEEE1A89FE5}" filter="1" showAutoFilter="1">
      <pageMargins left="0.511811024" right="0.511811024" top="0.78740157499999996" bottom="0.78740157499999996" header="0.31496062000000002" footer="0.31496062000000002"/>
      <autoFilter ref="H1:I834" xr:uid="{D4C7BE62-7379-4A50-A190-5857D361F20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AF81FB4-82BC-4585-B10B-6B197E44A1F9}" filter="1" showAutoFilter="1">
      <pageMargins left="0.511811024" right="0.511811024" top="0.78740157499999996" bottom="0.78740157499999996" header="0.31496062000000002" footer="0.31496062000000002"/>
      <autoFilter ref="A1:AP832" xr:uid="{A0E4D5CB-EA87-499B-8609-79CC66447C4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F6B0CC8-89F4-492F-AF3C-967B9541B0C4}" filter="1" showAutoFilter="1">
      <pageMargins left="0.511811024" right="0.511811024" top="0.78740157499999996" bottom="0.78740157499999996" header="0.31496062000000002" footer="0.31496062000000002"/>
      <autoFilter ref="B2:AH836" xr:uid="{4559FC42-0A37-44A2-8759-EC4770858FA2}"/>
    </customSheetView>
    <customSheetView guid="{93A6E57D-E802-42EA-8F45-4BEC5DB9394A}" filter="1" showAutoFilter="1">
      <pageMargins left="0.511811024" right="0.511811024" top="0.78740157499999996" bottom="0.78740157499999996" header="0.31496062000000002" footer="0.31496062000000002"/>
      <autoFilter ref="B2:AH836" xr:uid="{88890ADA-924B-45A8-AA5F-04D3C5A0A2D3}"/>
    </customSheetView>
    <customSheetView guid="{A687CAD0-1F52-4C29-91F4-698B35E4348E}" filter="1" showAutoFilter="1">
      <pageMargins left="0.511811024" right="0.511811024" top="0.78740157499999996" bottom="0.78740157499999996" header="0.31496062000000002" footer="0.31496062000000002"/>
      <autoFilter ref="A1:AQ832" xr:uid="{E225819A-7E8C-412B-BB19-5BE9D182813E}">
        <filterColumn colId="21">
          <filters>
            <filter val="Ativo"/>
          </filters>
        </filterColumn>
      </autoFilter>
    </customSheetView>
    <customSheetView guid="{5E226BFE-2091-4F4C-9385-6992F0C9ECFF}" filter="1" showAutoFilter="1">
      <pageMargins left="0.511811024" right="0.511811024" top="0.78740157499999996" bottom="0.78740157499999996" header="0.31496062000000002" footer="0.31496062000000002"/>
      <autoFilter ref="A1:AQ832" xr:uid="{24837227-9BFE-4356-A787-0012A60EF89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F021627-1B8D-4FBB-9C0A-8FFED023674A}" filter="1" showAutoFilter="1">
      <pageMargins left="0.511811024" right="0.511811024" top="0.78740157499999996" bottom="0.78740157499999996" header="0.31496062000000002" footer="0.31496062000000002"/>
      <autoFilter ref="Q2:Q841" xr:uid="{27594395-DFCE-47C4-8933-2857F7727B39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2A8919C-E5B7-42CA-9C1F-DDD7DF80E5EA}" filter="1" showAutoFilter="1">
      <pageMargins left="0.511811024" right="0.511811024" top="0.78740157499999996" bottom="0.78740157499999996" header="0.31496062000000002" footer="0.31496062000000002"/>
      <autoFilter ref="B2:AK836" xr:uid="{2BB23D5E-F582-4178-B14D-1D63BC674C7F}"/>
    </customSheetView>
    <customSheetView guid="{8242E158-AD64-44CF-8C04-C4BC742FA7C7}" filter="1" showAutoFilter="1">
      <pageMargins left="0.511811024" right="0.511811024" top="0.78740157499999996" bottom="0.78740157499999996" header="0.31496062000000002" footer="0.31496062000000002"/>
      <autoFilter ref="K2:K841" xr:uid="{1F095043-74F8-4915-A836-E5D6BEC40E8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E1B0C84-5D37-445B-B270-6EB252785E5D}" filter="1" showAutoFilter="1">
      <pageMargins left="0.511811024" right="0.511811024" top="0.78740157499999996" bottom="0.78740157499999996" header="0.31496062000000002" footer="0.31496062000000002"/>
      <autoFilter ref="A2:AS832" xr:uid="{EF9F1772-8599-4BDA-ABBB-2DDF1B3EE22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59FFEE-AAB1-4156-8FEE-5CFE3AF973D5}" filter="1" showAutoFilter="1">
      <pageMargins left="0.511811024" right="0.511811024" top="0.78740157499999996" bottom="0.78740157499999996" header="0.31496062000000002" footer="0.31496062000000002"/>
      <autoFilter ref="A2:AQ832" xr:uid="{1AEA649B-6DAA-45E2-B2C3-0F6E4E6A072B}"/>
    </customSheetView>
    <customSheetView guid="{FF36483A-D693-45B8-9F66-3ACD96B88E2C}" filter="1" showAutoFilter="1">
      <pageMargins left="0.511811024" right="0.511811024" top="0.78740157499999996" bottom="0.78740157499999996" header="0.31496062000000002" footer="0.31496062000000002"/>
      <autoFilter ref="A2:AR832" xr:uid="{A9632CAC-DE68-422E-82D0-D1730AC5AF4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BA602B6-1541-42AC-B318-44ADCE76CF6D}" filter="1" showAutoFilter="1">
      <pageMargins left="0.511811024" right="0.511811024" top="0.78740157499999996" bottom="0.78740157499999996" header="0.31496062000000002" footer="0.31496062000000002"/>
      <autoFilter ref="A1:AR832" xr:uid="{85B4D5F3-97A7-4485-B48D-A36A7DCAE306}">
        <filterColumn colId="21">
          <filters>
            <filter val="Inativo"/>
          </filters>
        </filterColumn>
      </autoFilter>
    </customSheetView>
    <customSheetView guid="{8B9CC973-B442-4CD2-89AE-62BD1033D5D2}" filter="1" showAutoFilter="1">
      <pageMargins left="0.511811024" right="0.511811024" top="0.78740157499999996" bottom="0.78740157499999996" header="0.31496062000000002" footer="0.31496062000000002"/>
      <autoFilter ref="A1:AP832" xr:uid="{C063E6E1-D0A4-45AF-8376-A5364E1FE23C}"/>
    </customSheetView>
    <customSheetView guid="{E85AA301-E69F-44CC-BA5F-D31D626B64E2}" filter="1" showAutoFilter="1">
      <pageMargins left="0.511811024" right="0.511811024" top="0.78740157499999996" bottom="0.78740157499999996" header="0.31496062000000002" footer="0.31496062000000002"/>
      <autoFilter ref="A1:AQ832" xr:uid="{657ED5A7-96CD-44A5-8D5E-AA0D3461F247}">
        <filterColumn colId="21">
          <filters>
            <filter val="Inativo"/>
          </filters>
        </filterColumn>
      </autoFilter>
    </customSheetView>
    <customSheetView guid="{7D74EF4C-91EB-4D19-AC87-F0AA4FFE0FAB}" filter="1" showAutoFilter="1">
      <pageMargins left="0.511811024" right="0.511811024" top="0.78740157499999996" bottom="0.78740157499999996" header="0.31496062000000002" footer="0.31496062000000002"/>
      <autoFilter ref="A2:AR832" xr:uid="{3F86471F-101A-449B-B549-71CE9E6A1B0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60FABD1-F8B6-481A-8F60-8752D59A13C0}" filter="1" showAutoFilter="1">
      <pageMargins left="0.511811024" right="0.511811024" top="0.78740157499999996" bottom="0.78740157499999996" header="0.31496062000000002" footer="0.31496062000000002"/>
      <autoFilter ref="B2:AK836" xr:uid="{74DA1EBE-9E43-47EF-B799-C5DAE789952F}"/>
    </customSheetView>
    <customSheetView guid="{11267019-47AB-4CB8-B84E-95216AC532F7}" filter="1" showAutoFilter="1">
      <pageMargins left="0.511811024" right="0.511811024" top="0.78740157499999996" bottom="0.78740157499999996" header="0.31496062000000002" footer="0.31496062000000002"/>
      <autoFilter ref="B2:AJ836" xr:uid="{B7BC115D-62C1-4E99-A1CA-0A6452D29526}"/>
    </customSheetView>
    <customSheetView guid="{BD12D30A-8A95-41B0-A443-DC9F61F2CEFC}" filter="1" showAutoFilter="1">
      <pageMargins left="0.511811024" right="0.511811024" top="0.78740157499999996" bottom="0.78740157499999996" header="0.31496062000000002" footer="0.31496062000000002"/>
      <autoFilter ref="F2:F841" xr:uid="{DEA74A2C-81E4-418F-BACD-7537D809EE44}"/>
    </customSheetView>
    <customSheetView guid="{72C4128C-0143-4161-A7E6-EB1FAAD64508}" filter="1" showAutoFilter="1">
      <pageMargins left="0.511811024" right="0.511811024" top="0.78740157499999996" bottom="0.78740157499999996" header="0.31496062000000002" footer="0.31496062000000002"/>
      <autoFilter ref="K2:K841" xr:uid="{8FBB9E6C-3072-4AD2-A4D1-F4E8C1426C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4C61729-F753-4AB0-BC91-2396560C69CD}" filter="1" showAutoFilter="1">
      <pageMargins left="0.511811024" right="0.511811024" top="0.78740157499999996" bottom="0.78740157499999996" header="0.31496062000000002" footer="0.31496062000000002"/>
      <autoFilter ref="A1:AS832" xr:uid="{0641066E-ACED-41D6-9300-80D06EDA903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7AF3721-C45F-424A-A778-FF7820561EE4}" filter="1" showAutoFilter="1">
      <pageMargins left="0.511811024" right="0.511811024" top="0.78740157499999996" bottom="0.78740157499999996" header="0.31496062000000002" footer="0.31496062000000002"/>
      <autoFilter ref="A2:AQ832" xr:uid="{69E4D5F8-5FF4-44D8-AF21-2808150D0B59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4558861-27AC-4198-824E-5BC7441EA98F}" filter="1" showAutoFilter="1">
      <pageMargins left="0.511811024" right="0.511811024" top="0.78740157499999996" bottom="0.78740157499999996" header="0.31496062000000002" footer="0.31496062000000002"/>
      <autoFilter ref="B2:AK836" xr:uid="{E43C6D6D-22A4-451A-9C74-355766767FA9}"/>
    </customSheetView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K2:L841" xr:uid="{C29AF3B8-748F-4B70-A6E1-6B347F44D1E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49149E2-3278-42E4-AB0C-39554DC8A6F5}" filter="1" showAutoFilter="1">
      <pageMargins left="0.511811024" right="0.511811024" top="0.78740157499999996" bottom="0.78740157499999996" header="0.31496062000000002" footer="0.31496062000000002"/>
      <autoFilter ref="A1:AQ832" xr:uid="{9DA25D18-94F8-4971-9DA4-54E0B36D0ED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CF41003-0DE4-400A-988D-79E904B40AD1}" filter="1" showAutoFilter="1">
      <pageMargins left="0.511811024" right="0.511811024" top="0.78740157499999996" bottom="0.78740157499999996" header="0.31496062000000002" footer="0.31496062000000002"/>
      <autoFilter ref="A1:AN841" xr:uid="{E13E8238-E8D0-4C20-B0D9-8D10C3CEE724}"/>
    </customSheetView>
    <customSheetView guid="{BDCB5373-CF82-4A78-829C-0AAB8E988366}" filter="1" showAutoFilter="1">
      <pageMargins left="0.511811024" right="0.511811024" top="0.78740157499999996" bottom="0.78740157499999996" header="0.31496062000000002" footer="0.31496062000000002"/>
      <autoFilter ref="AC2:AC841" xr:uid="{18EE280A-ACE0-46A1-A07A-B085BB84F225}"/>
    </customSheetView>
    <customSheetView guid="{D636203D-3A7C-4070-ACFE-A74FE50B6ECD}" filter="1" showAutoFilter="1">
      <pageMargins left="0.511811024" right="0.511811024" top="0.78740157499999996" bottom="0.78740157499999996" header="0.31496062000000002" footer="0.31496062000000002"/>
      <autoFilter ref="A1:AN841" xr:uid="{AFFE9951-7286-428C-A883-FAD08390DCC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C0FF4F18-1F97-4EA1-BF86-BDA696F65308}" filter="1" showAutoFilter="1">
      <pageMargins left="0.511811024" right="0.511811024" top="0.78740157499999996" bottom="0.78740157499999996" header="0.31496062000000002" footer="0.31496062000000002"/>
      <autoFilter ref="A1:AN832" xr:uid="{7A4555CD-6BBA-411B-BDDF-FC640C9A6DFC}"/>
    </customSheetView>
    <customSheetView guid="{F915285B-2AC0-4244-B2B8-85C865243C40}" filter="1" showAutoFilter="1">
      <pageMargins left="0.511811024" right="0.511811024" top="0.78740157499999996" bottom="0.78740157499999996" header="0.31496062000000002" footer="0.31496062000000002"/>
      <autoFilter ref="A1:AM836" xr:uid="{25EAC7EE-2546-447F-860C-92581597987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E70A0BF5-DC74-4F26-BFF6-DF166D2D7EC9}" filter="1" showAutoFilter="1">
      <pageMargins left="0.511811024" right="0.511811024" top="0.78740157499999996" bottom="0.78740157499999996" header="0.31496062000000002" footer="0.31496062000000002"/>
      <autoFilter ref="A2:AS832" xr:uid="{B83EE565-6CEA-4066-A566-26FB1BECEE4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66B2EE9-E1A1-4842-A3B0-429A4887D8F9}" filter="1" showAutoFilter="1">
      <pageMargins left="0.511811024" right="0.511811024" top="0.78740157499999996" bottom="0.78740157499999996" header="0.31496062000000002" footer="0.31496062000000002"/>
      <autoFilter ref="K2:K841" xr:uid="{D043B598-88F2-4FC3-930D-CAB4ED8EDAF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E9A2673-B17C-447D-8D80-BAADD84CDF85}" filter="1" showAutoFilter="1">
      <pageMargins left="0.511811024" right="0.511811024" top="0.78740157499999996" bottom="0.78740157499999996" header="0.31496062000000002" footer="0.31496062000000002"/>
      <autoFilter ref="A1:AS832" xr:uid="{48A5767E-CBF7-4CDF-9E22-812D39206A6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B38679C-D62F-4383-A49B-E34CCC002FCA}" filter="1" showAutoFilter="1">
      <pageMargins left="0.511811024" right="0.511811024" top="0.78740157499999996" bottom="0.78740157499999996" header="0.31496062000000002" footer="0.31496062000000002"/>
      <autoFilter ref="E2:F841" xr:uid="{6DD82F16-BD4E-4D69-B579-1591FCC04039}"/>
    </customSheetView>
    <customSheetView guid="{2899913E-92B6-4F18-9FBC-24EAFAB161AB}" filter="1" showAutoFilter="1">
      <pageMargins left="0.511811024" right="0.511811024" top="0.78740157499999996" bottom="0.78740157499999996" header="0.31496062000000002" footer="0.31496062000000002"/>
      <autoFilter ref="A1:AS836" xr:uid="{925DCAA3-879B-4230-AC9B-1D9DC0C0790D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66E4CB16-CCC9-440A-B0BB-A3CAE0E1ABFE}" filter="1" showAutoFilter="1">
      <pageMargins left="0.511811024" right="0.511811024" top="0.78740157499999996" bottom="0.78740157499999996" header="0.31496062000000002" footer="0.31496062000000002"/>
      <autoFilter ref="A1:AQ832" xr:uid="{FEA2AD87-A93F-49CF-BD9D-A50BD3CBC484}">
        <filterColumn colId="21">
          <filters>
            <filter val="Inativo"/>
          </filters>
        </filterColumn>
      </autoFilter>
    </customSheetView>
    <customSheetView guid="{86F2628E-31BD-4815-A65A-FB97A3DE7893}" filter="1" showAutoFilter="1">
      <pageMargins left="0.511811024" right="0.511811024" top="0.78740157499999996" bottom="0.78740157499999996" header="0.31496062000000002" footer="0.31496062000000002"/>
      <autoFilter ref="A1:AS832" xr:uid="{74A93823-9D81-4DF3-BBAD-0342420006B0}">
        <filterColumn colId="7">
          <filters>
            <filter val="Pode Operar"/>
          </filters>
        </filterColumn>
      </autoFilter>
    </customSheetView>
    <customSheetView guid="{64A63D02-73B6-4780-BF97-ABDB8500B5B7}" filter="1" showAutoFilter="1">
      <pageMargins left="0.511811024" right="0.511811024" top="0.78740157499999996" bottom="0.78740157499999996" header="0.31496062000000002" footer="0.31496062000000002"/>
      <autoFilter ref="A1:AQ832" xr:uid="{F997751D-8486-4627-8EB6-5D36159224B2}"/>
    </customSheetView>
    <customSheetView guid="{D12AF6AB-099A-4AC7-8679-BA4FCAF1CD31}" filter="1" showAutoFilter="1">
      <pageMargins left="0.511811024" right="0.511811024" top="0.78740157499999996" bottom="0.78740157499999996" header="0.31496062000000002" footer="0.31496062000000002"/>
      <autoFilter ref="A1:AN841" xr:uid="{FF638B59-254E-4E13-B673-B2139C95E1E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8278A3DA-0125-4CB7-9816-CE3D5D016E03}" filter="1" showAutoFilter="1">
      <pageMargins left="0.511811024" right="0.511811024" top="0.78740157499999996" bottom="0.78740157499999996" header="0.31496062000000002" footer="0.31496062000000002"/>
      <autoFilter ref="A1:AN840" xr:uid="{9787380B-46DC-4C8A-B728-BF2C8613EF1F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12914A9E-A244-4F84-AA7F-32FD6DBD1BAA}" filter="1" showAutoFilter="1">
      <pageMargins left="0.511811024" right="0.511811024" top="0.78740157499999996" bottom="0.78740157499999996" header="0.31496062000000002" footer="0.31496062000000002"/>
      <autoFilter ref="A1:AQ832" xr:uid="{8A7A6A90-383F-4ACB-B6A2-56BDF126752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2343DD3-13A9-4681-9665-40B27050AEC9}" filter="1" showAutoFilter="1">
      <pageMargins left="0.511811024" right="0.511811024" top="0.78740157499999996" bottom="0.78740157499999996" header="0.31496062000000002" footer="0.31496062000000002"/>
      <autoFilter ref="A1:AQ832" xr:uid="{08F1F1F1-2933-467E-86D5-FF74A1C7EF70}"/>
    </customSheetView>
    <customSheetView guid="{04706F94-7531-458C-9D91-E7C7A28E0492}" filter="1" showAutoFilter="1">
      <pageMargins left="0.511811024" right="0.511811024" top="0.78740157499999996" bottom="0.78740157499999996" header="0.31496062000000002" footer="0.31496062000000002"/>
      <autoFilter ref="B2:AK836" xr:uid="{8457252F-730C-4F33-A673-41F93ECC778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4F97545-FF69-4925-BAAA-BF1F4D51D40B}" filter="1" showAutoFilter="1">
      <pageMargins left="0.511811024" right="0.511811024" top="0.78740157499999996" bottom="0.78740157499999996" header="0.31496062000000002" footer="0.31496062000000002"/>
      <autoFilter ref="A1:AS836" xr:uid="{F7588796-3378-4394-B687-A2CF2E1739DB}">
        <filterColumn colId="7">
          <filters blank="1">
            <filter val="Ativo"/>
          </filters>
        </filterColumn>
      </autoFilter>
    </customSheetView>
    <customSheetView guid="{5F758D14-D6E4-439B-B36B-62394970A8FC}" filter="1" showAutoFilter="1">
      <pageMargins left="0.511811024" right="0.511811024" top="0.78740157499999996" bottom="0.78740157499999996" header="0.31496062000000002" footer="0.31496062000000002"/>
      <autoFilter ref="D2:F841" xr:uid="{750BE9C4-F983-4AFC-9694-FA94F4B8D7CC}"/>
    </customSheetView>
    <customSheetView guid="{73E8D342-FFCA-4A13-9108-AEFD5372ED8D}" filter="1" showAutoFilter="1">
      <pageMargins left="0.511811024" right="0.511811024" top="0.78740157499999996" bottom="0.78740157499999996" header="0.31496062000000002" footer="0.31496062000000002"/>
      <autoFilter ref="A1:AS832" xr:uid="{496D339C-3778-4A31-9AC4-6647E2ED4C00}"/>
    </customSheetView>
    <customSheetView guid="{77E5C59B-91F8-4F64-96DD-3F347528D5B7}" filter="1" showAutoFilter="1">
      <pageMargins left="0.511811024" right="0.511811024" top="0.78740157499999996" bottom="0.78740157499999996" header="0.31496062000000002" footer="0.31496062000000002"/>
      <autoFilter ref="A1:AS832" xr:uid="{1A938D81-3019-427F-BA67-FDA3A4BC72DA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3A9894F-C25A-4C50-BC68-9499CF6BEAE7}" filter="1" showAutoFilter="1">
      <pageMargins left="0.511811024" right="0.511811024" top="0.78740157499999996" bottom="0.78740157499999996" header="0.31496062000000002" footer="0.31496062000000002"/>
      <autoFilter ref="A1:AM836" xr:uid="{5BDD7AD7-8309-4FCB-B97B-F6DF9AC74C5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BF4D871-E5E6-408B-9FFB-4D587EF9CF96}" filter="1" showAutoFilter="1">
      <pageMargins left="0.511811024" right="0.511811024" top="0.78740157499999996" bottom="0.78740157499999996" header="0.31496062000000002" footer="0.31496062000000002"/>
      <autoFilter ref="F2:F841" xr:uid="{0534454B-E5F9-4C8A-9B7E-C851B1075BD9}"/>
    </customSheetView>
    <customSheetView guid="{927AB77C-57C1-4E59-9EDE-C8350994A543}" filter="1" showAutoFilter="1">
      <pageMargins left="0.511811024" right="0.511811024" top="0.78740157499999996" bottom="0.78740157499999996" header="0.31496062000000002" footer="0.31496062000000002"/>
      <autoFilter ref="B2:AJ836" xr:uid="{E7CB341B-BCD0-4BD2-9203-EBD269C9DD0E}"/>
    </customSheetView>
    <customSheetView guid="{AA864B02-ADFB-4686-A168-3939B9795A83}" filter="1" showAutoFilter="1">
      <pageMargins left="0.511811024" right="0.511811024" top="0.78740157499999996" bottom="0.78740157499999996" header="0.31496062000000002" footer="0.31496062000000002"/>
      <autoFilter ref="A1:AY836" xr:uid="{628181E8-27ED-41B6-B32C-28E2AF0BC6F3}"/>
    </customSheetView>
    <customSheetView guid="{B6D33D7E-8ED3-4ABB-AB6B-4B710C7BE46A}" filter="1" showAutoFilter="1">
      <pageMargins left="0.511811024" right="0.511811024" top="0.78740157499999996" bottom="0.78740157499999996" header="0.31496062000000002" footer="0.31496062000000002"/>
      <autoFilter ref="B2:Q836" xr:uid="{7291463F-AAB5-4834-AB08-FC73734A0ACE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50AFB95E-2F0F-4562-827E-57F8F4F9785A}" filter="1" showAutoFilter="1">
      <pageMargins left="0.511811024" right="0.511811024" top="0.78740157499999996" bottom="0.78740157499999996" header="0.31496062000000002" footer="0.31496062000000002"/>
      <autoFilter ref="A1:AQ832" xr:uid="{9657B92F-BE10-41ED-BD30-F2C03CA4F1F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D5F7956-0D16-4E2E-9767-5126BDFB90C1}" filter="1" showAutoFilter="1">
      <pageMargins left="0.511811024" right="0.511811024" top="0.78740157499999996" bottom="0.78740157499999996" header="0.31496062000000002" footer="0.31496062000000002"/>
      <autoFilter ref="M2:M841" xr:uid="{2BFAEA86-1B33-44A1-B2F7-7174CA5FB5B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6DEEA5E-B936-4854-8370-19378CC457AD}" filter="1" showAutoFilter="1">
      <pageMargins left="0.511811024" right="0.511811024" top="0.78740157499999996" bottom="0.78740157499999996" header="0.31496062000000002" footer="0.31496062000000002"/>
      <autoFilter ref="A1:AR832" xr:uid="{7B268FB4-40F7-4631-81F2-F2ED89CC02C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162AE54-C5E7-4401-A00A-A90FB856B8A8}" filter="1" showAutoFilter="1">
      <pageMargins left="0.511811024" right="0.511811024" top="0.78740157499999996" bottom="0.78740157499999996" header="0.31496062000000002" footer="0.31496062000000002"/>
      <autoFilter ref="B2:AK836" xr:uid="{9B8FEB45-3910-463D-8416-0247739FD17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F804607-09A8-4F6B-8F91-46E853B42DAE}" filter="1" showAutoFilter="1">
      <pageMargins left="0.511811024" right="0.511811024" top="0.78740157499999996" bottom="0.78740157499999996" header="0.31496062000000002" footer="0.31496062000000002"/>
      <autoFilter ref="D2:AJ841" xr:uid="{9B7F0807-642D-4C94-B79F-CF90437DF3D6}"/>
    </customSheetView>
    <customSheetView guid="{10557A1C-4018-459E-94D9-24D257C77E90}" filter="1" showAutoFilter="1">
      <pageMargins left="0.511811024" right="0.511811024" top="0.78740157499999996" bottom="0.78740157499999996" header="0.31496062000000002" footer="0.31496062000000002"/>
      <autoFilter ref="A1:AM836" xr:uid="{46867DAB-E866-4DA9-BFD4-D70D5482C22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80635AE-23C8-43EE-8E4A-B2B09DD095FA}" filter="1" showAutoFilter="1">
      <pageMargins left="0.511811024" right="0.511811024" top="0.78740157499999996" bottom="0.78740157499999996" header="0.31496062000000002" footer="0.31496062000000002"/>
      <autoFilter ref="D2:K841" xr:uid="{CB955E11-93DE-4314-A2A1-870C40ED94A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32954B6-4133-4F51-A148-A39BF1404602}" filter="1" showAutoFilter="1">
      <pageMargins left="0.511811024" right="0.511811024" top="0.78740157499999996" bottom="0.78740157499999996" header="0.31496062000000002" footer="0.31496062000000002"/>
      <autoFilter ref="B2:AK836" xr:uid="{2FDCD7F5-6647-4F74-885F-87755983F827}"/>
    </customSheetView>
    <customSheetView guid="{4CA395BE-635F-4251-967F-C56316FE4462}" filter="1" showAutoFilter="1">
      <pageMargins left="0.511811024" right="0.511811024" top="0.78740157499999996" bottom="0.78740157499999996" header="0.31496062000000002" footer="0.31496062000000002"/>
      <autoFilter ref="B2:AJ836" xr:uid="{0A23865A-DFF1-4E00-AA82-004F862B8061}"/>
    </customSheetView>
    <customSheetView guid="{731B5359-267B-4C58-9FA9-398323EA1F87}" filter="1" showAutoFilter="1">
      <pageMargins left="0.511811024" right="0.511811024" top="0.78740157499999996" bottom="0.78740157499999996" header="0.31496062000000002" footer="0.31496062000000002"/>
      <autoFilter ref="A1:AS832" xr:uid="{CFDBB840-ACD3-471E-A0A3-77DBBD5CBDA4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65F49708-5573-4E7F-A3B1-EBC7F16614B7}" filter="1" showAutoFilter="1">
      <pageMargins left="0.511811024" right="0.511811024" top="0.78740157499999996" bottom="0.78740157499999996" header="0.31496062000000002" footer="0.31496062000000002"/>
      <autoFilter ref="F2:AJ841" xr:uid="{BA1A9CAE-4205-458A-9181-76D7BA98DA97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536062F-BF91-4442-B9BC-443BCB0CC3C5}" filter="1" showAutoFilter="1">
      <pageMargins left="0.511811024" right="0.511811024" top="0.78740157499999996" bottom="0.78740157499999996" header="0.31496062000000002" footer="0.31496062000000002"/>
      <autoFilter ref="A1:AN841" xr:uid="{D6BDE8B4-EAEC-4DB6-835F-CF8B470C715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F79904A-19C9-4058-BD7F-F94546A5E311}" filter="1" showAutoFilter="1">
      <pageMargins left="0.511811024" right="0.511811024" top="0.78740157499999996" bottom="0.78740157499999996" header="0.31496062000000002" footer="0.31496062000000002"/>
      <autoFilter ref="A2:AS832" xr:uid="{02806481-B426-4203-8030-F25D032C9AF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A601240-75F7-4C79-AAED-9F405A7054D6}" filter="1" showAutoFilter="1">
      <pageMargins left="0.511811024" right="0.511811024" top="0.78740157499999996" bottom="0.78740157499999996" header="0.31496062000000002" footer="0.31496062000000002"/>
      <autoFilter ref="A2:AR832" xr:uid="{81F84AC6-312E-4699-9D43-274B342130A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179ECCC-DC17-4EE7-AEB1-E5FDD7C68A2A}" filter="1" showAutoFilter="1">
      <pageMargins left="0.511811024" right="0.511811024" top="0.78740157499999996" bottom="0.78740157499999996" header="0.31496062000000002" footer="0.31496062000000002"/>
      <autoFilter ref="A1:AM836" xr:uid="{8072A612-8FD3-4FF1-9295-E9F35797CB5D}"/>
    </customSheetView>
    <customSheetView guid="{7FE92EB0-506B-4894-9F2B-C5E60F0BD2B5}" filter="1" showAutoFilter="1">
      <pageMargins left="0.511811024" right="0.511811024" top="0.78740157499999996" bottom="0.78740157499999996" header="0.31496062000000002" footer="0.31496062000000002"/>
      <autoFilter ref="D2:F841" xr:uid="{FE7DB053-7AA9-4E13-9C28-FA49BE23B920}"/>
    </customSheetView>
    <customSheetView guid="{D576976B-C859-43E6-B977-C309658CD5C7}" filter="1" showAutoFilter="1">
      <pageMargins left="0.511811024" right="0.511811024" top="0.78740157499999996" bottom="0.78740157499999996" header="0.31496062000000002" footer="0.31496062000000002"/>
      <autoFilter ref="AS7:AS829" xr:uid="{B02EADCC-BFBE-4FE8-A795-838BF3602BD3}"/>
    </customSheetView>
    <customSheetView guid="{E8C7DB90-6E98-49EB-BD0C-3291C83B08C6}" filter="1" showAutoFilter="1">
      <pageMargins left="0.511811024" right="0.511811024" top="0.78740157499999996" bottom="0.78740157499999996" header="0.31496062000000002" footer="0.31496062000000002"/>
      <autoFilter ref="B2:AJ836" xr:uid="{3FB687AD-454A-42FF-984C-3F4F39BA5F57}"/>
    </customSheetView>
    <customSheetView guid="{0CA0C157-0576-43B5-B3DD-8BD011576738}" filter="1" showAutoFilter="1">
      <pageMargins left="0.511811024" right="0.511811024" top="0.78740157499999996" bottom="0.78740157499999996" header="0.31496062000000002" footer="0.31496062000000002"/>
      <autoFilter ref="B2:AH836" xr:uid="{769A7BBD-D48C-4530-8318-9A242EF76130}"/>
    </customSheetView>
    <customSheetView guid="{C9ABD3E4-5515-4782-ACA6-E58A57037E29}" filter="1" showAutoFilter="1">
      <pageMargins left="0.511811024" right="0.511811024" top="0.78740157499999996" bottom="0.78740157499999996" header="0.31496062000000002" footer="0.31496062000000002"/>
      <autoFilter ref="A2:AS832" xr:uid="{8585F594-A557-45BF-8363-5BD6D112E527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CDBC506-F165-410C-922F-DCC85090B462}" filter="1" showAutoFilter="1">
      <pageMargins left="0.511811024" right="0.511811024" top="0.78740157499999996" bottom="0.78740157499999996" header="0.31496062000000002" footer="0.31496062000000002"/>
      <autoFilter ref="A1:AM836" xr:uid="{47B35BEC-6A78-4BDA-A947-FE1387420521}"/>
    </customSheetView>
    <customSheetView guid="{794EA806-D71A-4776-9B84-942C5B8B309C}" filter="1" showAutoFilter="1">
      <pageMargins left="0.511811024" right="0.511811024" top="0.78740157499999996" bottom="0.78740157499999996" header="0.31496062000000002" footer="0.31496062000000002"/>
      <autoFilter ref="A1:AP832" xr:uid="{4536FE47-97AB-43B3-A883-E7262D1FE4BB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1EA111BC-4D0B-4F16-A6F7-B336A68BD9D7}" filter="1" showAutoFilter="1">
      <pageMargins left="0.511811024" right="0.511811024" top="0.78740157499999996" bottom="0.78740157499999996" header="0.31496062000000002" footer="0.31496062000000002"/>
      <autoFilter ref="B2:AK836" xr:uid="{32B29788-0426-456B-8C69-96DF8688CCC9}"/>
    </customSheetView>
    <customSheetView guid="{B94A3376-B1E9-44C6-BB60-4B3EAA756E5A}" filter="1" showAutoFilter="1">
      <pageMargins left="0.511811024" right="0.511811024" top="0.78740157499999996" bottom="0.78740157499999996" header="0.31496062000000002" footer="0.31496062000000002"/>
      <autoFilter ref="A1:AQ832" xr:uid="{6DB2809B-4E05-4411-B833-7CD57FD22EE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74DFC95-3121-4F07-9037-7420E849FA03}" filter="1" showAutoFilter="1">
      <pageMargins left="0.511811024" right="0.511811024" top="0.78740157499999996" bottom="0.78740157499999996" header="0.31496062000000002" footer="0.31496062000000002"/>
      <autoFilter ref="A1:AN841" xr:uid="{57837716-97F9-4845-93A5-376220D7910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3624267-07DC-4615-85A1-AB162CA4B0C9}" filter="1" showAutoFilter="1">
      <pageMargins left="0.511811024" right="0.511811024" top="0.78740157499999996" bottom="0.78740157499999996" header="0.31496062000000002" footer="0.31496062000000002"/>
      <autoFilter ref="A2:AR832" xr:uid="{BB43A49E-ACF5-4C7F-B987-E335B365088A}"/>
    </customSheetView>
    <customSheetView guid="{13F314CF-0C97-4ED6-AB1C-78D937E5C6E4}" filter="1" showAutoFilter="1">
      <pageMargins left="0.511811024" right="0.511811024" top="0.78740157499999996" bottom="0.78740157499999996" header="0.31496062000000002" footer="0.31496062000000002"/>
      <autoFilter ref="F2:F841" xr:uid="{54B23371-41C1-432A-A426-9DB8A85DA1D3}"/>
    </customSheetView>
    <customSheetView guid="{0C9A72BC-1A30-4532-8A8A-988215C88D42}" filter="1" showAutoFilter="1">
      <pageMargins left="0.511811024" right="0.511811024" top="0.78740157499999996" bottom="0.78740157499999996" header="0.31496062000000002" footer="0.31496062000000002"/>
      <autoFilter ref="B2:AH836" xr:uid="{3E634313-418A-481A-8480-E6D4516C67EC}"/>
    </customSheetView>
    <customSheetView guid="{14B1CFB1-F7F0-4DBF-849A-4A5A32651635}" filter="1" showAutoFilter="1">
      <pageMargins left="0.511811024" right="0.511811024" top="0.78740157499999996" bottom="0.78740157499999996" header="0.31496062000000002" footer="0.31496062000000002"/>
      <autoFilter ref="D2:F841" xr:uid="{501447DE-A5A4-4862-B4C1-D235256A0352}"/>
    </customSheetView>
    <customSheetView guid="{C62AAE7E-1ABB-4C9D-A167-39981518402E}" filter="1" showAutoFilter="1">
      <pageMargins left="0.511811024" right="0.511811024" top="0.78740157499999996" bottom="0.78740157499999996" header="0.31496062000000002" footer="0.31496062000000002"/>
      <autoFilter ref="A2:AS832" xr:uid="{3F63E09E-6814-4C01-81BB-7B71469C9A58}">
        <filterColumn colId="7">
          <filters>
            <filter val="Pode Operar"/>
          </filters>
        </filterColumn>
      </autoFilter>
    </customSheetView>
    <customSheetView guid="{5F77A014-F119-4DAE-9E9D-700BBEA1BEB4}" filter="1" showAutoFilter="1">
      <pageMargins left="0.511811024" right="0.511811024" top="0.78740157499999996" bottom="0.78740157499999996" header="0.31496062000000002" footer="0.31496062000000002"/>
      <autoFilter ref="A1:AQ832" xr:uid="{A8BA0FF5-1468-4D81-A1DF-2C7EF05F6BE1}"/>
    </customSheetView>
    <customSheetView guid="{2B09C8CC-4DCD-4580-8C66-26A75A2DB77F}" filter="1" showAutoFilter="1">
      <pageMargins left="0.511811024" right="0.511811024" top="0.78740157499999996" bottom="0.78740157499999996" header="0.31496062000000002" footer="0.31496062000000002"/>
      <autoFilter ref="B2:AL836" xr:uid="{84FECAE7-23DA-471A-802F-BF81C96F3A93}"/>
    </customSheetView>
    <customSheetView guid="{A89951C1-3BB9-4626-884A-DA38B82400A1}" filter="1" showAutoFilter="1">
      <pageMargins left="0.511811024" right="0.511811024" top="0.78740157499999996" bottom="0.78740157499999996" header="0.31496062000000002" footer="0.31496062000000002"/>
      <autoFilter ref="B2:AK836" xr:uid="{75C7289C-EE29-4DA7-9F8C-9A2F1B23525C}"/>
    </customSheetView>
    <customSheetView guid="{B2B7BCDA-E1E1-47EC-94E1-CA9B7FA935B4}" filter="1" showAutoFilter="1">
      <pageMargins left="0.511811024" right="0.511811024" top="0.78740157499999996" bottom="0.78740157499999996" header="0.31496062000000002" footer="0.31496062000000002"/>
      <autoFilter ref="D2:E834" xr:uid="{BE6A5E35-4D86-4E53-B88E-22BFDDBE7965}">
        <filterColumn colId="1">
          <filters>
            <filter val="SUL"/>
          </filters>
        </filterColumn>
      </autoFilter>
    </customSheetView>
    <customSheetView guid="{B7306331-B512-4E15-89FD-9188889F76BC}" filter="1" showAutoFilter="1">
      <pageMargins left="0.511811024" right="0.511811024" top="0.78740157499999996" bottom="0.78740157499999996" header="0.31496062000000002" footer="0.31496062000000002"/>
      <autoFilter ref="A1:AM836" xr:uid="{02764DE0-EA9D-4B81-8D87-065EE41017D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C83EF26-9879-4147-AB80-3465E837BAED}" filter="1" showAutoFilter="1">
      <pageMargins left="0.511811024" right="0.511811024" top="0.78740157499999996" bottom="0.78740157499999996" header="0.31496062000000002" footer="0.31496062000000002"/>
      <autoFilter ref="A1:AP832" xr:uid="{39E6D52B-BB08-4DF8-B25F-C45C8753DB3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DD4CEDF-92DE-4AF0-8C74-0E8350875346}" filter="1" showAutoFilter="1">
      <pageMargins left="0.511811024" right="0.511811024" top="0.78740157499999996" bottom="0.78740157499999996" header="0.31496062000000002" footer="0.31496062000000002"/>
      <autoFilter ref="B2:AK836" xr:uid="{5ADA70F1-BB2F-4D14-9890-EC0A61355471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169077CE-06B9-4459-85D3-7E5DFC66D089}" filter="1" showAutoFilter="1">
      <pageMargins left="0.511811024" right="0.511811024" top="0.78740157499999996" bottom="0.78740157499999996" header="0.31496062000000002" footer="0.31496062000000002"/>
      <autoFilter ref="D2:AJ841" xr:uid="{B8799BBB-8B73-422A-9261-4D499499CBC0}"/>
    </customSheetView>
    <customSheetView guid="{961CECE3-5603-41D5-99DC-9FA906AF70B4}" filter="1" showAutoFilter="1">
      <pageMargins left="0.511811024" right="0.511811024" top="0.78740157499999996" bottom="0.78740157499999996" header="0.31496062000000002" footer="0.31496062000000002"/>
      <autoFilter ref="AD2:AD841" xr:uid="{7F5DA28D-01BD-461A-8986-6030A99CE2D8}"/>
    </customSheetView>
    <customSheetView guid="{17B11AF3-7509-432D-8A44-F80BEE96266E}" filter="1" showAutoFilter="1">
      <pageMargins left="0.511811024" right="0.511811024" top="0.78740157499999996" bottom="0.78740157499999996" header="0.31496062000000002" footer="0.31496062000000002"/>
      <autoFilter ref="A1:AQ832" xr:uid="{ECAA6222-3558-49CA-BC20-EA62E76856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6F0CC81-E5A7-45F3-98E8-2267A8866C00}" filter="1" showAutoFilter="1">
      <pageMargins left="0.511811024" right="0.511811024" top="0.78740157499999996" bottom="0.78740157499999996" header="0.31496062000000002" footer="0.31496062000000002"/>
      <autoFilter ref="A1:AO841" xr:uid="{6F26FDE9-D5CD-481B-A6E2-32410950AAD4}"/>
    </customSheetView>
    <customSheetView guid="{D06409AD-75B7-4E5D-B1E1-5B3C17CD46A6}" filter="1" showAutoFilter="1">
      <pageMargins left="0.511811024" right="0.511811024" top="0.78740157499999996" bottom="0.78740157499999996" header="0.31496062000000002" footer="0.31496062000000002"/>
      <autoFilter ref="A1:AQ832" xr:uid="{B7318A17-E6E0-4B4B-9077-B9CEC074B31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A89D1C1-4E9E-4A5C-8B8B-0C2BAEE8E612}" filter="1" showAutoFilter="1">
      <pageMargins left="0.511811024" right="0.511811024" top="0.78740157499999996" bottom="0.78740157499999996" header="0.31496062000000002" footer="0.31496062000000002"/>
      <autoFilter ref="A2:AR832" xr:uid="{D35A3ED5-8078-4F8F-8D23-7CF8D844C7A2}">
        <filterColumn colId="4">
          <filters>
            <filter val="SUL"/>
          </filters>
        </filterColumn>
      </autoFilter>
    </customSheetView>
    <customSheetView guid="{86F46AF1-E299-4D70-AAD9-33C72A7203CB}" filter="1" showAutoFilter="1">
      <pageMargins left="0.511811024" right="0.511811024" top="0.78740157499999996" bottom="0.78740157499999996" header="0.31496062000000002" footer="0.31496062000000002"/>
      <autoFilter ref="A1:AO832" xr:uid="{79696C76-1F6B-453D-B258-839C025CA247}">
        <filterColumn colId="4">
          <filters>
            <filter val="DF"/>
          </filters>
        </filterColumn>
      </autoFilter>
    </customSheetView>
    <customSheetView guid="{3913D2FD-3876-43CA-B225-EA0B588E7197}" filter="1" showAutoFilter="1">
      <pageMargins left="0.511811024" right="0.511811024" top="0.78740157499999996" bottom="0.78740157499999996" header="0.31496062000000002" footer="0.31496062000000002"/>
      <autoFilter ref="A1:F832" xr:uid="{D31E9E4A-8B74-41CE-8095-C9A83CA8671C}"/>
    </customSheetView>
    <customSheetView guid="{C7D4530F-487E-4C91-B3B8-FB36FB438D52}" filter="1" showAutoFilter="1">
      <pageMargins left="0.511811024" right="0.511811024" top="0.78740157499999996" bottom="0.78740157499999996" header="0.31496062000000002" footer="0.31496062000000002"/>
      <autoFilter ref="B2:AH836" xr:uid="{D79DC368-02D5-4E00-8902-3AA301492A1C}"/>
    </customSheetView>
    <customSheetView guid="{738DBFF3-F2D8-477E-8227-0355A487D5DE}" filter="1" showAutoFilter="1">
      <pageMargins left="0.511811024" right="0.511811024" top="0.78740157499999996" bottom="0.78740157499999996" header="0.31496062000000002" footer="0.31496062000000002"/>
      <autoFilter ref="A1:AR832" xr:uid="{3A626495-B284-4414-B651-1DB37A59FC41}"/>
    </customSheetView>
    <customSheetView guid="{418691F6-7232-415B-944A-D0F6231878E9}" filter="1" showAutoFilter="1">
      <pageMargins left="0.511811024" right="0.511811024" top="0.78740157499999996" bottom="0.78740157499999996" header="0.31496062000000002" footer="0.31496062000000002"/>
      <autoFilter ref="B2:AJ841" xr:uid="{A24323D1-30B4-4257-9D31-5020802C09E5}"/>
    </customSheetView>
    <customSheetView guid="{322202D9-A306-4DDA-B2FD-00E508FC518A}" filter="1" showAutoFilter="1">
      <pageMargins left="0.511811024" right="0.511811024" top="0.78740157499999996" bottom="0.78740157499999996" header="0.31496062000000002" footer="0.31496062000000002"/>
      <autoFilter ref="B2:AJ836" xr:uid="{CE520FCC-76A7-4EE9-AD38-52EEBE94C3E9}"/>
    </customSheetView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B2:AL836" xr:uid="{1609FF77-83F6-46D7-B9BC-5C7BB33BB9BB}">
        <filterColumn colId="6">
          <filters blank="1">
            <filter val="Ativo"/>
            <filter val="Inativo"/>
          </filters>
        </filterColumn>
      </autoFilter>
    </customSheetView>
    <customSheetView guid="{87434019-CF94-4495-B905-93EE36B29A96}" filter="1" showAutoFilter="1">
      <pageMargins left="0.511811024" right="0.511811024" top="0.78740157499999996" bottom="0.78740157499999996" header="0.31496062000000002" footer="0.31496062000000002"/>
      <autoFilter ref="A1:AR832" xr:uid="{475F88C3-1E5A-4F34-9AA5-547F0427F25B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B8D7D65-187F-4346-A6A2-C7AC7CFF0616}" filter="1" showAutoFilter="1">
      <pageMargins left="0.511811024" right="0.511811024" top="0.78740157499999996" bottom="0.78740157499999996" header="0.31496062000000002" footer="0.31496062000000002"/>
      <autoFilter ref="A1:AQ832" xr:uid="{4F196FAA-507C-4755-8411-E28E8DB8D56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F3D229E-B77C-4CB1-BE43-2EE718B237FE}" filter="1" showAutoFilter="1">
      <pageMargins left="0.511811024" right="0.511811024" top="0.78740157499999996" bottom="0.78740157499999996" header="0.31496062000000002" footer="0.31496062000000002"/>
      <autoFilter ref="A1:AM836" xr:uid="{F1738644-E3C2-4F6E-A5D7-788C2722496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D1B0D1D-E286-4594-8684-8011D747A3A9}" filter="1" showAutoFilter="1">
      <pageMargins left="0.511811024" right="0.511811024" top="0.78740157499999996" bottom="0.78740157499999996" header="0.31496062000000002" footer="0.31496062000000002"/>
      <autoFilter ref="A1:AM836" xr:uid="{15700473-052E-455E-87C3-618D9465176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4BC7673-386F-4D3F-9D9F-907592DFAF19}" filter="1" showAutoFilter="1">
      <pageMargins left="0.511811024" right="0.511811024" top="0.78740157499999996" bottom="0.78740157499999996" header="0.31496062000000002" footer="0.31496062000000002"/>
      <autoFilter ref="AK2:AK841" xr:uid="{72A2DFB7-753B-46F9-BFC1-FAEE86137DE3}"/>
    </customSheetView>
    <customSheetView guid="{AC6047D0-D295-481D-AD6A-832845783EAE}" filter="1" showAutoFilter="1">
      <pageMargins left="0.511811024" right="0.511811024" top="0.78740157499999996" bottom="0.78740157499999996" header="0.31496062000000002" footer="0.31496062000000002"/>
      <autoFilter ref="A2:AR832" xr:uid="{EA353367-4866-4F93-B769-A79D9EA2E97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CEDEDDB-FFD2-4B15-A0AB-D1C75466D70E}" filter="1" showAutoFilter="1">
      <pageMargins left="0.511811024" right="0.511811024" top="0.78740157499999996" bottom="0.78740157499999996" header="0.31496062000000002" footer="0.31496062000000002"/>
      <autoFilter ref="A1:AM836" xr:uid="{BAA18C34-6EA6-4CDD-8320-9C48E8D3134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B896422-205D-4672-AA5B-F06DCF448B11}" filter="1" showAutoFilter="1">
      <pageMargins left="0.511811024" right="0.511811024" top="0.78740157499999996" bottom="0.78740157499999996" header="0.31496062000000002" footer="0.31496062000000002"/>
      <autoFilter ref="A2:AO832" xr:uid="{6FE70044-05FB-4DB0-9CA7-E10C6C264EA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452C6BE-7288-4352-B277-0942F6686880}" filter="1" showAutoFilter="1">
      <pageMargins left="0.511811024" right="0.511811024" top="0.78740157499999996" bottom="0.78740157499999996" header="0.31496062000000002" footer="0.31496062000000002"/>
      <autoFilter ref="A1:AN836" xr:uid="{D6763DD8-EDF2-49F5-963B-7EFB64D4F80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8F377AB-5F28-481F-A976-A97C891713F8}" filter="1" showAutoFilter="1">
      <pageMargins left="0.511811024" right="0.511811024" top="0.78740157499999996" bottom="0.78740157499999996" header="0.31496062000000002" footer="0.31496062000000002"/>
      <autoFilter ref="F2:F841" xr:uid="{2571C7FF-3E9C-46D1-88BB-7568E951123E}"/>
    </customSheetView>
    <customSheetView guid="{05E5CB1F-6D17-41BA-9214-5B9661CBCD7E}" filter="1" showAutoFilter="1">
      <pageMargins left="0.511811024" right="0.511811024" top="0.78740157499999996" bottom="0.78740157499999996" header="0.31496062000000002" footer="0.31496062000000002"/>
      <autoFilter ref="A2:AQ832" xr:uid="{2B262C28-208A-49C9-B679-7C5A4BC507E0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F369947-4211-4C00-A5BA-0C64DEAA9EC3}" filter="1" showAutoFilter="1">
      <pageMargins left="0.511811024" right="0.511811024" top="0.78740157499999996" bottom="0.78740157499999996" header="0.31496062000000002" footer="0.31496062000000002"/>
      <autoFilter ref="F2:M841" xr:uid="{6831DFFD-B16D-4BB8-9EAD-B6B362D4B991}"/>
    </customSheetView>
    <customSheetView guid="{93E40D9D-DBE8-4297-923D-094298A20267}" filter="1" showAutoFilter="1">
      <pageMargins left="0.511811024" right="0.511811024" top="0.78740157499999996" bottom="0.78740157499999996" header="0.31496062000000002" footer="0.31496062000000002"/>
      <autoFilter ref="A2:AP832" xr:uid="{18D42F0D-FB1A-465F-8884-37E2627A760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D0DDD4F-2D34-45D2-8EB2-72AF71F569BB}" filter="1" showAutoFilter="1">
      <pageMargins left="0.511811024" right="0.511811024" top="0.78740157499999996" bottom="0.78740157499999996" header="0.31496062000000002" footer="0.31496062000000002"/>
      <autoFilter ref="A1:AR832" xr:uid="{9F80B017-8FBE-4BCD-BD59-B8D7F314EA8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E1CDFCB-DB72-4AA8-9EE5-F95289BCD1BB}" filter="1" showAutoFilter="1">
      <pageMargins left="0.511811024" right="0.511811024" top="0.78740157499999996" bottom="0.78740157499999996" header="0.31496062000000002" footer="0.31496062000000002"/>
      <autoFilter ref="A1:AQ832" xr:uid="{0FCF3946-D803-4F51-BA4D-B1CF46913AAE}"/>
    </customSheetView>
    <customSheetView guid="{97531597-2393-4F1F-994D-BAA05D9B8F90}" filter="1" showAutoFilter="1">
      <pageMargins left="0.511811024" right="0.511811024" top="0.78740157499999996" bottom="0.78740157499999996" header="0.31496062000000002" footer="0.31496062000000002"/>
      <autoFilter ref="B2:AK836" xr:uid="{081B307F-6236-426E-9407-0CF5B88F854E}"/>
    </customSheetView>
    <customSheetView guid="{7A763900-39DC-4327-93F8-CE00553C795B}" filter="1" showAutoFilter="1">
      <pageMargins left="0.511811024" right="0.511811024" top="0.78740157499999996" bottom="0.78740157499999996" header="0.31496062000000002" footer="0.31496062000000002"/>
      <autoFilter ref="A2:AQ832" xr:uid="{8FA8A465-424F-4890-8C58-23DAFFE6C864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FA1B905-05F0-4AAC-842C-444AEF96FB06}" filter="1" showAutoFilter="1">
      <pageMargins left="0.511811024" right="0.511811024" top="0.78740157499999996" bottom="0.78740157499999996" header="0.31496062000000002" footer="0.31496062000000002"/>
      <autoFilter ref="A1:AN841" xr:uid="{F72C315B-D9EB-4618-8924-A457846D1F4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B53F846A-F6C1-4CDD-805B-FEDFE3ED20D4}" filter="1" showAutoFilter="1">
      <pageMargins left="0.511811024" right="0.511811024" top="0.78740157499999996" bottom="0.78740157499999996" header="0.31496062000000002" footer="0.31496062000000002"/>
      <autoFilter ref="A1:AQ832" xr:uid="{7367F80E-AFDC-4CDE-953B-DDFB0141D57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0ECBDE7-3A2B-465C-91CC-FC91DC659B1F}" filter="1" showAutoFilter="1">
      <pageMargins left="0.511811024" right="0.511811024" top="0.78740157499999996" bottom="0.78740157499999996" header="0.31496062000000002" footer="0.31496062000000002"/>
      <autoFilter ref="A1:AQ841" xr:uid="{295F3B2A-48C3-4E63-8C31-FA0EDFC105A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C6045DC-A465-40A9-99CF-DF1B9FA6BEC6}" filter="1" showAutoFilter="1">
      <pageMargins left="0.511811024" right="0.511811024" top="0.78740157499999996" bottom="0.78740157499999996" header="0.31496062000000002" footer="0.31496062000000002"/>
      <autoFilter ref="A1:AM836" xr:uid="{4430B49A-AF38-4FFF-8EF1-06982A8ACEDE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968D411C-F1C7-486D-90DF-496F699DEFDA}" filter="1" showAutoFilter="1">
      <pageMargins left="0.511811024" right="0.511811024" top="0.78740157499999996" bottom="0.78740157499999996" header="0.31496062000000002" footer="0.31496062000000002"/>
      <autoFilter ref="A1:AP832" xr:uid="{7D34512C-0BF1-4187-8850-F6457B9BA1BD}"/>
    </customSheetView>
    <customSheetView guid="{7EDD5649-9048-47DD-A512-4C473374260B}" filter="1" showAutoFilter="1">
      <pageMargins left="0.511811024" right="0.511811024" top="0.78740157499999996" bottom="0.78740157499999996" header="0.31496062000000002" footer="0.31496062000000002"/>
      <autoFilter ref="A1:AM841" xr:uid="{FE6302A2-01C7-4037-922F-17CF7F3B5B9D}"/>
    </customSheetView>
    <customSheetView guid="{C21624C8-249F-48E9-85F0-9C70A3EA93FF}" filter="1" showAutoFilter="1">
      <pageMargins left="0.511811024" right="0.511811024" top="0.78740157499999996" bottom="0.78740157499999996" header="0.31496062000000002" footer="0.31496062000000002"/>
      <autoFilter ref="F2:F841" xr:uid="{78168BF8-E9F9-4F74-841C-B3170CAFDD88}"/>
    </customSheetView>
    <customSheetView guid="{D0DB3B38-48B6-4712-BA32-0AC972868FB1}" filter="1" showAutoFilter="1">
      <pageMargins left="0.511811024" right="0.511811024" top="0.78740157499999996" bottom="0.78740157499999996" header="0.31496062000000002" footer="0.31496062000000002"/>
      <autoFilter ref="A1:AM836" xr:uid="{6121783C-FE28-4315-99AB-CB87C833E534}">
        <filterColumn colId="6">
          <filters blank="1"/>
        </filterColumn>
      </autoFilter>
    </customSheetView>
    <customSheetView guid="{1D4BBA20-E934-4916-9AFF-10C28B6CC6DC}" filter="1" showAutoFilter="1">
      <pageMargins left="0.511811024" right="0.511811024" top="0.78740157499999996" bottom="0.78740157499999996" header="0.31496062000000002" footer="0.31496062000000002"/>
      <autoFilter ref="B2:AK841" xr:uid="{15C644CF-A180-4CB2-9950-A458D94C35C6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B9AE7AC-7859-4ED6-A56E-E9D05B81A784}" filter="1" showAutoFilter="1">
      <pageMargins left="0.511811024" right="0.511811024" top="0.78740157499999996" bottom="0.78740157499999996" header="0.31496062000000002" footer="0.31496062000000002"/>
      <autoFilter ref="AI2:AI841" xr:uid="{321F273F-7BE5-43C4-B814-9897C0A9C4C9}"/>
    </customSheetView>
    <customSheetView guid="{4C02C88D-418F-4685-9E29-FF86BE8D9690}" filter="1" showAutoFilter="1">
      <pageMargins left="0.511811024" right="0.511811024" top="0.78740157499999996" bottom="0.78740157499999996" header="0.31496062000000002" footer="0.31496062000000002"/>
      <autoFilter ref="M2:O841" xr:uid="{5BC91763-5011-4B7F-A8CE-A66DC15B6FF1}"/>
    </customSheetView>
    <customSheetView guid="{32DF0AB6-F5EB-4C63-9902-306266D9D104}" filter="1" showAutoFilter="1">
      <pageMargins left="0.511811024" right="0.511811024" top="0.78740157499999996" bottom="0.78740157499999996" header="0.31496062000000002" footer="0.31496062000000002"/>
      <autoFilter ref="K2:K841" xr:uid="{EE81D381-A444-4110-B5C6-44F5DE78F0EB}"/>
    </customSheetView>
    <customSheetView guid="{70109965-BEE1-4EB8-B982-4488BF05400D}" filter="1" showAutoFilter="1">
      <pageMargins left="0.511811024" right="0.511811024" top="0.78740157499999996" bottom="0.78740157499999996" header="0.31496062000000002" footer="0.31496062000000002"/>
      <autoFilter ref="A1:AN840" xr:uid="{9EA8C80B-3D9D-4597-BD16-EAC63352FC8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E1C29BE-1D1B-4552-B05B-3C571CDC1575}" filter="1" showAutoFilter="1">
      <pageMargins left="0.511811024" right="0.511811024" top="0.78740157499999996" bottom="0.78740157499999996" header="0.31496062000000002" footer="0.31496062000000002"/>
      <autoFilter ref="A1:AS832" xr:uid="{CA93C1C3-871E-4721-AEBB-2A9B62A1BAA0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FE14372B-F4CB-4773-8BD9-E23D240FA9B3}" filter="1" showAutoFilter="1">
      <pageMargins left="0.511811024" right="0.511811024" top="0.78740157499999996" bottom="0.78740157499999996" header="0.31496062000000002" footer="0.31496062000000002"/>
      <autoFilter ref="A1:AM836" xr:uid="{6BD2932E-7972-4505-A5DD-0123D67B579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80DB085-46AC-4C4D-886E-2DAC41D61D98}" filter="1" showAutoFilter="1">
      <pageMargins left="0.511811024" right="0.511811024" top="0.78740157499999996" bottom="0.78740157499999996" header="0.31496062000000002" footer="0.31496062000000002"/>
      <autoFilter ref="A2:AM836" xr:uid="{654D3491-BD9E-4434-AE48-03B4E0C7A3D5}"/>
    </customSheetView>
    <customSheetView guid="{938B3E80-95E7-4092-B633-E557C3B3A35A}" filter="1" showAutoFilter="1">
      <pageMargins left="0.511811024" right="0.511811024" top="0.78740157499999996" bottom="0.78740157499999996" header="0.31496062000000002" footer="0.31496062000000002"/>
      <autoFilter ref="A2:AM836" xr:uid="{4450AE70-0E30-4847-AD40-5855CDF3EBD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4F05F50-D5C1-474F-9E16-FF039F50A749}" filter="1" showAutoFilter="1">
      <pageMargins left="0.511811024" right="0.511811024" top="0.78740157499999996" bottom="0.78740157499999996" header="0.31496062000000002" footer="0.31496062000000002"/>
      <autoFilter ref="A1:AS832" xr:uid="{D99B2E9D-41BC-4FB9-A126-936E9C2CE9A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99E74134-7D68-486D-AA64-58A2F1E61F0A}" filter="1" showAutoFilter="1">
      <pageMargins left="0.511811024" right="0.511811024" top="0.78740157499999996" bottom="0.78740157499999996" header="0.31496062000000002" footer="0.31496062000000002"/>
      <autoFilter ref="A1:AQ832" xr:uid="{A842FB56-EDDA-46D8-9E7F-6CB1788DB6E0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67B6AC3-9221-4E79-9EB2-C71EFD8A60B0}" filter="1" showAutoFilter="1">
      <pageMargins left="0.511811024" right="0.511811024" top="0.78740157499999996" bottom="0.78740157499999996" header="0.31496062000000002" footer="0.31496062000000002"/>
      <autoFilter ref="A1:AQ832" xr:uid="{CEFC926D-89AC-4518-88C8-F547207692B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076271D-9604-422E-835C-04AA2351B4C9}" filter="1" showAutoFilter="1">
      <pageMargins left="0.511811024" right="0.511811024" top="0.78740157499999996" bottom="0.78740157499999996" header="0.31496062000000002" footer="0.31496062000000002"/>
      <autoFilter ref="A2:AP832" xr:uid="{A1C68C97-F77B-40C0-961E-6C1C289253D7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98770E3C-5698-4135-8B77-C958892B2A0F}" filter="1" showAutoFilter="1">
      <pageMargins left="0.511811024" right="0.511811024" top="0.78740157499999996" bottom="0.78740157499999996" header="0.31496062000000002" footer="0.31496062000000002"/>
      <autoFilter ref="A1:AQ832" xr:uid="{3B2528A5-1B49-4F89-9E65-33650C8E0366}"/>
    </customSheetView>
    <customSheetView guid="{CC2AED0C-C216-4BAC-AB94-912C6D04A9FC}" filter="1" showAutoFilter="1">
      <pageMargins left="0.511811024" right="0.511811024" top="0.78740157499999996" bottom="0.78740157499999996" header="0.31496062000000002" footer="0.31496062000000002"/>
      <autoFilter ref="AK2:AK841" xr:uid="{6CAE1025-DDD4-46DE-860A-42551CD4A259}"/>
    </customSheetView>
    <customSheetView guid="{B2937D17-2B81-4E1E-8297-5226BC27A586}" filter="1" showAutoFilter="1">
      <pageMargins left="0.511811024" right="0.511811024" top="0.78740157499999996" bottom="0.78740157499999996" header="0.31496062000000002" footer="0.31496062000000002"/>
      <autoFilter ref="A2:AS832" xr:uid="{1CE3E1B0-9E7A-4F73-BAB8-5B04110E2D3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6986B17D-2ACA-445E-93A6-42B3F65C9BAB}" filter="1" showAutoFilter="1">
      <pageMargins left="0.511811024" right="0.511811024" top="0.78740157499999996" bottom="0.78740157499999996" header="0.31496062000000002" footer="0.31496062000000002"/>
      <autoFilter ref="B2:AH836" xr:uid="{6C020FCF-DB61-4A15-A367-AD17B2BBCAED}"/>
    </customSheetView>
    <customSheetView guid="{A49A4B19-9E8B-43FB-ACF1-A03D5AA21D2C}" filter="1" showAutoFilter="1">
      <pageMargins left="0.511811024" right="0.511811024" top="0.78740157499999996" bottom="0.78740157499999996" header="0.31496062000000002" footer="0.31496062000000002"/>
      <autoFilter ref="A1:AQ832" xr:uid="{960555BE-CEF4-4461-88E5-E89C7014162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F34A4FB-D436-4ECB-B6A2-1301AE06F660}" filter="1" showAutoFilter="1">
      <pageMargins left="0.511811024" right="0.511811024" top="0.78740157499999996" bottom="0.78740157499999996" header="0.31496062000000002" footer="0.31496062000000002"/>
      <autoFilter ref="A1:AM836" xr:uid="{9A36F3C7-2DF6-495B-AA0E-AFA0C792E170}"/>
    </customSheetView>
    <customSheetView guid="{E8CC0A5C-8C66-46BA-AFFC-5202662BF4FE}" filter="1" showAutoFilter="1">
      <pageMargins left="0.511811024" right="0.511811024" top="0.78740157499999996" bottom="0.78740157499999996" header="0.31496062000000002" footer="0.31496062000000002"/>
      <autoFilter ref="A1:AS832" xr:uid="{909141AB-E5CE-401B-AD1C-6CE2ED3D70D0}">
        <filterColumn colId="7">
          <filters>
            <filter val="Pode Operar"/>
          </filters>
        </filterColumn>
      </autoFilter>
    </customSheetView>
    <customSheetView guid="{A5943649-D1A9-4F7A-867C-04DE176A9538}" filter="1" showAutoFilter="1">
      <pageMargins left="0.511811024" right="0.511811024" top="0.78740157499999996" bottom="0.78740157499999996" header="0.31496062000000002" footer="0.31496062000000002"/>
      <autoFilter ref="A1:AM836" xr:uid="{EFA7162D-190F-4E7B-825E-03BF7CC5099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A2956BF-FC34-40D5-8C0F-76549A1DC889}" filter="1" showAutoFilter="1">
      <pageMargins left="0.511811024" right="0.511811024" top="0.78740157499999996" bottom="0.78740157499999996" header="0.31496062000000002" footer="0.31496062000000002"/>
      <autoFilter ref="A1:AN836" xr:uid="{A1942815-E183-491D-A3DB-8ACF6E24E63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3F2F310-D825-49C2-86B8-82BCE6AFE404}" filter="1" showAutoFilter="1">
      <pageMargins left="0.511811024" right="0.511811024" top="0.78740157499999996" bottom="0.78740157499999996" header="0.31496062000000002" footer="0.31496062000000002"/>
      <autoFilter ref="A1:AS832" xr:uid="{84C22D25-BCB0-4DDE-843D-CACBECAFA8DF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28F9D1F-04D9-4EAC-9284-7FED2EEE4952}" filter="1" showAutoFilter="1">
      <pageMargins left="0.511811024" right="0.511811024" top="0.78740157499999996" bottom="0.78740157499999996" header="0.31496062000000002" footer="0.31496062000000002"/>
      <autoFilter ref="A1:AY836" xr:uid="{F636F491-2A9A-4B51-A96D-F2082594CA9C}"/>
    </customSheetView>
    <customSheetView guid="{E6695C98-829F-4754-8839-E696B7E0C0E4}" filter="1" showAutoFilter="1">
      <pageMargins left="0.511811024" right="0.511811024" top="0.78740157499999996" bottom="0.78740157499999996" header="0.31496062000000002" footer="0.31496062000000002"/>
      <autoFilter ref="A1:AR832" xr:uid="{937F0069-F8E0-4DF4-9D0C-C95370A8D6B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FE21245-B52D-46B9-9B42-F942B9C0A83A}" filter="1" showAutoFilter="1">
      <pageMargins left="0.511811024" right="0.511811024" top="0.78740157499999996" bottom="0.78740157499999996" header="0.31496062000000002" footer="0.31496062000000002"/>
      <autoFilter ref="D2:F841" xr:uid="{6B954C88-109F-4CBD-A4BD-409574A67A4E}"/>
    </customSheetView>
  </customSheetViews>
  <mergeCells count="3">
    <mergeCell ref="A1:F1"/>
    <mergeCell ref="H1:I1"/>
    <mergeCell ref="J1:P1"/>
  </mergeCells>
  <conditionalFormatting sqref="E3:E83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3 W556:X834">
    <cfRule type="notContainsBlanks" dxfId="268" priority="3">
      <formula>LEN(TRIM(W3))&gt;0</formula>
    </cfRule>
  </conditionalFormatting>
  <dataValidations count="10">
    <dataValidation type="list" allowBlank="1" showErrorMessage="1" sqref="I3:I83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3 W555:X555 W557:X834" xr:uid="{00000000-0002-0000-0100-000001000000}">
      <formula1>"Conservador,Moderado,Arrojado"</formula1>
    </dataValidation>
    <dataValidation type="list" allowBlank="1" showErrorMessage="1" sqref="D3:D834" xr:uid="{00000000-0002-0000-0100-000002000000}">
      <formula1>"Bluemetrix,Voga,Conquest,VcInvest,Bluemetrix (MI),Altum,Poupinvista,Solution For Life"</formula1>
    </dataValidation>
    <dataValidation type="list" allowBlank="1" showErrorMessage="1" sqref="V3:V834" xr:uid="{00000000-0002-0000-0100-000003000000}">
      <formula1>"Ativo,Inativo,Encerrado"</formula1>
    </dataValidation>
    <dataValidation type="list" allowBlank="1" showErrorMessage="1" sqref="Y3:Y173 Y175:Y553 Y555 Y557:Y834" xr:uid="{00000000-0002-0000-0100-000004000000}">
      <formula1>"Não Qualificado,Qualificado,Profissional"</formula1>
    </dataValidation>
    <dataValidation type="list" allowBlank="1" showErrorMessage="1" sqref="O3:O319 O321:O834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4" xr:uid="{00000000-0002-0000-0100-000007000000}">
      <formula1>"DF,GO,SUL,SP"</formula1>
    </dataValidation>
    <dataValidation type="list" allowBlank="1" showErrorMessage="1" sqref="H3:H834" xr:uid="{00000000-0002-0000-0100-000008000000}">
      <formula1>"Ativo,Inativo,Encerrado,Pode Operar"</formula1>
    </dataValidation>
    <dataValidation type="list" allowBlank="1" showErrorMessage="1" sqref="S3:S83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2843</v>
      </c>
      <c r="B1" s="632"/>
      <c r="C1" s="632"/>
      <c r="D1" s="632"/>
      <c r="E1" s="632"/>
      <c r="F1" s="633"/>
      <c r="G1" s="216" t="s">
        <v>153</v>
      </c>
      <c r="H1" s="634" t="s">
        <v>154</v>
      </c>
      <c r="I1" s="633"/>
      <c r="J1" s="631" t="s">
        <v>2843</v>
      </c>
      <c r="K1" s="632"/>
      <c r="L1" s="632"/>
      <c r="M1" s="632"/>
      <c r="N1" s="632"/>
      <c r="O1" s="632"/>
      <c r="P1" s="633"/>
      <c r="Q1" s="217" t="s">
        <v>2844</v>
      </c>
      <c r="R1" s="218" t="s">
        <v>2843</v>
      </c>
      <c r="S1" s="635" t="s">
        <v>155</v>
      </c>
      <c r="T1" s="632"/>
      <c r="U1" s="632"/>
      <c r="V1" s="632"/>
      <c r="W1" s="632"/>
      <c r="X1" s="632"/>
      <c r="Y1" s="632"/>
      <c r="Z1" s="632"/>
      <c r="AA1" s="633"/>
      <c r="AB1" s="219" t="s">
        <v>156</v>
      </c>
      <c r="AC1" s="219" t="s">
        <v>156</v>
      </c>
      <c r="AD1" s="219" t="s">
        <v>156</v>
      </c>
      <c r="AE1" s="219" t="s">
        <v>156</v>
      </c>
      <c r="AF1" s="219" t="s">
        <v>156</v>
      </c>
      <c r="AG1" s="219" t="s">
        <v>156</v>
      </c>
      <c r="AH1" s="219" t="s">
        <v>156</v>
      </c>
      <c r="AI1" s="219" t="s">
        <v>156</v>
      </c>
      <c r="AJ1" s="219" t="s">
        <v>156</v>
      </c>
      <c r="AK1" s="219" t="s">
        <v>156</v>
      </c>
      <c r="AL1" s="219" t="s">
        <v>156</v>
      </c>
      <c r="AM1" s="219" t="s">
        <v>156</v>
      </c>
      <c r="AN1" s="219" t="s">
        <v>156</v>
      </c>
      <c r="AO1" s="219" t="s">
        <v>156</v>
      </c>
      <c r="AP1" s="219" t="s">
        <v>156</v>
      </c>
      <c r="AQ1" s="219" t="s">
        <v>156</v>
      </c>
      <c r="AR1" s="219" t="s">
        <v>156</v>
      </c>
      <c r="AS1" s="219" t="s">
        <v>156</v>
      </c>
      <c r="AT1" s="219" t="s">
        <v>156</v>
      </c>
      <c r="AU1" s="219" t="s">
        <v>156</v>
      </c>
      <c r="AV1" s="219" t="s">
        <v>156</v>
      </c>
      <c r="AW1" s="219" t="s">
        <v>156</v>
      </c>
      <c r="AX1" s="219" t="s">
        <v>156</v>
      </c>
      <c r="AY1" s="219" t="s">
        <v>156</v>
      </c>
      <c r="AZ1" s="219" t="s">
        <v>156</v>
      </c>
      <c r="BA1" s="219" t="s">
        <v>156</v>
      </c>
      <c r="BB1" s="219" t="s">
        <v>156</v>
      </c>
      <c r="BC1" s="219" t="s">
        <v>156</v>
      </c>
      <c r="BD1" s="219" t="s">
        <v>156</v>
      </c>
      <c r="BE1" s="219" t="s">
        <v>156</v>
      </c>
      <c r="BF1" s="219" t="s">
        <v>156</v>
      </c>
      <c r="BG1" s="219" t="s">
        <v>156</v>
      </c>
      <c r="BH1" s="219" t="s">
        <v>156</v>
      </c>
      <c r="BI1" s="219" t="s">
        <v>156</v>
      </c>
      <c r="BJ1" s="219" t="s">
        <v>156</v>
      </c>
      <c r="BK1" s="219" t="s">
        <v>156</v>
      </c>
      <c r="BL1" s="219" t="s">
        <v>156</v>
      </c>
      <c r="BM1" s="219" t="s">
        <v>156</v>
      </c>
      <c r="BN1" s="219" t="s">
        <v>156</v>
      </c>
      <c r="BO1" s="219" t="s">
        <v>156</v>
      </c>
      <c r="BP1" s="219" t="s">
        <v>156</v>
      </c>
      <c r="BQ1" s="219" t="s">
        <v>156</v>
      </c>
      <c r="BR1" s="219" t="s">
        <v>156</v>
      </c>
      <c r="BS1" s="219" t="s">
        <v>156</v>
      </c>
      <c r="BT1" s="219" t="s">
        <v>156</v>
      </c>
      <c r="BU1" s="219" t="s">
        <v>156</v>
      </c>
      <c r="BV1" s="219" t="s">
        <v>156</v>
      </c>
      <c r="BW1" s="219" t="s">
        <v>156</v>
      </c>
      <c r="BX1" s="219" t="s">
        <v>156</v>
      </c>
      <c r="BY1" s="219" t="s">
        <v>156</v>
      </c>
      <c r="BZ1" s="219" t="s">
        <v>156</v>
      </c>
      <c r="CA1" s="219" t="s">
        <v>156</v>
      </c>
      <c r="CB1" s="219" t="s">
        <v>156</v>
      </c>
      <c r="CC1" s="219" t="s">
        <v>156</v>
      </c>
      <c r="CD1" s="219" t="s">
        <v>156</v>
      </c>
      <c r="CE1" s="219" t="s">
        <v>156</v>
      </c>
      <c r="CF1" s="219" t="s">
        <v>156</v>
      </c>
      <c r="CG1" s="219" t="s">
        <v>156</v>
      </c>
      <c r="CH1" s="219" t="s">
        <v>156</v>
      </c>
    </row>
    <row r="2" spans="1:86" ht="15.75" customHeight="1">
      <c r="A2" s="22" t="s">
        <v>2</v>
      </c>
      <c r="B2" s="22" t="s">
        <v>157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158</v>
      </c>
      <c r="H2" s="22" t="s">
        <v>159</v>
      </c>
      <c r="I2" s="22" t="s">
        <v>160</v>
      </c>
      <c r="J2" s="22" t="s">
        <v>161</v>
      </c>
      <c r="K2" s="22" t="s">
        <v>162</v>
      </c>
      <c r="L2" s="22" t="s">
        <v>163</v>
      </c>
      <c r="M2" s="22" t="s">
        <v>8</v>
      </c>
      <c r="N2" s="22" t="s">
        <v>164</v>
      </c>
      <c r="O2" s="22" t="s">
        <v>165</v>
      </c>
      <c r="P2" s="22" t="s">
        <v>11</v>
      </c>
      <c r="Q2" s="23" t="s">
        <v>7</v>
      </c>
      <c r="R2" s="23" t="s">
        <v>166</v>
      </c>
      <c r="S2" s="22" t="s">
        <v>167</v>
      </c>
      <c r="T2" s="22" t="s">
        <v>12</v>
      </c>
      <c r="U2" s="22" t="s">
        <v>13</v>
      </c>
      <c r="V2" s="24" t="s">
        <v>168</v>
      </c>
      <c r="W2" s="22" t="s">
        <v>169</v>
      </c>
      <c r="X2" s="22" t="s">
        <v>170</v>
      </c>
      <c r="Y2" s="22" t="s">
        <v>171</v>
      </c>
      <c r="Z2" s="22" t="s">
        <v>172</v>
      </c>
      <c r="AA2" s="22" t="s">
        <v>173</v>
      </c>
      <c r="AB2" s="22" t="s">
        <v>2845</v>
      </c>
      <c r="AC2" s="22" t="s">
        <v>2846</v>
      </c>
      <c r="AD2" s="22" t="s">
        <v>2847</v>
      </c>
      <c r="AE2" s="22" t="s">
        <v>2848</v>
      </c>
      <c r="AF2" s="22" t="s">
        <v>2849</v>
      </c>
      <c r="AG2" s="22" t="s">
        <v>2850</v>
      </c>
      <c r="AH2" s="22" t="s">
        <v>2851</v>
      </c>
      <c r="AI2" s="22" t="s">
        <v>2852</v>
      </c>
      <c r="AJ2" s="22" t="s">
        <v>2853</v>
      </c>
      <c r="AK2" s="22" t="s">
        <v>2854</v>
      </c>
      <c r="AL2" s="22" t="s">
        <v>2855</v>
      </c>
      <c r="AM2" s="22" t="s">
        <v>2856</v>
      </c>
      <c r="AN2" s="22" t="s">
        <v>2857</v>
      </c>
      <c r="AO2" s="22" t="s">
        <v>2858</v>
      </c>
      <c r="AP2" s="22" t="s">
        <v>2859</v>
      </c>
      <c r="AQ2" s="22" t="s">
        <v>2860</v>
      </c>
      <c r="AR2" s="22" t="s">
        <v>2861</v>
      </c>
      <c r="AS2" s="22" t="s">
        <v>2862</v>
      </c>
      <c r="AT2" s="22" t="s">
        <v>2863</v>
      </c>
      <c r="AU2" s="22" t="s">
        <v>2864</v>
      </c>
      <c r="AV2" s="22" t="s">
        <v>2865</v>
      </c>
      <c r="AW2" s="22" t="s">
        <v>2866</v>
      </c>
      <c r="AX2" s="22" t="s">
        <v>2867</v>
      </c>
      <c r="AY2" s="22" t="s">
        <v>2868</v>
      </c>
      <c r="AZ2" s="22" t="s">
        <v>2869</v>
      </c>
      <c r="BA2" s="22" t="s">
        <v>2870</v>
      </c>
      <c r="BB2" s="22" t="s">
        <v>2871</v>
      </c>
      <c r="BC2" s="22" t="s">
        <v>2872</v>
      </c>
      <c r="BD2" s="22" t="s">
        <v>2873</v>
      </c>
      <c r="BE2" s="22" t="s">
        <v>2874</v>
      </c>
      <c r="BF2" s="22" t="s">
        <v>2875</v>
      </c>
      <c r="BG2" s="22" t="s">
        <v>2876</v>
      </c>
      <c r="BH2" s="22" t="s">
        <v>2877</v>
      </c>
      <c r="BI2" s="22" t="s">
        <v>2878</v>
      </c>
      <c r="BJ2" s="22" t="s">
        <v>2879</v>
      </c>
      <c r="BK2" s="22" t="s">
        <v>174</v>
      </c>
      <c r="BL2" s="22" t="s">
        <v>175</v>
      </c>
      <c r="BM2" s="22" t="s">
        <v>2880</v>
      </c>
      <c r="BN2" s="22" t="s">
        <v>177</v>
      </c>
      <c r="BO2" s="22" t="s">
        <v>178</v>
      </c>
      <c r="BP2" s="22" t="s">
        <v>179</v>
      </c>
      <c r="BQ2" s="22" t="s">
        <v>180</v>
      </c>
      <c r="BR2" s="22" t="s">
        <v>181</v>
      </c>
      <c r="BS2" s="22" t="s">
        <v>182</v>
      </c>
      <c r="BT2" s="22" t="s">
        <v>183</v>
      </c>
      <c r="BU2" s="22" t="s">
        <v>184</v>
      </c>
      <c r="BV2" s="22" t="s">
        <v>185</v>
      </c>
      <c r="BW2" s="22" t="s">
        <v>186</v>
      </c>
      <c r="BX2" s="22" t="s">
        <v>187</v>
      </c>
      <c r="BY2" s="22" t="s">
        <v>188</v>
      </c>
      <c r="BZ2" s="22" t="s">
        <v>189</v>
      </c>
      <c r="CA2" s="22" t="s">
        <v>190</v>
      </c>
      <c r="CB2" s="22" t="s">
        <v>191</v>
      </c>
      <c r="CC2" s="220" t="s">
        <v>192</v>
      </c>
      <c r="CD2" s="220" t="s">
        <v>193</v>
      </c>
      <c r="CE2" s="220" t="s">
        <v>194</v>
      </c>
      <c r="CF2" s="220" t="s">
        <v>195</v>
      </c>
      <c r="CG2" s="220" t="s">
        <v>196</v>
      </c>
      <c r="CH2" s="220" t="s">
        <v>2881</v>
      </c>
    </row>
    <row r="3" spans="1:86" ht="15.75" customHeight="1">
      <c r="A3" s="35" t="s">
        <v>2882</v>
      </c>
      <c r="B3" s="35" t="s">
        <v>2883</v>
      </c>
      <c r="C3" s="9">
        <v>579904</v>
      </c>
      <c r="D3" s="9" t="s">
        <v>2884</v>
      </c>
      <c r="E3" s="9" t="s">
        <v>29</v>
      </c>
      <c r="F3" s="9" t="s">
        <v>2885</v>
      </c>
      <c r="G3" s="7" t="e">
        <f t="shared" ref="G3:G257" ca="1" si="0">_xludf.IFS($CH$3:$CH$678&lt;=200000,"Breno",$CH$3:$CH$678&lt;=20000000000,"Bruno",$CH$3:$CH$678="","")</f>
        <v>#NAME?</v>
      </c>
      <c r="H3" s="8" t="s">
        <v>215</v>
      </c>
      <c r="I3" s="26" t="s">
        <v>216</v>
      </c>
      <c r="J3" s="9" t="str">
        <f t="shared" ref="J3:J92" si="1">IF(Q3=0,"Não","Sim")</f>
        <v>Não</v>
      </c>
      <c r="K3" s="221">
        <v>43570</v>
      </c>
      <c r="L3" s="6"/>
      <c r="M3" s="6" t="s">
        <v>40</v>
      </c>
      <c r="N3" s="222">
        <v>0.01</v>
      </c>
      <c r="O3" s="9" t="s">
        <v>33</v>
      </c>
      <c r="P3" s="223">
        <v>0</v>
      </c>
      <c r="Q3" s="102"/>
      <c r="R3" s="224" t="s">
        <v>2886</v>
      </c>
      <c r="S3" s="7" t="s">
        <v>203</v>
      </c>
      <c r="T3" s="9" t="s">
        <v>2887</v>
      </c>
      <c r="U3" s="6" t="s">
        <v>29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296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2882</v>
      </c>
      <c r="B4" s="3" t="s">
        <v>2888</v>
      </c>
      <c r="C4" s="9">
        <v>36881</v>
      </c>
      <c r="D4" s="9" t="s">
        <v>28</v>
      </c>
      <c r="E4" s="9" t="s">
        <v>38</v>
      </c>
      <c r="F4" s="9" t="s">
        <v>306</v>
      </c>
      <c r="G4" s="7" t="e">
        <f t="shared" ca="1" si="0"/>
        <v>#NAME?</v>
      </c>
      <c r="H4" s="8" t="s">
        <v>215</v>
      </c>
      <c r="I4" s="26" t="s">
        <v>216</v>
      </c>
      <c r="J4" s="9" t="str">
        <f t="shared" si="1"/>
        <v>Não</v>
      </c>
      <c r="K4" s="221">
        <v>44664</v>
      </c>
      <c r="L4" s="6"/>
      <c r="M4" s="6" t="s">
        <v>40</v>
      </c>
      <c r="N4" s="28">
        <v>1.2E-2</v>
      </c>
      <c r="O4" s="9" t="s">
        <v>33</v>
      </c>
      <c r="P4" s="223">
        <v>0</v>
      </c>
      <c r="Q4" s="25"/>
      <c r="R4" s="30" t="s">
        <v>2585</v>
      </c>
      <c r="S4" s="7" t="s">
        <v>203</v>
      </c>
      <c r="T4" s="6" t="s">
        <v>2889</v>
      </c>
      <c r="U4" s="6" t="s">
        <v>43</v>
      </c>
      <c r="V4" s="26" t="e">
        <f t="shared" ca="1" si="2"/>
        <v>#NAME?</v>
      </c>
      <c r="W4" s="26"/>
      <c r="X4" s="26"/>
      <c r="Y4" s="6" t="s">
        <v>296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2882</v>
      </c>
      <c r="B5" s="3" t="s">
        <v>2890</v>
      </c>
      <c r="C5" s="9">
        <v>448162</v>
      </c>
      <c r="D5" s="9" t="s">
        <v>2884</v>
      </c>
      <c r="E5" s="9" t="s">
        <v>29</v>
      </c>
      <c r="F5" s="6" t="s">
        <v>2891</v>
      </c>
      <c r="G5" s="7" t="e">
        <f t="shared" ca="1" si="0"/>
        <v>#NAME?</v>
      </c>
      <c r="H5" s="8" t="s">
        <v>201</v>
      </c>
      <c r="I5" s="26" t="s">
        <v>33</v>
      </c>
      <c r="J5" s="9" t="str">
        <f t="shared" si="1"/>
        <v>Não</v>
      </c>
      <c r="K5" s="101">
        <v>43874</v>
      </c>
      <c r="L5" s="101">
        <v>44314</v>
      </c>
      <c r="M5" s="6" t="s">
        <v>74</v>
      </c>
      <c r="N5" s="10">
        <v>1.2E-2</v>
      </c>
      <c r="O5" s="9" t="s">
        <v>41</v>
      </c>
      <c r="P5" s="223">
        <v>0.1</v>
      </c>
      <c r="Q5" s="25"/>
      <c r="R5" s="43"/>
      <c r="S5" s="7" t="s">
        <v>203</v>
      </c>
      <c r="T5" s="6" t="s">
        <v>2892</v>
      </c>
      <c r="U5" s="6" t="s">
        <v>29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2893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2882</v>
      </c>
      <c r="B6" s="3" t="s">
        <v>2894</v>
      </c>
      <c r="C6" s="9">
        <v>34899</v>
      </c>
      <c r="D6" s="9" t="s">
        <v>28</v>
      </c>
      <c r="E6" s="9" t="s">
        <v>38</v>
      </c>
      <c r="F6" s="9" t="s">
        <v>306</v>
      </c>
      <c r="G6" s="7" t="e">
        <f t="shared" ca="1" si="0"/>
        <v>#NAME?</v>
      </c>
      <c r="H6" s="8" t="s">
        <v>215</v>
      </c>
      <c r="I6" s="26" t="s">
        <v>216</v>
      </c>
      <c r="J6" s="9" t="str">
        <f t="shared" si="1"/>
        <v>Não</v>
      </c>
      <c r="K6" s="221">
        <v>44321</v>
      </c>
      <c r="L6" s="6"/>
      <c r="M6" s="6" t="s">
        <v>40</v>
      </c>
      <c r="N6" s="28">
        <v>1.2E-2</v>
      </c>
      <c r="O6" s="9" t="s">
        <v>33</v>
      </c>
      <c r="P6" s="223">
        <v>0</v>
      </c>
      <c r="Q6" s="25"/>
      <c r="R6" s="30" t="s">
        <v>2895</v>
      </c>
      <c r="S6" s="7" t="s">
        <v>203</v>
      </c>
      <c r="T6" s="6" t="s">
        <v>2896</v>
      </c>
      <c r="U6" s="6" t="s">
        <v>43</v>
      </c>
      <c r="V6" s="26" t="e">
        <f t="shared" ca="1" si="2"/>
        <v>#NAME?</v>
      </c>
      <c r="W6" s="26"/>
      <c r="X6" s="26"/>
      <c r="Y6" s="6" t="s">
        <v>205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2882</v>
      </c>
      <c r="B7" s="35" t="s">
        <v>2897</v>
      </c>
      <c r="C7" s="9">
        <v>439947</v>
      </c>
      <c r="D7" s="9" t="s">
        <v>2884</v>
      </c>
      <c r="E7" s="9" t="s">
        <v>29</v>
      </c>
      <c r="F7" s="9" t="s">
        <v>2891</v>
      </c>
      <c r="G7" s="7" t="e">
        <f t="shared" ca="1" si="0"/>
        <v>#NAME?</v>
      </c>
      <c r="H7" s="8" t="s">
        <v>215</v>
      </c>
      <c r="I7" s="26" t="s">
        <v>33</v>
      </c>
      <c r="J7" s="9" t="str">
        <f t="shared" si="1"/>
        <v>Não</v>
      </c>
      <c r="K7" s="227">
        <v>43780</v>
      </c>
      <c r="L7" s="6"/>
      <c r="M7" s="6" t="s">
        <v>40</v>
      </c>
      <c r="N7" s="10">
        <v>1.2E-2</v>
      </c>
      <c r="O7" s="9" t="s">
        <v>33</v>
      </c>
      <c r="P7" s="223">
        <v>0</v>
      </c>
      <c r="Q7" s="43"/>
      <c r="R7" s="102" t="s">
        <v>2898</v>
      </c>
      <c r="S7" s="7" t="s">
        <v>203</v>
      </c>
      <c r="T7" s="9" t="s">
        <v>2899</v>
      </c>
      <c r="U7" s="6" t="s">
        <v>29</v>
      </c>
      <c r="V7" s="26" t="e">
        <f t="shared" ca="1" si="2"/>
        <v>#NAME?</v>
      </c>
      <c r="W7" s="26"/>
      <c r="X7" s="26"/>
      <c r="Y7" s="6" t="s">
        <v>296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2882</v>
      </c>
      <c r="B8" s="3" t="s">
        <v>2900</v>
      </c>
      <c r="C8" s="9">
        <v>442725</v>
      </c>
      <c r="D8" s="9" t="s">
        <v>28</v>
      </c>
      <c r="E8" s="9" t="s">
        <v>29</v>
      </c>
      <c r="F8" s="9" t="s">
        <v>256</v>
      </c>
      <c r="G8" s="7" t="e">
        <f t="shared" ca="1" si="0"/>
        <v>#NAME?</v>
      </c>
      <c r="H8" s="8" t="s">
        <v>210</v>
      </c>
      <c r="I8" s="26" t="s">
        <v>33</v>
      </c>
      <c r="J8" s="9" t="str">
        <f t="shared" si="1"/>
        <v>Não</v>
      </c>
      <c r="K8" s="227">
        <v>43816</v>
      </c>
      <c r="L8" s="6"/>
      <c r="M8" s="6" t="s">
        <v>40</v>
      </c>
      <c r="N8" s="10">
        <v>1.2E-2</v>
      </c>
      <c r="O8" s="9" t="s">
        <v>33</v>
      </c>
      <c r="P8" s="223">
        <v>0</v>
      </c>
      <c r="Q8" s="102"/>
      <c r="R8" s="102" t="s">
        <v>2901</v>
      </c>
      <c r="S8" s="7" t="s">
        <v>203</v>
      </c>
      <c r="T8" s="6" t="s">
        <v>2902</v>
      </c>
      <c r="U8" s="6" t="s">
        <v>29</v>
      </c>
      <c r="V8" s="26" t="e">
        <f t="shared" ca="1" si="2"/>
        <v>#NAME?</v>
      </c>
      <c r="W8" s="26"/>
      <c r="X8" s="26"/>
      <c r="Y8" s="6" t="s">
        <v>296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2882</v>
      </c>
      <c r="B9" s="3" t="s">
        <v>246</v>
      </c>
      <c r="C9" s="9">
        <v>462138</v>
      </c>
      <c r="D9" s="9" t="s">
        <v>28</v>
      </c>
      <c r="E9" s="9" t="s">
        <v>29</v>
      </c>
      <c r="F9" s="6" t="s">
        <v>2483</v>
      </c>
      <c r="G9" s="7" t="e">
        <f t="shared" ca="1" si="0"/>
        <v>#NAME?</v>
      </c>
      <c r="H9" s="8" t="s">
        <v>201</v>
      </c>
      <c r="I9" s="26" t="s">
        <v>33</v>
      </c>
      <c r="J9" s="9" t="str">
        <f t="shared" si="1"/>
        <v>Não</v>
      </c>
      <c r="K9" s="101">
        <v>44006</v>
      </c>
      <c r="L9" s="101">
        <v>44309</v>
      </c>
      <c r="M9" s="6" t="s">
        <v>74</v>
      </c>
      <c r="N9" s="10">
        <v>1.4999999999999999E-2</v>
      </c>
      <c r="O9" s="9" t="s">
        <v>41</v>
      </c>
      <c r="P9" s="223">
        <v>0.1</v>
      </c>
      <c r="Q9" s="43"/>
      <c r="R9" s="102" t="s">
        <v>2903</v>
      </c>
      <c r="S9" s="7" t="s">
        <v>203</v>
      </c>
      <c r="T9" s="6" t="s">
        <v>248</v>
      </c>
      <c r="U9" s="6" t="s">
        <v>29</v>
      </c>
      <c r="V9" s="26" t="e">
        <f t="shared" ca="1" si="2"/>
        <v>#NAME?</v>
      </c>
      <c r="W9" s="26"/>
      <c r="X9" s="26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2893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2882</v>
      </c>
      <c r="B10" s="3" t="s">
        <v>2904</v>
      </c>
      <c r="C10" s="9">
        <v>438486</v>
      </c>
      <c r="D10" s="9" t="s">
        <v>2884</v>
      </c>
      <c r="E10" s="9" t="s">
        <v>29</v>
      </c>
      <c r="F10" s="6" t="s">
        <v>2885</v>
      </c>
      <c r="G10" s="7" t="e">
        <f t="shared" ca="1" si="0"/>
        <v>#NAME?</v>
      </c>
      <c r="H10" s="8" t="s">
        <v>201</v>
      </c>
      <c r="I10" s="26" t="s">
        <v>33</v>
      </c>
      <c r="J10" s="9" t="str">
        <f t="shared" si="1"/>
        <v>Não</v>
      </c>
      <c r="K10" s="229">
        <v>43753</v>
      </c>
      <c r="L10" s="101">
        <v>44363</v>
      </c>
      <c r="M10" s="6" t="s">
        <v>74</v>
      </c>
      <c r="N10" s="10">
        <v>0.01</v>
      </c>
      <c r="O10" s="9" t="s">
        <v>41</v>
      </c>
      <c r="P10" s="223">
        <v>0.1</v>
      </c>
      <c r="Q10" s="43"/>
      <c r="R10" s="102" t="s">
        <v>2905</v>
      </c>
      <c r="S10" s="7" t="s">
        <v>203</v>
      </c>
      <c r="T10" s="6" t="s">
        <v>2906</v>
      </c>
      <c r="U10" s="6" t="s">
        <v>29</v>
      </c>
      <c r="V10" s="26" t="e">
        <f t="shared" ca="1" si="2"/>
        <v>#NAME?</v>
      </c>
      <c r="W10" s="26"/>
      <c r="X10" s="26"/>
      <c r="Y10" s="6" t="s">
        <v>296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2893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2882</v>
      </c>
      <c r="B11" s="35" t="s">
        <v>2907</v>
      </c>
      <c r="C11" s="9">
        <v>421731</v>
      </c>
      <c r="D11" s="9" t="s">
        <v>28</v>
      </c>
      <c r="E11" s="9" t="s">
        <v>29</v>
      </c>
      <c r="F11" s="9" t="s">
        <v>256</v>
      </c>
      <c r="G11" s="7" t="e">
        <f t="shared" ca="1" si="0"/>
        <v>#NAME?</v>
      </c>
      <c r="H11" s="8" t="s">
        <v>215</v>
      </c>
      <c r="I11" s="26" t="s">
        <v>33</v>
      </c>
      <c r="J11" s="9" t="str">
        <f t="shared" si="1"/>
        <v>Sim</v>
      </c>
      <c r="K11" s="221">
        <v>43684</v>
      </c>
      <c r="L11" s="6"/>
      <c r="M11" s="6" t="s">
        <v>74</v>
      </c>
      <c r="N11" s="222">
        <v>0.01</v>
      </c>
      <c r="O11" s="9" t="s">
        <v>41</v>
      </c>
      <c r="P11" s="223">
        <v>0.1</v>
      </c>
      <c r="Q11" s="231" t="s">
        <v>2908</v>
      </c>
      <c r="R11" s="102" t="s">
        <v>2901</v>
      </c>
      <c r="S11" s="7" t="s">
        <v>203</v>
      </c>
      <c r="T11" s="9" t="s">
        <v>2909</v>
      </c>
      <c r="U11" s="6" t="s">
        <v>29</v>
      </c>
      <c r="V11" s="26" t="e">
        <f t="shared" ca="1" si="2"/>
        <v>#NAME?</v>
      </c>
      <c r="W11" s="26"/>
      <c r="X11" s="26"/>
      <c r="Y11" s="6" t="s">
        <v>296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2882</v>
      </c>
      <c r="B12" s="36" t="s">
        <v>2910</v>
      </c>
      <c r="C12" s="9">
        <v>421537</v>
      </c>
      <c r="D12" s="9" t="s">
        <v>2884</v>
      </c>
      <c r="E12" s="9" t="s">
        <v>29</v>
      </c>
      <c r="F12" s="6" t="s">
        <v>2891</v>
      </c>
      <c r="G12" s="7" t="e">
        <f t="shared" ca="1" si="0"/>
        <v>#NAME?</v>
      </c>
      <c r="H12" s="8" t="s">
        <v>201</v>
      </c>
      <c r="I12" s="26" t="s">
        <v>33</v>
      </c>
      <c r="J12" s="9" t="str">
        <f t="shared" si="1"/>
        <v>Não</v>
      </c>
      <c r="K12" s="101">
        <v>43633</v>
      </c>
      <c r="L12" s="101">
        <v>44509</v>
      </c>
      <c r="M12" s="6" t="s">
        <v>40</v>
      </c>
      <c r="N12" s="10">
        <v>1.2E-2</v>
      </c>
      <c r="O12" s="9" t="s">
        <v>33</v>
      </c>
      <c r="P12" s="223">
        <v>0</v>
      </c>
      <c r="Q12" s="43"/>
      <c r="R12" s="102" t="s">
        <v>2911</v>
      </c>
      <c r="S12" s="7" t="s">
        <v>203</v>
      </c>
      <c r="T12" s="6" t="s">
        <v>2912</v>
      </c>
      <c r="U12" s="6" t="s">
        <v>57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2893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2882</v>
      </c>
      <c r="B13" s="3" t="s">
        <v>2913</v>
      </c>
      <c r="C13" s="9">
        <v>326344</v>
      </c>
      <c r="D13" s="9" t="s">
        <v>2884</v>
      </c>
      <c r="E13" s="9" t="s">
        <v>29</v>
      </c>
      <c r="F13" s="6" t="s">
        <v>2885</v>
      </c>
      <c r="G13" s="7" t="e">
        <f t="shared" ca="1" si="0"/>
        <v>#NAME?</v>
      </c>
      <c r="H13" s="8" t="s">
        <v>201</v>
      </c>
      <c r="I13" s="26" t="s">
        <v>33</v>
      </c>
      <c r="J13" s="9" t="str">
        <f t="shared" si="1"/>
        <v>Não</v>
      </c>
      <c r="K13" s="101">
        <v>43930</v>
      </c>
      <c r="L13" s="229">
        <v>44482</v>
      </c>
      <c r="M13" s="6" t="s">
        <v>74</v>
      </c>
      <c r="N13" s="10">
        <v>1.4999999999999999E-2</v>
      </c>
      <c r="O13" s="9" t="s">
        <v>41</v>
      </c>
      <c r="P13" s="223">
        <v>0.1</v>
      </c>
      <c r="Q13" s="43"/>
      <c r="R13" s="102"/>
      <c r="S13" s="7" t="s">
        <v>203</v>
      </c>
      <c r="T13" s="6" t="s">
        <v>2914</v>
      </c>
      <c r="U13" s="6" t="s">
        <v>29</v>
      </c>
      <c r="V13" s="26" t="e">
        <f t="shared" ca="1" si="2"/>
        <v>#NAME?</v>
      </c>
      <c r="W13" s="26"/>
      <c r="X13" s="26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2893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2882</v>
      </c>
      <c r="B14" s="3" t="s">
        <v>2915</v>
      </c>
      <c r="C14" s="9">
        <v>376503</v>
      </c>
      <c r="D14" s="9" t="s">
        <v>28</v>
      </c>
      <c r="E14" s="9" t="s">
        <v>29</v>
      </c>
      <c r="F14" s="9" t="s">
        <v>2916</v>
      </c>
      <c r="G14" s="7" t="e">
        <f t="shared" ca="1" si="0"/>
        <v>#NAME?</v>
      </c>
      <c r="H14" s="8" t="s">
        <v>210</v>
      </c>
      <c r="I14" s="26" t="s">
        <v>33</v>
      </c>
      <c r="J14" s="9" t="str">
        <f t="shared" si="1"/>
        <v>Não</v>
      </c>
      <c r="K14" s="221">
        <v>44970</v>
      </c>
      <c r="L14" s="6"/>
      <c r="M14" s="6" t="s">
        <v>53</v>
      </c>
      <c r="N14" s="10">
        <v>0.01</v>
      </c>
      <c r="O14" s="9" t="s">
        <v>33</v>
      </c>
      <c r="P14" s="223">
        <v>0</v>
      </c>
      <c r="Q14" s="30"/>
      <c r="R14" s="30"/>
      <c r="S14" s="7" t="s">
        <v>203</v>
      </c>
      <c r="T14" s="6" t="s">
        <v>2917</v>
      </c>
      <c r="U14" s="6" t="s">
        <v>29</v>
      </c>
      <c r="V14" s="26" t="e">
        <f t="shared" ca="1" si="2"/>
        <v>#NAME?</v>
      </c>
      <c r="W14" s="26"/>
      <c r="X14" s="26"/>
      <c r="Y14" s="6" t="s">
        <v>296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2882</v>
      </c>
      <c r="B15" s="3" t="s">
        <v>2915</v>
      </c>
      <c r="C15" s="9">
        <v>376732</v>
      </c>
      <c r="D15" s="9" t="s">
        <v>28</v>
      </c>
      <c r="E15" s="9" t="s">
        <v>29</v>
      </c>
      <c r="F15" s="9" t="s">
        <v>2916</v>
      </c>
      <c r="G15" s="7" t="e">
        <f t="shared" ca="1" si="0"/>
        <v>#NAME?</v>
      </c>
      <c r="H15" s="8" t="s">
        <v>210</v>
      </c>
      <c r="I15" s="26" t="s">
        <v>33</v>
      </c>
      <c r="J15" s="9" t="str">
        <f t="shared" si="1"/>
        <v>Não</v>
      </c>
      <c r="K15" s="221">
        <v>44971</v>
      </c>
      <c r="L15" s="6"/>
      <c r="M15" s="6" t="s">
        <v>298</v>
      </c>
      <c r="N15" s="10">
        <v>2.5000000000000001E-2</v>
      </c>
      <c r="O15" s="9" t="s">
        <v>237</v>
      </c>
      <c r="P15" s="223">
        <v>0.2</v>
      </c>
      <c r="Q15" s="30"/>
      <c r="R15" s="30"/>
      <c r="S15" s="7" t="s">
        <v>203</v>
      </c>
      <c r="T15" s="191" t="s">
        <v>2917</v>
      </c>
      <c r="U15" s="6" t="s">
        <v>29</v>
      </c>
      <c r="V15" s="26" t="e">
        <f t="shared" ca="1" si="2"/>
        <v>#NAME?</v>
      </c>
      <c r="W15" s="26"/>
      <c r="X15" s="26"/>
      <c r="Y15" s="6" t="s">
        <v>296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2882</v>
      </c>
      <c r="B16" s="3" t="s">
        <v>284</v>
      </c>
      <c r="C16" s="9">
        <v>420111</v>
      </c>
      <c r="D16" s="9" t="s">
        <v>28</v>
      </c>
      <c r="E16" s="9" t="s">
        <v>38</v>
      </c>
      <c r="F16" s="9" t="s">
        <v>260</v>
      </c>
      <c r="G16" s="7" t="e">
        <f t="shared" ca="1" si="0"/>
        <v>#NAME?</v>
      </c>
      <c r="H16" s="8" t="s">
        <v>210</v>
      </c>
      <c r="I16" s="26" t="s">
        <v>33</v>
      </c>
      <c r="J16" s="9" t="str">
        <f t="shared" si="1"/>
        <v>Não</v>
      </c>
      <c r="K16" s="221">
        <v>44321</v>
      </c>
      <c r="L16" s="6"/>
      <c r="M16" s="6" t="s">
        <v>74</v>
      </c>
      <c r="N16" s="10">
        <v>1.4999999999999999E-2</v>
      </c>
      <c r="O16" s="9" t="s">
        <v>41</v>
      </c>
      <c r="P16" s="223">
        <v>0.1</v>
      </c>
      <c r="Q16" s="30"/>
      <c r="R16" s="30"/>
      <c r="S16" s="7" t="s">
        <v>203</v>
      </c>
      <c r="T16" s="6" t="s">
        <v>287</v>
      </c>
      <c r="U16" s="6" t="s">
        <v>43</v>
      </c>
      <c r="V16" s="26" t="e">
        <f t="shared" ca="1" si="2"/>
        <v>#NAME?</v>
      </c>
      <c r="W16" s="26"/>
      <c r="X16" s="26"/>
      <c r="Y16" s="6" t="s">
        <v>296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2882</v>
      </c>
      <c r="B17" s="3" t="s">
        <v>2918</v>
      </c>
      <c r="C17" s="9">
        <v>47785</v>
      </c>
      <c r="D17" s="9" t="s">
        <v>2884</v>
      </c>
      <c r="E17" s="9" t="s">
        <v>29</v>
      </c>
      <c r="F17" s="9" t="s">
        <v>2891</v>
      </c>
      <c r="G17" s="7" t="e">
        <f t="shared" ca="1" si="0"/>
        <v>#NAME?</v>
      </c>
      <c r="H17" s="8" t="s">
        <v>215</v>
      </c>
      <c r="I17" s="26" t="s">
        <v>216</v>
      </c>
      <c r="J17" s="9" t="str">
        <f t="shared" si="1"/>
        <v>Não</v>
      </c>
      <c r="K17" s="221">
        <v>44186</v>
      </c>
      <c r="L17" s="6"/>
      <c r="M17" s="6" t="s">
        <v>74</v>
      </c>
      <c r="N17" s="10">
        <v>1.4999999999999999E-2</v>
      </c>
      <c r="O17" s="9" t="s">
        <v>41</v>
      </c>
      <c r="P17" s="223">
        <v>0.1</v>
      </c>
      <c r="Q17" s="30"/>
      <c r="R17" s="30" t="s">
        <v>2919</v>
      </c>
      <c r="S17" s="7" t="s">
        <v>203</v>
      </c>
      <c r="T17" s="6" t="s">
        <v>2920</v>
      </c>
      <c r="U17" s="6" t="s">
        <v>29</v>
      </c>
      <c r="V17" s="26" t="e">
        <f t="shared" ca="1" si="2"/>
        <v>#NAME?</v>
      </c>
      <c r="W17" s="26"/>
      <c r="X17" s="26"/>
      <c r="Y17" s="6" t="s">
        <v>296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2882</v>
      </c>
      <c r="B18" s="97" t="s">
        <v>304</v>
      </c>
      <c r="C18" s="9">
        <v>49819</v>
      </c>
      <c r="D18" s="9" t="s">
        <v>28</v>
      </c>
      <c r="E18" s="9" t="s">
        <v>38</v>
      </c>
      <c r="F18" s="6" t="s">
        <v>306</v>
      </c>
      <c r="G18" s="7" t="e">
        <f t="shared" ca="1" si="0"/>
        <v>#NAME?</v>
      </c>
      <c r="H18" s="8" t="s">
        <v>215</v>
      </c>
      <c r="I18" s="26" t="s">
        <v>216</v>
      </c>
      <c r="J18" s="9" t="str">
        <f t="shared" si="1"/>
        <v>Não</v>
      </c>
      <c r="K18" s="27">
        <v>44698</v>
      </c>
      <c r="L18" s="86"/>
      <c r="M18" s="6" t="s">
        <v>40</v>
      </c>
      <c r="N18" s="222">
        <v>1.2E-2</v>
      </c>
      <c r="O18" s="9" t="s">
        <v>33</v>
      </c>
      <c r="P18" s="223">
        <v>0</v>
      </c>
      <c r="Q18" s="30"/>
      <c r="R18" s="30"/>
      <c r="S18" s="7" t="s">
        <v>203</v>
      </c>
      <c r="T18" s="9" t="s">
        <v>308</v>
      </c>
      <c r="U18" s="7" t="s">
        <v>43</v>
      </c>
      <c r="V18" s="26" t="e">
        <f t="shared" ca="1" si="2"/>
        <v>#NAME?</v>
      </c>
      <c r="W18" s="26"/>
      <c r="X18" s="26"/>
      <c r="Y18" s="6" t="s">
        <v>205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2882</v>
      </c>
      <c r="B19" s="97" t="s">
        <v>2921</v>
      </c>
      <c r="C19" s="9">
        <v>627411</v>
      </c>
      <c r="D19" s="9" t="s">
        <v>28</v>
      </c>
      <c r="E19" s="9" t="s">
        <v>29</v>
      </c>
      <c r="F19" s="7" t="s">
        <v>78</v>
      </c>
      <c r="G19" s="7" t="e">
        <f t="shared" ca="1" si="0"/>
        <v>#NAME?</v>
      </c>
      <c r="H19" s="8" t="s">
        <v>201</v>
      </c>
      <c r="I19" s="26" t="s">
        <v>33</v>
      </c>
      <c r="J19" s="9" t="str">
        <f t="shared" si="1"/>
        <v>Não</v>
      </c>
      <c r="K19" s="27">
        <v>44469</v>
      </c>
      <c r="L19" s="232">
        <v>44907</v>
      </c>
      <c r="M19" s="6" t="s">
        <v>40</v>
      </c>
      <c r="N19" s="222">
        <v>1.2E-2</v>
      </c>
      <c r="O19" s="9" t="s">
        <v>33</v>
      </c>
      <c r="P19" s="223">
        <v>0</v>
      </c>
      <c r="Q19" s="30"/>
      <c r="R19" s="224" t="s">
        <v>2922</v>
      </c>
      <c r="S19" s="7" t="s">
        <v>203</v>
      </c>
      <c r="T19" s="9" t="s">
        <v>2923</v>
      </c>
      <c r="U19" s="7" t="s">
        <v>113</v>
      </c>
      <c r="V19" s="26" t="e">
        <f t="shared" ca="1" si="2"/>
        <v>#NAME?</v>
      </c>
      <c r="W19" s="26"/>
      <c r="X19" s="26"/>
      <c r="Y19" s="6" t="s">
        <v>296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2882</v>
      </c>
      <c r="B20" s="36" t="s">
        <v>2924</v>
      </c>
      <c r="C20" s="9">
        <v>430193</v>
      </c>
      <c r="D20" s="9" t="s">
        <v>2884</v>
      </c>
      <c r="E20" s="9" t="s">
        <v>29</v>
      </c>
      <c r="F20" s="6" t="s">
        <v>2885</v>
      </c>
      <c r="G20" s="7" t="e">
        <f t="shared" ca="1" si="0"/>
        <v>#NAME?</v>
      </c>
      <c r="H20" s="8" t="s">
        <v>201</v>
      </c>
      <c r="I20" s="26" t="s">
        <v>33</v>
      </c>
      <c r="J20" s="9" t="str">
        <f t="shared" si="1"/>
        <v>Não</v>
      </c>
      <c r="K20" s="101">
        <v>43745</v>
      </c>
      <c r="L20" s="101">
        <v>44035</v>
      </c>
      <c r="M20" s="6" t="s">
        <v>74</v>
      </c>
      <c r="N20" s="10">
        <v>0.01</v>
      </c>
      <c r="O20" s="9" t="s">
        <v>41</v>
      </c>
      <c r="P20" s="223">
        <v>0.1</v>
      </c>
      <c r="Q20" s="43"/>
      <c r="R20" s="102"/>
      <c r="S20" s="7" t="s">
        <v>203</v>
      </c>
      <c r="T20" s="6" t="s">
        <v>2925</v>
      </c>
      <c r="U20" s="6" t="s">
        <v>29</v>
      </c>
      <c r="V20" s="26" t="e">
        <f t="shared" ca="1" si="2"/>
        <v>#NAME?</v>
      </c>
      <c r="W20" s="26"/>
      <c r="X20" s="26"/>
      <c r="Y20" s="6" t="s">
        <v>296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2893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2882</v>
      </c>
      <c r="B21" s="36" t="s">
        <v>2926</v>
      </c>
      <c r="C21" s="9">
        <v>379151</v>
      </c>
      <c r="D21" s="9" t="s">
        <v>28</v>
      </c>
      <c r="E21" s="9" t="s">
        <v>29</v>
      </c>
      <c r="F21" s="6" t="s">
        <v>78</v>
      </c>
      <c r="G21" s="7" t="e">
        <f t="shared" ca="1" si="0"/>
        <v>#NAME?</v>
      </c>
      <c r="H21" s="8" t="s">
        <v>210</v>
      </c>
      <c r="I21" s="26" t="s">
        <v>33</v>
      </c>
      <c r="J21" s="9" t="str">
        <f t="shared" si="1"/>
        <v>Não</v>
      </c>
      <c r="K21" s="27">
        <v>45020</v>
      </c>
      <c r="L21" s="7"/>
      <c r="M21" s="6" t="s">
        <v>53</v>
      </c>
      <c r="N21" s="10">
        <v>7.0000000000000001E-3</v>
      </c>
      <c r="O21" s="9" t="s">
        <v>33</v>
      </c>
      <c r="P21" s="223">
        <v>0</v>
      </c>
      <c r="Q21" s="30"/>
      <c r="R21" s="30"/>
      <c r="S21" s="7" t="s">
        <v>203</v>
      </c>
      <c r="T21" s="6" t="s">
        <v>2927</v>
      </c>
      <c r="U21" s="6" t="s">
        <v>29</v>
      </c>
      <c r="V21" s="26" t="e">
        <f t="shared" ca="1" si="2"/>
        <v>#NAME?</v>
      </c>
      <c r="W21" s="26"/>
      <c r="X21" s="26"/>
      <c r="Y21" s="6" t="s">
        <v>296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2882</v>
      </c>
      <c r="B22" s="36" t="s">
        <v>2928</v>
      </c>
      <c r="C22" s="9">
        <v>253852</v>
      </c>
      <c r="D22" s="9" t="s">
        <v>28</v>
      </c>
      <c r="E22" s="9" t="s">
        <v>38</v>
      </c>
      <c r="F22" s="6" t="s">
        <v>260</v>
      </c>
      <c r="G22" s="7" t="e">
        <f t="shared" ca="1" si="0"/>
        <v>#NAME?</v>
      </c>
      <c r="H22" s="8" t="s">
        <v>215</v>
      </c>
      <c r="I22" s="26" t="s">
        <v>216</v>
      </c>
      <c r="J22" s="9" t="str">
        <f t="shared" si="1"/>
        <v>Não</v>
      </c>
      <c r="K22" s="227">
        <v>44512</v>
      </c>
      <c r="L22" s="7"/>
      <c r="M22" s="6" t="s">
        <v>53</v>
      </c>
      <c r="N22" s="10">
        <v>7.0000000000000001E-3</v>
      </c>
      <c r="O22" s="9" t="s">
        <v>33</v>
      </c>
      <c r="P22" s="223">
        <v>0</v>
      </c>
      <c r="Q22" s="30"/>
      <c r="R22" s="30"/>
      <c r="S22" s="7" t="s">
        <v>203</v>
      </c>
      <c r="T22" s="6" t="s">
        <v>358</v>
      </c>
      <c r="U22" s="6" t="s">
        <v>43</v>
      </c>
      <c r="V22" s="26" t="e">
        <f t="shared" ca="1" si="2"/>
        <v>#NAME?</v>
      </c>
      <c r="W22" s="26"/>
      <c r="X22" s="26"/>
      <c r="Y22" s="6" t="s">
        <v>296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2882</v>
      </c>
      <c r="B23" s="97" t="s">
        <v>359</v>
      </c>
      <c r="C23" s="9">
        <v>34380</v>
      </c>
      <c r="D23" s="9" t="s">
        <v>28</v>
      </c>
      <c r="E23" s="9" t="s">
        <v>38</v>
      </c>
      <c r="F23" s="9" t="s">
        <v>260</v>
      </c>
      <c r="G23" s="7" t="e">
        <f t="shared" ca="1" si="0"/>
        <v>#NAME?</v>
      </c>
      <c r="H23" s="8" t="s">
        <v>215</v>
      </c>
      <c r="I23" s="26" t="s">
        <v>216</v>
      </c>
      <c r="J23" s="9" t="str">
        <f t="shared" si="1"/>
        <v>Não</v>
      </c>
      <c r="K23" s="101">
        <v>44266</v>
      </c>
      <c r="L23" s="6"/>
      <c r="M23" s="6" t="s">
        <v>386</v>
      </c>
      <c r="N23" s="10">
        <v>0.02</v>
      </c>
      <c r="O23" s="9" t="s">
        <v>41</v>
      </c>
      <c r="P23" s="223">
        <v>0.2</v>
      </c>
      <c r="Q23" s="43"/>
      <c r="R23" s="102" t="s">
        <v>2929</v>
      </c>
      <c r="S23" s="7" t="s">
        <v>203</v>
      </c>
      <c r="T23" s="9" t="s">
        <v>361</v>
      </c>
      <c r="U23" s="6" t="s">
        <v>43</v>
      </c>
      <c r="V23" s="26" t="e">
        <f t="shared" ca="1" si="2"/>
        <v>#NAME?</v>
      </c>
      <c r="W23" s="26"/>
      <c r="X23" s="26"/>
      <c r="Y23" s="6" t="s">
        <v>205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2882</v>
      </c>
      <c r="B24" s="3" t="s">
        <v>2930</v>
      </c>
      <c r="C24" s="9">
        <v>578360</v>
      </c>
      <c r="D24" s="9" t="s">
        <v>28</v>
      </c>
      <c r="E24" s="9" t="s">
        <v>38</v>
      </c>
      <c r="F24" s="9" t="s">
        <v>260</v>
      </c>
      <c r="G24" s="7" t="e">
        <f t="shared" ca="1" si="0"/>
        <v>#NAME?</v>
      </c>
      <c r="H24" s="8" t="s">
        <v>215</v>
      </c>
      <c r="I24" s="26" t="s">
        <v>216</v>
      </c>
      <c r="J24" s="9" t="str">
        <f t="shared" si="1"/>
        <v>Não</v>
      </c>
      <c r="K24" s="221">
        <v>44319</v>
      </c>
      <c r="L24" s="6"/>
      <c r="M24" s="6" t="s">
        <v>74</v>
      </c>
      <c r="N24" s="10">
        <v>1.4999999999999999E-2</v>
      </c>
      <c r="O24" s="9" t="s">
        <v>41</v>
      </c>
      <c r="P24" s="223">
        <v>0.1</v>
      </c>
      <c r="Q24" s="43"/>
      <c r="R24" s="30" t="s">
        <v>2931</v>
      </c>
      <c r="S24" s="7" t="s">
        <v>203</v>
      </c>
      <c r="T24" s="6" t="s">
        <v>366</v>
      </c>
      <c r="U24" s="6" t="s">
        <v>43</v>
      </c>
      <c r="V24" s="26" t="e">
        <f t="shared" ca="1" si="2"/>
        <v>#NAME?</v>
      </c>
      <c r="W24" s="26"/>
      <c r="X24" s="26"/>
      <c r="Y24" s="6" t="s">
        <v>296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2882</v>
      </c>
      <c r="B25" s="97" t="s">
        <v>380</v>
      </c>
      <c r="C25" s="9">
        <v>32319</v>
      </c>
      <c r="D25" s="9" t="s">
        <v>28</v>
      </c>
      <c r="E25" s="9" t="s">
        <v>38</v>
      </c>
      <c r="F25" s="9" t="s">
        <v>2932</v>
      </c>
      <c r="G25" s="7" t="e">
        <f t="shared" ca="1" si="0"/>
        <v>#NAME?</v>
      </c>
      <c r="H25" s="8" t="s">
        <v>215</v>
      </c>
      <c r="I25" s="26" t="s">
        <v>252</v>
      </c>
      <c r="J25" s="9" t="str">
        <f t="shared" si="1"/>
        <v>Sim</v>
      </c>
      <c r="K25" s="221">
        <v>44263</v>
      </c>
      <c r="L25" s="6"/>
      <c r="M25" s="6" t="s">
        <v>40</v>
      </c>
      <c r="N25" s="10">
        <v>1.2E-2</v>
      </c>
      <c r="O25" s="9" t="s">
        <v>33</v>
      </c>
      <c r="P25" s="223">
        <v>0</v>
      </c>
      <c r="Q25" s="224" t="s">
        <v>2933</v>
      </c>
      <c r="R25" s="224"/>
      <c r="S25" s="7" t="s">
        <v>203</v>
      </c>
      <c r="T25" s="9" t="s">
        <v>383</v>
      </c>
      <c r="U25" s="6" t="s">
        <v>43</v>
      </c>
      <c r="V25" s="26" t="e">
        <f t="shared" ca="1" si="2"/>
        <v>#NAME?</v>
      </c>
      <c r="W25" s="26"/>
      <c r="X25" s="26"/>
      <c r="Y25" s="6" t="s">
        <v>296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2882</v>
      </c>
      <c r="B26" s="3" t="s">
        <v>2934</v>
      </c>
      <c r="C26" s="9">
        <v>36944</v>
      </c>
      <c r="D26" s="233" t="s">
        <v>28</v>
      </c>
      <c r="E26" s="233" t="s">
        <v>38</v>
      </c>
      <c r="F26" s="233" t="s">
        <v>260</v>
      </c>
      <c r="G26" s="7" t="e">
        <f t="shared" ca="1" si="0"/>
        <v>#NAME?</v>
      </c>
      <c r="H26" s="234" t="s">
        <v>210</v>
      </c>
      <c r="I26" s="26" t="s">
        <v>33</v>
      </c>
      <c r="J26" s="9" t="str">
        <f t="shared" si="1"/>
        <v>Não</v>
      </c>
      <c r="K26" s="235">
        <v>44623</v>
      </c>
      <c r="L26" s="236"/>
      <c r="M26" s="236" t="s">
        <v>298</v>
      </c>
      <c r="N26" s="237">
        <v>2.5000000000000001E-2</v>
      </c>
      <c r="O26" s="233"/>
      <c r="P26" s="238"/>
      <c r="Q26" s="102"/>
      <c r="R26" s="102"/>
      <c r="S26" s="7" t="s">
        <v>203</v>
      </c>
      <c r="T26" s="6" t="s">
        <v>2935</v>
      </c>
      <c r="U26" s="6" t="s">
        <v>43</v>
      </c>
      <c r="V26" s="26" t="e">
        <f t="shared" ca="1" si="2"/>
        <v>#NAME?</v>
      </c>
      <c r="W26" s="26"/>
      <c r="X26" s="26"/>
      <c r="Y26" s="6" t="s">
        <v>296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2882</v>
      </c>
      <c r="B27" s="36" t="s">
        <v>2936</v>
      </c>
      <c r="C27" s="9">
        <v>446649</v>
      </c>
      <c r="D27" s="9" t="s">
        <v>28</v>
      </c>
      <c r="E27" s="9" t="s">
        <v>38</v>
      </c>
      <c r="F27" s="9" t="s">
        <v>306</v>
      </c>
      <c r="G27" s="7" t="e">
        <f t="shared" ca="1" si="0"/>
        <v>#NAME?</v>
      </c>
      <c r="H27" s="8" t="s">
        <v>215</v>
      </c>
      <c r="I27" s="26" t="s">
        <v>216</v>
      </c>
      <c r="J27" s="9" t="str">
        <f t="shared" si="1"/>
        <v>Não</v>
      </c>
      <c r="K27" s="221">
        <v>44670</v>
      </c>
      <c r="L27" s="6"/>
      <c r="M27" s="6" t="s">
        <v>40</v>
      </c>
      <c r="N27" s="10">
        <v>1.2E-2</v>
      </c>
      <c r="O27" s="9" t="s">
        <v>33</v>
      </c>
      <c r="P27" s="223">
        <v>0</v>
      </c>
      <c r="Q27" s="102"/>
      <c r="R27" s="25"/>
      <c r="S27" s="7" t="s">
        <v>203</v>
      </c>
      <c r="T27" s="6" t="s">
        <v>375</v>
      </c>
      <c r="U27" s="6" t="s">
        <v>43</v>
      </c>
      <c r="V27" s="26" t="e">
        <f t="shared" ca="1" si="2"/>
        <v>#NAME?</v>
      </c>
      <c r="W27" s="26"/>
      <c r="X27" s="26"/>
      <c r="Y27" s="6" t="s">
        <v>296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2882</v>
      </c>
      <c r="B28" s="36" t="s">
        <v>2937</v>
      </c>
      <c r="C28" s="9">
        <v>352574</v>
      </c>
      <c r="D28" s="9" t="s">
        <v>28</v>
      </c>
      <c r="E28" s="9" t="s">
        <v>38</v>
      </c>
      <c r="F28" s="9" t="s">
        <v>260</v>
      </c>
      <c r="G28" s="7" t="e">
        <f t="shared" ca="1" si="0"/>
        <v>#NAME?</v>
      </c>
      <c r="H28" s="8" t="s">
        <v>215</v>
      </c>
      <c r="I28" s="26" t="s">
        <v>216</v>
      </c>
      <c r="J28" s="9" t="str">
        <f t="shared" si="1"/>
        <v>Não</v>
      </c>
      <c r="K28" s="221">
        <v>44769</v>
      </c>
      <c r="L28" s="6"/>
      <c r="M28" s="6" t="s">
        <v>53</v>
      </c>
      <c r="N28" s="10">
        <v>7.0000000000000001E-3</v>
      </c>
      <c r="O28" s="9" t="s">
        <v>33</v>
      </c>
      <c r="P28" s="223">
        <v>0</v>
      </c>
      <c r="Q28" s="25"/>
      <c r="R28" s="102" t="s">
        <v>2938</v>
      </c>
      <c r="S28" s="7" t="s">
        <v>203</v>
      </c>
      <c r="T28" s="6" t="s">
        <v>406</v>
      </c>
      <c r="U28" s="6" t="s">
        <v>43</v>
      </c>
      <c r="V28" s="26" t="e">
        <f t="shared" ca="1" si="2"/>
        <v>#NAME?</v>
      </c>
      <c r="W28" s="26"/>
      <c r="X28" s="26"/>
      <c r="Y28" s="6" t="s">
        <v>296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2882</v>
      </c>
      <c r="B29" s="3" t="s">
        <v>2939</v>
      </c>
      <c r="C29" s="9">
        <v>34467</v>
      </c>
      <c r="D29" s="9" t="s">
        <v>28</v>
      </c>
      <c r="E29" s="9" t="s">
        <v>38</v>
      </c>
      <c r="F29" s="9" t="s">
        <v>306</v>
      </c>
      <c r="G29" s="7" t="e">
        <f t="shared" ca="1" si="0"/>
        <v>#NAME?</v>
      </c>
      <c r="H29" s="8" t="s">
        <v>215</v>
      </c>
      <c r="I29" s="26" t="s">
        <v>216</v>
      </c>
      <c r="J29" s="9" t="str">
        <f t="shared" si="1"/>
        <v>Não</v>
      </c>
      <c r="K29" s="221">
        <v>44754</v>
      </c>
      <c r="L29" s="6"/>
      <c r="M29" s="6" t="s">
        <v>53</v>
      </c>
      <c r="N29" s="10">
        <v>7.0000000000000001E-3</v>
      </c>
      <c r="O29" s="9" t="s">
        <v>33</v>
      </c>
      <c r="P29" s="223">
        <v>0</v>
      </c>
      <c r="Q29" s="102"/>
      <c r="R29" s="25"/>
      <c r="S29" s="7" t="s">
        <v>203</v>
      </c>
      <c r="T29" s="6" t="s">
        <v>417</v>
      </c>
      <c r="U29" s="6" t="s">
        <v>43</v>
      </c>
      <c r="V29" s="26" t="e">
        <f t="shared" ca="1" si="2"/>
        <v>#NAME?</v>
      </c>
      <c r="W29" s="26"/>
      <c r="X29" s="26"/>
      <c r="Y29" s="6" t="s">
        <v>205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2882</v>
      </c>
      <c r="B30" s="36" t="s">
        <v>428</v>
      </c>
      <c r="C30" s="9">
        <v>286648</v>
      </c>
      <c r="D30" s="9" t="s">
        <v>28</v>
      </c>
      <c r="E30" s="9" t="s">
        <v>29</v>
      </c>
      <c r="F30" s="6" t="s">
        <v>487</v>
      </c>
      <c r="G30" s="7" t="e">
        <f t="shared" ca="1" si="0"/>
        <v>#NAME?</v>
      </c>
      <c r="H30" s="8" t="s">
        <v>201</v>
      </c>
      <c r="I30" s="26" t="s">
        <v>33</v>
      </c>
      <c r="J30" s="9" t="str">
        <f t="shared" si="1"/>
        <v>Não</v>
      </c>
      <c r="K30" s="101">
        <v>43355</v>
      </c>
      <c r="L30" s="101">
        <v>44322</v>
      </c>
      <c r="M30" s="6" t="s">
        <v>298</v>
      </c>
      <c r="N30" s="10">
        <v>1E-4</v>
      </c>
      <c r="O30" s="9" t="s">
        <v>237</v>
      </c>
      <c r="P30" s="223">
        <v>0.2</v>
      </c>
      <c r="Q30" s="43"/>
      <c r="R30" s="102" t="s">
        <v>2940</v>
      </c>
      <c r="S30" s="7" t="s">
        <v>203</v>
      </c>
      <c r="T30" s="6" t="s">
        <v>430</v>
      </c>
      <c r="U30" s="6" t="s">
        <v>29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2893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2882</v>
      </c>
      <c r="B31" s="36" t="s">
        <v>2941</v>
      </c>
      <c r="C31" s="9">
        <v>317547</v>
      </c>
      <c r="D31" s="9" t="s">
        <v>28</v>
      </c>
      <c r="E31" s="9" t="s">
        <v>29</v>
      </c>
      <c r="F31" s="6" t="s">
        <v>487</v>
      </c>
      <c r="G31" s="7" t="e">
        <f t="shared" ca="1" si="0"/>
        <v>#NAME?</v>
      </c>
      <c r="H31" s="8" t="s">
        <v>201</v>
      </c>
      <c r="I31" s="26" t="s">
        <v>33</v>
      </c>
      <c r="J31" s="9" t="str">
        <f t="shared" si="1"/>
        <v>Não</v>
      </c>
      <c r="K31" s="101">
        <v>43355</v>
      </c>
      <c r="L31" s="101">
        <v>44310</v>
      </c>
      <c r="M31" s="6" t="s">
        <v>298</v>
      </c>
      <c r="N31" s="10">
        <v>1E-4</v>
      </c>
      <c r="O31" s="9" t="s">
        <v>237</v>
      </c>
      <c r="P31" s="223">
        <v>0.2</v>
      </c>
      <c r="Q31" s="43"/>
      <c r="R31" s="102" t="s">
        <v>2940</v>
      </c>
      <c r="S31" s="7" t="s">
        <v>203</v>
      </c>
      <c r="T31" s="6" t="s">
        <v>430</v>
      </c>
      <c r="U31" s="6" t="s">
        <v>29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2893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2882</v>
      </c>
      <c r="B32" s="36" t="s">
        <v>2942</v>
      </c>
      <c r="C32" s="9">
        <v>34135</v>
      </c>
      <c r="D32" s="9" t="s">
        <v>2884</v>
      </c>
      <c r="E32" s="9" t="s">
        <v>29</v>
      </c>
      <c r="F32" s="6" t="s">
        <v>2891</v>
      </c>
      <c r="G32" s="7" t="e">
        <f t="shared" ca="1" si="0"/>
        <v>#NAME?</v>
      </c>
      <c r="H32" s="8" t="s">
        <v>201</v>
      </c>
      <c r="I32" s="26" t="s">
        <v>33</v>
      </c>
      <c r="J32" s="9" t="str">
        <f t="shared" si="1"/>
        <v>Não</v>
      </c>
      <c r="K32" s="101">
        <v>43685</v>
      </c>
      <c r="L32" s="101">
        <v>44309</v>
      </c>
      <c r="M32" s="6" t="s">
        <v>74</v>
      </c>
      <c r="N32" s="10">
        <v>0.01</v>
      </c>
      <c r="O32" s="9" t="s">
        <v>41</v>
      </c>
      <c r="P32" s="223">
        <v>0.1</v>
      </c>
      <c r="Q32" s="102"/>
      <c r="R32" s="43"/>
      <c r="S32" s="7" t="s">
        <v>203</v>
      </c>
      <c r="T32" s="6" t="s">
        <v>2943</v>
      </c>
      <c r="U32" s="6" t="s">
        <v>29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2893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2882</v>
      </c>
      <c r="B33" s="36" t="s">
        <v>2944</v>
      </c>
      <c r="C33" s="9">
        <v>469418</v>
      </c>
      <c r="D33" s="9" t="s">
        <v>28</v>
      </c>
      <c r="E33" s="9" t="s">
        <v>20</v>
      </c>
      <c r="F33" s="7" t="s">
        <v>369</v>
      </c>
      <c r="G33" s="7" t="e">
        <f t="shared" ca="1" si="0"/>
        <v>#NAME?</v>
      </c>
      <c r="H33" s="8" t="s">
        <v>201</v>
      </c>
      <c r="I33" s="26" t="s">
        <v>33</v>
      </c>
      <c r="J33" s="9" t="str">
        <f t="shared" si="1"/>
        <v>Não</v>
      </c>
      <c r="K33" s="101">
        <v>44705</v>
      </c>
      <c r="L33" s="101">
        <v>44936</v>
      </c>
      <c r="M33" s="6" t="s">
        <v>74</v>
      </c>
      <c r="N33" s="10">
        <v>1.4999999999999999E-2</v>
      </c>
      <c r="O33" s="9" t="s">
        <v>41</v>
      </c>
      <c r="P33" s="223">
        <v>0.1</v>
      </c>
      <c r="Q33" s="43"/>
      <c r="R33" s="102" t="s">
        <v>2945</v>
      </c>
      <c r="S33" s="7" t="s">
        <v>203</v>
      </c>
      <c r="T33" s="6" t="s">
        <v>2946</v>
      </c>
      <c r="U33" s="6" t="s">
        <v>20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2882</v>
      </c>
      <c r="B34" s="3" t="s">
        <v>2947</v>
      </c>
      <c r="C34" s="9">
        <v>446160</v>
      </c>
      <c r="D34" s="9" t="s">
        <v>2884</v>
      </c>
      <c r="E34" s="9" t="s">
        <v>29</v>
      </c>
      <c r="F34" s="6" t="s">
        <v>2885</v>
      </c>
      <c r="G34" s="7" t="e">
        <f t="shared" ca="1" si="0"/>
        <v>#NAME?</v>
      </c>
      <c r="H34" s="8" t="s">
        <v>201</v>
      </c>
      <c r="I34" s="26" t="s">
        <v>33</v>
      </c>
      <c r="J34" s="9" t="str">
        <f t="shared" si="1"/>
        <v>Não</v>
      </c>
      <c r="K34" s="101">
        <v>43867</v>
      </c>
      <c r="L34" s="229">
        <v>44551</v>
      </c>
      <c r="M34" s="6" t="s">
        <v>74</v>
      </c>
      <c r="N34" s="10">
        <v>1.4999999999999999E-2</v>
      </c>
      <c r="O34" s="9" t="s">
        <v>41</v>
      </c>
      <c r="P34" s="223">
        <v>0.1</v>
      </c>
      <c r="Q34" s="43"/>
      <c r="R34" s="102"/>
      <c r="S34" s="7" t="s">
        <v>203</v>
      </c>
      <c r="T34" s="6" t="s">
        <v>2948</v>
      </c>
      <c r="U34" s="6" t="s">
        <v>29</v>
      </c>
      <c r="V34" s="26" t="e">
        <f t="shared" ca="1" si="2"/>
        <v>#NAME?</v>
      </c>
      <c r="W34" s="26"/>
      <c r="X34" s="26"/>
      <c r="Y34" s="6" t="s">
        <v>296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2893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2882</v>
      </c>
      <c r="B35" s="36" t="s">
        <v>2949</v>
      </c>
      <c r="C35" s="9">
        <v>84638</v>
      </c>
      <c r="D35" s="9" t="s">
        <v>2950</v>
      </c>
      <c r="E35" s="9" t="s">
        <v>29</v>
      </c>
      <c r="F35" s="6" t="s">
        <v>2950</v>
      </c>
      <c r="G35" s="7" t="e">
        <f t="shared" ca="1" si="0"/>
        <v>#NAME?</v>
      </c>
      <c r="H35" s="8" t="s">
        <v>201</v>
      </c>
      <c r="I35" s="26" t="s">
        <v>33</v>
      </c>
      <c r="J35" s="9" t="str">
        <f t="shared" si="1"/>
        <v>Não</v>
      </c>
      <c r="K35" s="101">
        <v>43563</v>
      </c>
      <c r="L35" s="229">
        <v>44181</v>
      </c>
      <c r="M35" s="6" t="s">
        <v>298</v>
      </c>
      <c r="N35" s="10">
        <v>0.01</v>
      </c>
      <c r="O35" s="9" t="s">
        <v>237</v>
      </c>
      <c r="P35" s="223">
        <v>0.2</v>
      </c>
      <c r="Q35" s="43"/>
      <c r="R35" s="102"/>
      <c r="S35" s="7" t="s">
        <v>203</v>
      </c>
      <c r="T35" s="6" t="s">
        <v>2951</v>
      </c>
      <c r="U35" s="6" t="s">
        <v>29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2893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2882</v>
      </c>
      <c r="B36" s="36" t="s">
        <v>2952</v>
      </c>
      <c r="C36" s="9">
        <v>290205</v>
      </c>
      <c r="D36" s="9" t="s">
        <v>28</v>
      </c>
      <c r="E36" s="9" t="s">
        <v>29</v>
      </c>
      <c r="F36" s="6" t="s">
        <v>487</v>
      </c>
      <c r="G36" s="7" t="e">
        <f t="shared" ca="1" si="0"/>
        <v>#NAME?</v>
      </c>
      <c r="H36" s="8" t="s">
        <v>201</v>
      </c>
      <c r="I36" s="26" t="s">
        <v>33</v>
      </c>
      <c r="J36" s="9" t="str">
        <f t="shared" si="1"/>
        <v>Não</v>
      </c>
      <c r="K36" s="101">
        <v>43382</v>
      </c>
      <c r="L36" s="101">
        <v>44309</v>
      </c>
      <c r="M36" s="6" t="s">
        <v>298</v>
      </c>
      <c r="N36" s="10">
        <v>0.02</v>
      </c>
      <c r="O36" s="9" t="s">
        <v>237</v>
      </c>
      <c r="P36" s="223">
        <v>0.2</v>
      </c>
      <c r="Q36" s="43"/>
      <c r="R36" s="102"/>
      <c r="S36" s="7" t="s">
        <v>203</v>
      </c>
      <c r="T36" s="6" t="s">
        <v>2953</v>
      </c>
      <c r="U36" s="6" t="s">
        <v>918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2893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2882</v>
      </c>
      <c r="B37" s="36" t="s">
        <v>2954</v>
      </c>
      <c r="C37" s="9">
        <v>259187</v>
      </c>
      <c r="D37" s="9" t="s">
        <v>28</v>
      </c>
      <c r="E37" s="9" t="s">
        <v>38</v>
      </c>
      <c r="F37" s="6" t="s">
        <v>306</v>
      </c>
      <c r="G37" s="7" t="e">
        <f t="shared" ca="1" si="0"/>
        <v>#NAME?</v>
      </c>
      <c r="H37" s="8" t="s">
        <v>201</v>
      </c>
      <c r="I37" s="26" t="s">
        <v>33</v>
      </c>
      <c r="J37" s="9" t="str">
        <f t="shared" si="1"/>
        <v>Não</v>
      </c>
      <c r="K37" s="101">
        <v>44295</v>
      </c>
      <c r="L37" s="101">
        <v>44592</v>
      </c>
      <c r="M37" s="6" t="s">
        <v>386</v>
      </c>
      <c r="N37" s="10">
        <v>0.02</v>
      </c>
      <c r="O37" s="9" t="s">
        <v>41</v>
      </c>
      <c r="P37" s="223">
        <v>0.2</v>
      </c>
      <c r="Q37" s="43"/>
      <c r="R37" s="30"/>
      <c r="S37" s="7" t="s">
        <v>203</v>
      </c>
      <c r="T37" s="6" t="s">
        <v>2955</v>
      </c>
      <c r="U37" s="6" t="s">
        <v>43</v>
      </c>
      <c r="V37" s="26" t="e">
        <f t="shared" ca="1" si="2"/>
        <v>#NAME?</v>
      </c>
      <c r="W37" s="26"/>
      <c r="X37" s="26"/>
      <c r="Y37" s="6" t="s">
        <v>296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2893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2882</v>
      </c>
      <c r="B38" s="3" t="s">
        <v>456</v>
      </c>
      <c r="C38" s="9">
        <v>32262</v>
      </c>
      <c r="D38" s="233" t="s">
        <v>28</v>
      </c>
      <c r="E38" s="233" t="s">
        <v>38</v>
      </c>
      <c r="F38" s="233" t="s">
        <v>260</v>
      </c>
      <c r="G38" s="7" t="e">
        <f t="shared" ca="1" si="0"/>
        <v>#NAME?</v>
      </c>
      <c r="H38" s="234" t="s">
        <v>215</v>
      </c>
      <c r="I38" s="26" t="s">
        <v>216</v>
      </c>
      <c r="J38" s="9" t="str">
        <f t="shared" si="1"/>
        <v>Não</v>
      </c>
      <c r="K38" s="235">
        <v>44267</v>
      </c>
      <c r="L38" s="236"/>
      <c r="M38" s="236" t="s">
        <v>74</v>
      </c>
      <c r="N38" s="237">
        <v>1.4999999999999999E-2</v>
      </c>
      <c r="O38" s="233"/>
      <c r="P38" s="238"/>
      <c r="Q38" s="102"/>
      <c r="R38" s="224" t="s">
        <v>2956</v>
      </c>
      <c r="S38" s="7" t="s">
        <v>203</v>
      </c>
      <c r="T38" s="6" t="s">
        <v>459</v>
      </c>
      <c r="U38" s="6" t="s">
        <v>113</v>
      </c>
      <c r="V38" s="26" t="e">
        <f t="shared" ca="1" si="2"/>
        <v>#NAME?</v>
      </c>
      <c r="W38" s="26"/>
      <c r="X38" s="26"/>
      <c r="Y38" s="6" t="s">
        <v>205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2882</v>
      </c>
      <c r="B39" s="36" t="s">
        <v>2957</v>
      </c>
      <c r="C39" s="9">
        <v>584285</v>
      </c>
      <c r="D39" s="9" t="s">
        <v>2884</v>
      </c>
      <c r="E39" s="9" t="s">
        <v>29</v>
      </c>
      <c r="F39" s="6" t="s">
        <v>2885</v>
      </c>
      <c r="G39" s="7" t="e">
        <f t="shared" ca="1" si="0"/>
        <v>#NAME?</v>
      </c>
      <c r="H39" s="8" t="s">
        <v>201</v>
      </c>
      <c r="I39" s="26" t="s">
        <v>33</v>
      </c>
      <c r="J39" s="9" t="str">
        <f t="shared" si="1"/>
        <v>Não</v>
      </c>
      <c r="K39" s="101">
        <v>43620</v>
      </c>
      <c r="L39" s="101">
        <v>44314</v>
      </c>
      <c r="M39" s="6" t="s">
        <v>40</v>
      </c>
      <c r="N39" s="10">
        <v>5.0000000000000001E-3</v>
      </c>
      <c r="O39" s="9" t="s">
        <v>33</v>
      </c>
      <c r="P39" s="223">
        <v>0</v>
      </c>
      <c r="Q39" s="43"/>
      <c r="R39" s="102" t="s">
        <v>2958</v>
      </c>
      <c r="S39" s="7" t="s">
        <v>203</v>
      </c>
      <c r="T39" s="6" t="s">
        <v>2959</v>
      </c>
      <c r="U39" s="6" t="s">
        <v>29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2893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2882</v>
      </c>
      <c r="B40" s="3" t="s">
        <v>2960</v>
      </c>
      <c r="C40" s="9">
        <v>429937</v>
      </c>
      <c r="D40" s="9" t="s">
        <v>28</v>
      </c>
      <c r="E40" s="9" t="s">
        <v>38</v>
      </c>
      <c r="F40" s="6" t="s">
        <v>306</v>
      </c>
      <c r="G40" s="7" t="e">
        <f t="shared" ca="1" si="0"/>
        <v>#NAME?</v>
      </c>
      <c r="H40" s="8" t="s">
        <v>201</v>
      </c>
      <c r="I40" s="26" t="s">
        <v>33</v>
      </c>
      <c r="J40" s="9" t="str">
        <f t="shared" si="1"/>
        <v>Não</v>
      </c>
      <c r="K40" s="221">
        <v>44789</v>
      </c>
      <c r="L40" s="101">
        <v>44988</v>
      </c>
      <c r="M40" s="6" t="s">
        <v>53</v>
      </c>
      <c r="N40" s="10">
        <v>7.0000000000000001E-3</v>
      </c>
      <c r="O40" s="9" t="s">
        <v>33</v>
      </c>
      <c r="P40" s="223">
        <v>0</v>
      </c>
      <c r="Q40" s="30"/>
      <c r="R40" s="30"/>
      <c r="S40" s="7" t="s">
        <v>203</v>
      </c>
      <c r="T40" s="6" t="s">
        <v>2961</v>
      </c>
      <c r="U40" s="6" t="s">
        <v>43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2882</v>
      </c>
      <c r="B41" s="3" t="s">
        <v>463</v>
      </c>
      <c r="C41" s="9">
        <v>293395</v>
      </c>
      <c r="D41" s="9" t="s">
        <v>28</v>
      </c>
      <c r="E41" s="9" t="s">
        <v>38</v>
      </c>
      <c r="F41" s="9" t="s">
        <v>306</v>
      </c>
      <c r="G41" s="7" t="e">
        <f t="shared" ca="1" si="0"/>
        <v>#NAME?</v>
      </c>
      <c r="H41" s="8" t="s">
        <v>215</v>
      </c>
      <c r="I41" s="26" t="s">
        <v>216</v>
      </c>
      <c r="J41" s="9" t="str">
        <f t="shared" si="1"/>
        <v>Não</v>
      </c>
      <c r="K41" s="221">
        <v>44323</v>
      </c>
      <c r="L41" s="6"/>
      <c r="M41" s="6" t="s">
        <v>74</v>
      </c>
      <c r="N41" s="10">
        <v>1.4999999999999999E-2</v>
      </c>
      <c r="O41" s="9" t="s">
        <v>41</v>
      </c>
      <c r="P41" s="223">
        <v>0.1</v>
      </c>
      <c r="Q41" s="30"/>
      <c r="R41" s="30"/>
      <c r="S41" s="7" t="s">
        <v>203</v>
      </c>
      <c r="T41" s="6" t="s">
        <v>465</v>
      </c>
      <c r="U41" s="6" t="s">
        <v>43</v>
      </c>
      <c r="V41" s="26" t="e">
        <f t="shared" ca="1" si="2"/>
        <v>#NAME?</v>
      </c>
      <c r="W41" s="26"/>
      <c r="X41" s="26"/>
      <c r="Y41" s="6" t="s">
        <v>205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2882</v>
      </c>
      <c r="B42" s="3" t="s">
        <v>2962</v>
      </c>
      <c r="C42" s="9">
        <v>84635</v>
      </c>
      <c r="D42" s="9" t="s">
        <v>28</v>
      </c>
      <c r="E42" s="9" t="s">
        <v>38</v>
      </c>
      <c r="F42" s="6" t="s">
        <v>2932</v>
      </c>
      <c r="G42" s="7" t="e">
        <f t="shared" ca="1" si="0"/>
        <v>#NAME?</v>
      </c>
      <c r="H42" s="8" t="s">
        <v>201</v>
      </c>
      <c r="I42" s="26" t="s">
        <v>33</v>
      </c>
      <c r="J42" s="9" t="str">
        <f t="shared" si="1"/>
        <v>Não</v>
      </c>
      <c r="K42" s="101">
        <v>44263</v>
      </c>
      <c r="L42" s="101">
        <v>44812</v>
      </c>
      <c r="M42" s="6" t="s">
        <v>53</v>
      </c>
      <c r="N42" s="10">
        <v>7.0000000000000001E-3</v>
      </c>
      <c r="O42" s="9" t="s">
        <v>33</v>
      </c>
      <c r="P42" s="223">
        <v>0</v>
      </c>
      <c r="Q42" s="43"/>
      <c r="R42" s="102" t="s">
        <v>2963</v>
      </c>
      <c r="S42" s="7" t="s">
        <v>203</v>
      </c>
      <c r="T42" s="6" t="s">
        <v>2964</v>
      </c>
      <c r="U42" s="6" t="s">
        <v>43</v>
      </c>
      <c r="V42" s="26" t="e">
        <f t="shared" ca="1" si="2"/>
        <v>#NAME?</v>
      </c>
      <c r="W42" s="26"/>
      <c r="X42" s="26"/>
      <c r="Y42" s="6" t="s">
        <v>296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2882</v>
      </c>
      <c r="B43" s="97" t="s">
        <v>474</v>
      </c>
      <c r="C43" s="9">
        <v>33002</v>
      </c>
      <c r="D43" s="9" t="s">
        <v>28</v>
      </c>
      <c r="E43" s="9" t="s">
        <v>38</v>
      </c>
      <c r="F43" s="9" t="s">
        <v>260</v>
      </c>
      <c r="G43" s="7" t="e">
        <f t="shared" ca="1" si="0"/>
        <v>#NAME?</v>
      </c>
      <c r="H43" s="8" t="s">
        <v>215</v>
      </c>
      <c r="I43" s="26" t="s">
        <v>216</v>
      </c>
      <c r="J43" s="9" t="str">
        <f t="shared" si="1"/>
        <v>Sim</v>
      </c>
      <c r="K43" s="101">
        <v>44263</v>
      </c>
      <c r="L43" s="6"/>
      <c r="M43" s="6" t="s">
        <v>74</v>
      </c>
      <c r="N43" s="10">
        <v>7.4999999999999997E-3</v>
      </c>
      <c r="O43" s="9" t="s">
        <v>41</v>
      </c>
      <c r="P43" s="223">
        <v>0.15</v>
      </c>
      <c r="Q43" s="102" t="s">
        <v>2965</v>
      </c>
      <c r="R43" s="224"/>
      <c r="S43" s="7" t="s">
        <v>203</v>
      </c>
      <c r="T43" s="9" t="s">
        <v>476</v>
      </c>
      <c r="U43" s="6" t="s">
        <v>43</v>
      </c>
      <c r="V43" s="26" t="e">
        <f t="shared" ca="1" si="2"/>
        <v>#NAME?</v>
      </c>
      <c r="W43" s="26"/>
      <c r="X43" s="26"/>
      <c r="Y43" s="6" t="s">
        <v>205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2882</v>
      </c>
      <c r="B44" s="3" t="s">
        <v>2966</v>
      </c>
      <c r="C44" s="9">
        <v>575772</v>
      </c>
      <c r="D44" s="9" t="s">
        <v>28</v>
      </c>
      <c r="E44" s="9" t="s">
        <v>38</v>
      </c>
      <c r="F44" s="6" t="s">
        <v>260</v>
      </c>
      <c r="G44" s="7" t="e">
        <f t="shared" ca="1" si="0"/>
        <v>#NAME?</v>
      </c>
      <c r="H44" s="8" t="s">
        <v>201</v>
      </c>
      <c r="I44" s="26" t="s">
        <v>33</v>
      </c>
      <c r="J44" s="9" t="str">
        <f t="shared" si="1"/>
        <v>Não</v>
      </c>
      <c r="K44" s="101">
        <v>44280</v>
      </c>
      <c r="L44" s="229">
        <v>44512</v>
      </c>
      <c r="M44" s="6" t="s">
        <v>298</v>
      </c>
      <c r="N44" s="10">
        <v>2.5000000000000001E-2</v>
      </c>
      <c r="O44" s="9" t="s">
        <v>237</v>
      </c>
      <c r="P44" s="223">
        <v>0.2</v>
      </c>
      <c r="Q44" s="43"/>
      <c r="R44" s="102"/>
      <c r="S44" s="7" t="s">
        <v>329</v>
      </c>
      <c r="T44" s="6" t="s">
        <v>2967</v>
      </c>
      <c r="U44" s="6" t="s">
        <v>43</v>
      </c>
      <c r="V44" s="26" t="e">
        <f t="shared" ca="1" si="2"/>
        <v>#NAME?</v>
      </c>
      <c r="W44" s="26"/>
      <c r="X44" s="26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2893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2882</v>
      </c>
      <c r="B45" s="97" t="s">
        <v>2968</v>
      </c>
      <c r="C45" s="9">
        <v>627408</v>
      </c>
      <c r="D45" s="9" t="s">
        <v>28</v>
      </c>
      <c r="E45" s="9" t="s">
        <v>2039</v>
      </c>
      <c r="F45" s="7" t="s">
        <v>2969</v>
      </c>
      <c r="G45" s="7" t="e">
        <f t="shared" ca="1" si="0"/>
        <v>#NAME?</v>
      </c>
      <c r="H45" s="8" t="s">
        <v>215</v>
      </c>
      <c r="I45" s="26" t="s">
        <v>33</v>
      </c>
      <c r="J45" s="9" t="str">
        <f t="shared" si="1"/>
        <v>Não</v>
      </c>
      <c r="K45" s="227">
        <v>44512</v>
      </c>
      <c r="L45" s="6"/>
      <c r="M45" s="6" t="s">
        <v>40</v>
      </c>
      <c r="N45" s="10">
        <v>1.2E-2</v>
      </c>
      <c r="O45" s="9" t="s">
        <v>33</v>
      </c>
      <c r="P45" s="223">
        <v>0</v>
      </c>
      <c r="Q45" s="30"/>
      <c r="R45" s="30"/>
      <c r="S45" s="7" t="s">
        <v>203</v>
      </c>
      <c r="T45" s="9" t="s">
        <v>2970</v>
      </c>
      <c r="U45" s="7" t="s">
        <v>113</v>
      </c>
      <c r="V45" s="26" t="e">
        <f t="shared" ca="1" si="2"/>
        <v>#NAME?</v>
      </c>
      <c r="W45" s="26"/>
      <c r="X45" s="26"/>
      <c r="Y45" s="6" t="s">
        <v>296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2882</v>
      </c>
      <c r="B46" s="36" t="s">
        <v>2971</v>
      </c>
      <c r="C46" s="9">
        <v>82555</v>
      </c>
      <c r="D46" s="9" t="s">
        <v>2884</v>
      </c>
      <c r="E46" s="9" t="s">
        <v>29</v>
      </c>
      <c r="F46" s="6" t="s">
        <v>2885</v>
      </c>
      <c r="G46" s="7" t="e">
        <f t="shared" ca="1" si="0"/>
        <v>#NAME?</v>
      </c>
      <c r="H46" s="8" t="s">
        <v>201</v>
      </c>
      <c r="I46" s="26" t="s">
        <v>33</v>
      </c>
      <c r="J46" s="9" t="str">
        <f t="shared" si="1"/>
        <v>Não</v>
      </c>
      <c r="K46" s="101">
        <v>43567</v>
      </c>
      <c r="L46" s="229">
        <v>43768</v>
      </c>
      <c r="M46" s="6" t="s">
        <v>298</v>
      </c>
      <c r="N46" s="10">
        <v>2.5000000000000001E-2</v>
      </c>
      <c r="O46" s="9" t="s">
        <v>237</v>
      </c>
      <c r="P46" s="223">
        <v>0.2</v>
      </c>
      <c r="Q46" s="43"/>
      <c r="R46" s="102"/>
      <c r="S46" s="7" t="s">
        <v>203</v>
      </c>
      <c r="T46" s="6" t="s">
        <v>2972</v>
      </c>
      <c r="U46" s="6" t="s">
        <v>113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2893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2882</v>
      </c>
      <c r="B47" s="3" t="s">
        <v>2973</v>
      </c>
      <c r="C47" s="9">
        <v>575918</v>
      </c>
      <c r="D47" s="9" t="s">
        <v>2884</v>
      </c>
      <c r="E47" s="9" t="s">
        <v>29</v>
      </c>
      <c r="F47" s="6" t="s">
        <v>2885</v>
      </c>
      <c r="G47" s="7" t="e">
        <f t="shared" ca="1" si="0"/>
        <v>#NAME?</v>
      </c>
      <c r="H47" s="8" t="s">
        <v>201</v>
      </c>
      <c r="I47" s="26" t="s">
        <v>33</v>
      </c>
      <c r="J47" s="9" t="str">
        <f t="shared" si="1"/>
        <v>Não</v>
      </c>
      <c r="K47" s="101">
        <v>43725</v>
      </c>
      <c r="L47" s="229">
        <v>44490</v>
      </c>
      <c r="M47" s="6" t="s">
        <v>74</v>
      </c>
      <c r="N47" s="10">
        <v>0.01</v>
      </c>
      <c r="O47" s="9" t="s">
        <v>41</v>
      </c>
      <c r="P47" s="223">
        <v>0.1</v>
      </c>
      <c r="Q47" s="102"/>
      <c r="R47" s="43"/>
      <c r="S47" s="7" t="s">
        <v>203</v>
      </c>
      <c r="T47" s="6" t="s">
        <v>2974</v>
      </c>
      <c r="U47" s="6" t="s">
        <v>29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2893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2882</v>
      </c>
      <c r="B48" s="36" t="s">
        <v>518</v>
      </c>
      <c r="C48" s="9">
        <v>624508</v>
      </c>
      <c r="D48" s="9" t="s">
        <v>28</v>
      </c>
      <c r="E48" s="9" t="s">
        <v>38</v>
      </c>
      <c r="F48" s="9" t="s">
        <v>260</v>
      </c>
      <c r="G48" s="7" t="e">
        <f t="shared" ca="1" si="0"/>
        <v>#NAME?</v>
      </c>
      <c r="H48" s="8" t="s">
        <v>215</v>
      </c>
      <c r="I48" s="26" t="s">
        <v>216</v>
      </c>
      <c r="J48" s="9" t="str">
        <f t="shared" si="1"/>
        <v>Não</v>
      </c>
      <c r="K48" s="27">
        <v>44421</v>
      </c>
      <c r="L48" s="6"/>
      <c r="M48" s="6" t="s">
        <v>74</v>
      </c>
      <c r="N48" s="10">
        <v>1.4999999999999999E-2</v>
      </c>
      <c r="O48" s="9" t="s">
        <v>41</v>
      </c>
      <c r="P48" s="223">
        <v>0</v>
      </c>
      <c r="Q48" s="30"/>
      <c r="R48" s="30"/>
      <c r="S48" s="7" t="s">
        <v>203</v>
      </c>
      <c r="T48" s="6" t="s">
        <v>520</v>
      </c>
      <c r="U48" s="6" t="s">
        <v>43</v>
      </c>
      <c r="V48" s="26" t="e">
        <f t="shared" ca="1" si="2"/>
        <v>#NAME?</v>
      </c>
      <c r="W48" s="26"/>
      <c r="X48" s="26"/>
      <c r="Y48" s="6" t="s">
        <v>296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2882</v>
      </c>
      <c r="B49" s="3" t="s">
        <v>2975</v>
      </c>
      <c r="C49" s="9">
        <v>270211</v>
      </c>
      <c r="D49" s="9" t="s">
        <v>28</v>
      </c>
      <c r="E49" s="9" t="s">
        <v>29</v>
      </c>
      <c r="F49" s="9" t="s">
        <v>30</v>
      </c>
      <c r="G49" s="7" t="e">
        <f t="shared" ca="1" si="0"/>
        <v>#NAME?</v>
      </c>
      <c r="H49" s="8" t="s">
        <v>210</v>
      </c>
      <c r="I49" s="26" t="s">
        <v>33</v>
      </c>
      <c r="J49" s="9" t="str">
        <f t="shared" si="1"/>
        <v>Não</v>
      </c>
      <c r="K49" s="221">
        <v>43903</v>
      </c>
      <c r="L49" s="6"/>
      <c r="M49" s="6" t="s">
        <v>74</v>
      </c>
      <c r="N49" s="10">
        <v>1.4999999999999999E-2</v>
      </c>
      <c r="O49" s="9" t="s">
        <v>33</v>
      </c>
      <c r="P49" s="223">
        <v>0</v>
      </c>
      <c r="Q49" s="102"/>
      <c r="R49" s="102" t="s">
        <v>2976</v>
      </c>
      <c r="S49" s="7" t="s">
        <v>203</v>
      </c>
      <c r="T49" s="6" t="s">
        <v>2977</v>
      </c>
      <c r="U49" s="6" t="s">
        <v>918</v>
      </c>
      <c r="V49" s="26" t="e">
        <f t="shared" ca="1" si="2"/>
        <v>#NAME?</v>
      </c>
      <c r="W49" s="26"/>
      <c r="X49" s="26"/>
      <c r="Y49" s="6" t="s">
        <v>296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2882</v>
      </c>
      <c r="B50" s="3" t="s">
        <v>539</v>
      </c>
      <c r="C50" s="9">
        <v>451734</v>
      </c>
      <c r="D50" s="233" t="s">
        <v>28</v>
      </c>
      <c r="E50" s="233" t="s">
        <v>29</v>
      </c>
      <c r="F50" s="233" t="s">
        <v>412</v>
      </c>
      <c r="G50" s="7" t="e">
        <f t="shared" ca="1" si="0"/>
        <v>#NAME?</v>
      </c>
      <c r="H50" s="234" t="s">
        <v>215</v>
      </c>
      <c r="I50" s="26" t="s">
        <v>216</v>
      </c>
      <c r="J50" s="9" t="str">
        <f t="shared" si="1"/>
        <v>Sim</v>
      </c>
      <c r="K50" s="235">
        <v>43928</v>
      </c>
      <c r="L50" s="236"/>
      <c r="M50" s="236" t="s">
        <v>74</v>
      </c>
      <c r="N50" s="240">
        <v>1.4999999999999999E-2</v>
      </c>
      <c r="O50" s="233" t="s">
        <v>41</v>
      </c>
      <c r="P50" s="238">
        <v>0.2</v>
      </c>
      <c r="Q50" s="102" t="s">
        <v>2978</v>
      </c>
      <c r="R50" s="102" t="s">
        <v>2979</v>
      </c>
      <c r="S50" s="7" t="s">
        <v>203</v>
      </c>
      <c r="T50" s="6" t="s">
        <v>543</v>
      </c>
      <c r="U50" s="6" t="s">
        <v>569</v>
      </c>
      <c r="V50" s="26" t="e">
        <f t="shared" ca="1" si="2"/>
        <v>#NAME?</v>
      </c>
      <c r="W50" s="26"/>
      <c r="X50" s="26"/>
      <c r="Y50" s="6" t="s">
        <v>296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2882</v>
      </c>
      <c r="B51" s="36" t="s">
        <v>2980</v>
      </c>
      <c r="C51" s="9">
        <v>440470</v>
      </c>
      <c r="D51" s="9" t="s">
        <v>2884</v>
      </c>
      <c r="E51" s="9" t="s">
        <v>29</v>
      </c>
      <c r="F51" s="6" t="s">
        <v>2885</v>
      </c>
      <c r="G51" s="7" t="e">
        <f t="shared" ca="1" si="0"/>
        <v>#NAME?</v>
      </c>
      <c r="H51" s="8" t="s">
        <v>201</v>
      </c>
      <c r="I51" s="26" t="s">
        <v>33</v>
      </c>
      <c r="J51" s="9" t="str">
        <f t="shared" si="1"/>
        <v>Não</v>
      </c>
      <c r="K51" s="229">
        <v>43769</v>
      </c>
      <c r="L51" s="101">
        <v>44637</v>
      </c>
      <c r="M51" s="6" t="s">
        <v>40</v>
      </c>
      <c r="N51" s="10">
        <v>0.01</v>
      </c>
      <c r="O51" s="9" t="s">
        <v>33</v>
      </c>
      <c r="P51" s="223">
        <v>0</v>
      </c>
      <c r="Q51" s="43"/>
      <c r="R51" s="102" t="s">
        <v>2981</v>
      </c>
      <c r="S51" s="7" t="s">
        <v>203</v>
      </c>
      <c r="T51" s="6" t="s">
        <v>2982</v>
      </c>
      <c r="U51" s="6" t="s">
        <v>29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2893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2882</v>
      </c>
      <c r="B52" s="36" t="s">
        <v>2983</v>
      </c>
      <c r="C52" s="9">
        <v>428022</v>
      </c>
      <c r="D52" s="9" t="s">
        <v>2884</v>
      </c>
      <c r="E52" s="9" t="s">
        <v>29</v>
      </c>
      <c r="F52" s="6" t="s">
        <v>2885</v>
      </c>
      <c r="G52" s="7" t="e">
        <f t="shared" ca="1" si="0"/>
        <v>#NAME?</v>
      </c>
      <c r="H52" s="8" t="s">
        <v>201</v>
      </c>
      <c r="I52" s="26" t="s">
        <v>33</v>
      </c>
      <c r="J52" s="9" t="str">
        <f t="shared" si="1"/>
        <v>Não</v>
      </c>
      <c r="K52" s="101">
        <v>43665</v>
      </c>
      <c r="L52" s="101">
        <v>44309</v>
      </c>
      <c r="M52" s="6" t="s">
        <v>74</v>
      </c>
      <c r="N52" s="10">
        <v>0.01</v>
      </c>
      <c r="O52" s="9" t="s">
        <v>41</v>
      </c>
      <c r="P52" s="223">
        <v>0.1</v>
      </c>
      <c r="Q52" s="102"/>
      <c r="R52" s="43"/>
      <c r="S52" s="7" t="s">
        <v>203</v>
      </c>
      <c r="T52" s="6" t="s">
        <v>2984</v>
      </c>
      <c r="U52" s="6" t="s">
        <v>29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2893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2882</v>
      </c>
      <c r="B53" s="36" t="s">
        <v>2985</v>
      </c>
      <c r="C53" s="9">
        <v>293578</v>
      </c>
      <c r="D53" s="9" t="s">
        <v>28</v>
      </c>
      <c r="E53" s="9" t="s">
        <v>29</v>
      </c>
      <c r="F53" s="6" t="s">
        <v>487</v>
      </c>
      <c r="G53" s="7" t="e">
        <f t="shared" ca="1" si="0"/>
        <v>#NAME?</v>
      </c>
      <c r="H53" s="8" t="s">
        <v>201</v>
      </c>
      <c r="I53" s="26" t="s">
        <v>33</v>
      </c>
      <c r="J53" s="9" t="str">
        <f t="shared" si="1"/>
        <v>Não</v>
      </c>
      <c r="K53" s="101">
        <v>43509</v>
      </c>
      <c r="L53" s="101">
        <v>44309</v>
      </c>
      <c r="M53" s="6" t="s">
        <v>386</v>
      </c>
      <c r="N53" s="10">
        <v>7.4999999999999997E-3</v>
      </c>
      <c r="O53" s="9" t="s">
        <v>41</v>
      </c>
      <c r="P53" s="223">
        <v>0.2</v>
      </c>
      <c r="Q53" s="224"/>
      <c r="R53" s="102" t="s">
        <v>2986</v>
      </c>
      <c r="S53" s="7" t="s">
        <v>203</v>
      </c>
      <c r="T53" s="6" t="s">
        <v>2987</v>
      </c>
      <c r="U53" s="6" t="s">
        <v>29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2893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2882</v>
      </c>
      <c r="B54" s="36" t="s">
        <v>2985</v>
      </c>
      <c r="C54" s="9">
        <v>294408</v>
      </c>
      <c r="D54" s="9" t="s">
        <v>28</v>
      </c>
      <c r="E54" s="9" t="s">
        <v>29</v>
      </c>
      <c r="F54" s="6" t="s">
        <v>487</v>
      </c>
      <c r="G54" s="7" t="e">
        <f t="shared" ca="1" si="0"/>
        <v>#NAME?</v>
      </c>
      <c r="H54" s="8" t="s">
        <v>201</v>
      </c>
      <c r="I54" s="26" t="s">
        <v>33</v>
      </c>
      <c r="J54" s="9" t="str">
        <f t="shared" si="1"/>
        <v>Não</v>
      </c>
      <c r="K54" s="101">
        <v>43517</v>
      </c>
      <c r="L54" s="101">
        <v>44309</v>
      </c>
      <c r="M54" s="6" t="s">
        <v>298</v>
      </c>
      <c r="N54" s="10">
        <v>1.2500000000000001E-2</v>
      </c>
      <c r="O54" s="9" t="s">
        <v>237</v>
      </c>
      <c r="P54" s="223">
        <v>0.2</v>
      </c>
      <c r="Q54" s="43"/>
      <c r="R54" s="102" t="s">
        <v>2988</v>
      </c>
      <c r="S54" s="7" t="s">
        <v>203</v>
      </c>
      <c r="T54" s="6" t="s">
        <v>2987</v>
      </c>
      <c r="U54" s="6" t="s">
        <v>29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2893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2882</v>
      </c>
      <c r="B55" s="36" t="s">
        <v>566</v>
      </c>
      <c r="C55" s="9">
        <v>624134</v>
      </c>
      <c r="D55" s="9" t="s">
        <v>28</v>
      </c>
      <c r="E55" s="9" t="s">
        <v>38</v>
      </c>
      <c r="F55" s="9" t="s">
        <v>260</v>
      </c>
      <c r="G55" s="7" t="e">
        <f t="shared" ca="1" si="0"/>
        <v>#NAME?</v>
      </c>
      <c r="H55" s="8" t="s">
        <v>215</v>
      </c>
      <c r="I55" s="26" t="s">
        <v>216</v>
      </c>
      <c r="J55" s="9" t="str">
        <f t="shared" si="1"/>
        <v>Não</v>
      </c>
      <c r="K55" s="27">
        <v>44420</v>
      </c>
      <c r="L55" s="7"/>
      <c r="M55" s="6" t="s">
        <v>386</v>
      </c>
      <c r="N55" s="10">
        <v>0.02</v>
      </c>
      <c r="O55" s="9" t="s">
        <v>41</v>
      </c>
      <c r="P55" s="223">
        <v>0.2</v>
      </c>
      <c r="Q55" s="25"/>
      <c r="R55" s="30" t="s">
        <v>2989</v>
      </c>
      <c r="S55" s="7" t="s">
        <v>203</v>
      </c>
      <c r="T55" s="6" t="s">
        <v>568</v>
      </c>
      <c r="U55" s="7" t="s">
        <v>569</v>
      </c>
      <c r="V55" s="26" t="e">
        <f t="shared" ca="1" si="2"/>
        <v>#NAME?</v>
      </c>
      <c r="W55" s="26"/>
      <c r="X55" s="26"/>
      <c r="Y55" s="6" t="s">
        <v>296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2882</v>
      </c>
      <c r="B56" s="35" t="s">
        <v>2990</v>
      </c>
      <c r="C56" s="9">
        <v>435592</v>
      </c>
      <c r="D56" s="9" t="s">
        <v>2884</v>
      </c>
      <c r="E56" s="9" t="s">
        <v>29</v>
      </c>
      <c r="F56" s="9" t="s">
        <v>2885</v>
      </c>
      <c r="G56" s="7" t="e">
        <f t="shared" ca="1" si="0"/>
        <v>#NAME?</v>
      </c>
      <c r="H56" s="8" t="s">
        <v>201</v>
      </c>
      <c r="I56" s="26" t="s">
        <v>33</v>
      </c>
      <c r="J56" s="9" t="str">
        <f t="shared" si="1"/>
        <v>Não</v>
      </c>
      <c r="K56" s="221">
        <v>43713</v>
      </c>
      <c r="L56" s="101">
        <v>45154</v>
      </c>
      <c r="M56" s="6" t="s">
        <v>40</v>
      </c>
      <c r="N56" s="222">
        <v>0.01</v>
      </c>
      <c r="O56" s="9" t="s">
        <v>33</v>
      </c>
      <c r="P56" s="223">
        <v>0</v>
      </c>
      <c r="Q56" s="102"/>
      <c r="R56" s="102"/>
      <c r="S56" s="7" t="s">
        <v>203</v>
      </c>
      <c r="T56" s="9" t="s">
        <v>2991</v>
      </c>
      <c r="U56" s="6" t="s">
        <v>29</v>
      </c>
      <c r="V56" s="26" t="e">
        <f t="shared" ca="1" si="2"/>
        <v>#NAME?</v>
      </c>
      <c r="W56" s="26"/>
      <c r="X56" s="26"/>
      <c r="Y56" s="6" t="s">
        <v>296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2882</v>
      </c>
      <c r="B57" s="3" t="s">
        <v>576</v>
      </c>
      <c r="C57" s="9">
        <v>35841</v>
      </c>
      <c r="D57" s="9" t="s">
        <v>28</v>
      </c>
      <c r="E57" s="9" t="s">
        <v>38</v>
      </c>
      <c r="F57" s="9" t="s">
        <v>306</v>
      </c>
      <c r="G57" s="7" t="e">
        <f t="shared" ca="1" si="0"/>
        <v>#NAME?</v>
      </c>
      <c r="H57" s="8" t="s">
        <v>215</v>
      </c>
      <c r="I57" s="26" t="s">
        <v>216</v>
      </c>
      <c r="J57" s="9" t="str">
        <f t="shared" si="1"/>
        <v>Não</v>
      </c>
      <c r="K57" s="221">
        <v>44291</v>
      </c>
      <c r="L57" s="6"/>
      <c r="M57" s="6" t="s">
        <v>74</v>
      </c>
      <c r="N57" s="222">
        <v>1.4999999999999999E-2</v>
      </c>
      <c r="O57" s="9" t="s">
        <v>41</v>
      </c>
      <c r="P57" s="223">
        <v>0.1</v>
      </c>
      <c r="Q57" s="102"/>
      <c r="R57" s="102"/>
      <c r="S57" s="7" t="s">
        <v>203</v>
      </c>
      <c r="T57" s="6" t="s">
        <v>578</v>
      </c>
      <c r="U57" s="6" t="s">
        <v>43</v>
      </c>
      <c r="V57" s="26" t="e">
        <f t="shared" ca="1" si="2"/>
        <v>#NAME?</v>
      </c>
      <c r="W57" s="26"/>
      <c r="X57" s="26"/>
      <c r="Y57" s="6" t="s">
        <v>296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2882</v>
      </c>
      <c r="B58" s="3" t="s">
        <v>582</v>
      </c>
      <c r="C58" s="9">
        <v>36284</v>
      </c>
      <c r="D58" s="9" t="s">
        <v>28</v>
      </c>
      <c r="E58" s="9" t="s">
        <v>38</v>
      </c>
      <c r="F58" s="9" t="s">
        <v>260</v>
      </c>
      <c r="G58" s="7" t="e">
        <f t="shared" ca="1" si="0"/>
        <v>#NAME?</v>
      </c>
      <c r="H58" s="8" t="s">
        <v>215</v>
      </c>
      <c r="I58" s="26" t="s">
        <v>216</v>
      </c>
      <c r="J58" s="9" t="str">
        <f t="shared" si="1"/>
        <v>Não</v>
      </c>
      <c r="K58" s="27">
        <v>44358</v>
      </c>
      <c r="L58" s="6"/>
      <c r="M58" s="6" t="s">
        <v>74</v>
      </c>
      <c r="N58" s="222">
        <v>1.4999999999999999E-2</v>
      </c>
      <c r="O58" s="9" t="s">
        <v>41</v>
      </c>
      <c r="P58" s="223">
        <v>0.1</v>
      </c>
      <c r="Q58" s="30"/>
      <c r="R58" s="30"/>
      <c r="S58" s="7" t="s">
        <v>203</v>
      </c>
      <c r="T58" s="6" t="s">
        <v>2992</v>
      </c>
      <c r="U58" s="6" t="s">
        <v>43</v>
      </c>
      <c r="V58" s="26" t="e">
        <f t="shared" ca="1" si="2"/>
        <v>#NAME?</v>
      </c>
      <c r="W58" s="26"/>
      <c r="X58" s="26"/>
      <c r="Y58" s="6" t="s">
        <v>205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2882</v>
      </c>
      <c r="B59" s="3" t="s">
        <v>588</v>
      </c>
      <c r="C59" s="9">
        <v>46477</v>
      </c>
      <c r="D59" s="9" t="s">
        <v>28</v>
      </c>
      <c r="E59" s="9" t="s">
        <v>38</v>
      </c>
      <c r="F59" s="9" t="s">
        <v>306</v>
      </c>
      <c r="G59" s="7" t="e">
        <f t="shared" ca="1" si="0"/>
        <v>#NAME?</v>
      </c>
      <c r="H59" s="8" t="s">
        <v>215</v>
      </c>
      <c r="I59" s="26" t="s">
        <v>216</v>
      </c>
      <c r="J59" s="9" t="str">
        <f t="shared" si="1"/>
        <v>Não</v>
      </c>
      <c r="K59" s="221">
        <v>44333</v>
      </c>
      <c r="L59" s="6"/>
      <c r="M59" s="6" t="s">
        <v>40</v>
      </c>
      <c r="N59" s="10">
        <v>1.2E-2</v>
      </c>
      <c r="O59" s="9" t="s">
        <v>33</v>
      </c>
      <c r="P59" s="223">
        <v>0</v>
      </c>
      <c r="Q59" s="25"/>
      <c r="R59" s="30" t="s">
        <v>2993</v>
      </c>
      <c r="S59" s="7" t="s">
        <v>203</v>
      </c>
      <c r="T59" s="6" t="s">
        <v>590</v>
      </c>
      <c r="U59" s="6" t="s">
        <v>43</v>
      </c>
      <c r="V59" s="26" t="e">
        <f t="shared" ca="1" si="2"/>
        <v>#NAME?</v>
      </c>
      <c r="W59" s="26"/>
      <c r="X59" s="26"/>
      <c r="Y59" s="6" t="s">
        <v>296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2882</v>
      </c>
      <c r="B60" s="3" t="s">
        <v>592</v>
      </c>
      <c r="C60" s="9">
        <v>39943</v>
      </c>
      <c r="D60" s="9" t="s">
        <v>28</v>
      </c>
      <c r="E60" s="9" t="s">
        <v>38</v>
      </c>
      <c r="F60" s="9" t="s">
        <v>306</v>
      </c>
      <c r="G60" s="7" t="e">
        <f t="shared" ca="1" si="0"/>
        <v>#NAME?</v>
      </c>
      <c r="H60" s="8" t="s">
        <v>215</v>
      </c>
      <c r="I60" s="26" t="s">
        <v>216</v>
      </c>
      <c r="J60" s="9" t="str">
        <f t="shared" si="1"/>
        <v>Não</v>
      </c>
      <c r="K60" s="27">
        <v>44364</v>
      </c>
      <c r="L60" s="6"/>
      <c r="M60" s="6" t="s">
        <v>74</v>
      </c>
      <c r="N60" s="222">
        <v>1.4999999999999999E-2</v>
      </c>
      <c r="O60" s="9" t="s">
        <v>41</v>
      </c>
      <c r="P60" s="223">
        <v>0.1</v>
      </c>
      <c r="Q60" s="30"/>
      <c r="R60" s="30"/>
      <c r="S60" s="7" t="s">
        <v>203</v>
      </c>
      <c r="T60" s="6" t="s">
        <v>594</v>
      </c>
      <c r="U60" s="6" t="s">
        <v>43</v>
      </c>
      <c r="V60" s="26" t="e">
        <f t="shared" ca="1" si="2"/>
        <v>#NAME?</v>
      </c>
      <c r="W60" s="26"/>
      <c r="X60" s="26"/>
      <c r="Y60" s="6" t="s">
        <v>296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2882</v>
      </c>
      <c r="B61" s="3" t="s">
        <v>2994</v>
      </c>
      <c r="C61" s="9">
        <v>31792</v>
      </c>
      <c r="D61" s="9" t="s">
        <v>28</v>
      </c>
      <c r="E61" s="9" t="s">
        <v>38</v>
      </c>
      <c r="F61" s="6" t="s">
        <v>2932</v>
      </c>
      <c r="G61" s="7" t="e">
        <f t="shared" ca="1" si="0"/>
        <v>#NAME?</v>
      </c>
      <c r="H61" s="8" t="s">
        <v>201</v>
      </c>
      <c r="I61" s="26" t="s">
        <v>33</v>
      </c>
      <c r="J61" s="9" t="str">
        <f t="shared" si="1"/>
        <v>Não</v>
      </c>
      <c r="K61" s="101">
        <v>44260</v>
      </c>
      <c r="L61" s="101">
        <v>44470</v>
      </c>
      <c r="M61" s="6" t="s">
        <v>74</v>
      </c>
      <c r="N61" s="10">
        <v>1.4999999999999999E-2</v>
      </c>
      <c r="O61" s="9" t="s">
        <v>41</v>
      </c>
      <c r="P61" s="223">
        <v>0.1</v>
      </c>
      <c r="Q61" s="43"/>
      <c r="R61" s="102"/>
      <c r="S61" s="7" t="s">
        <v>203</v>
      </c>
      <c r="T61" s="6" t="s">
        <v>2995</v>
      </c>
      <c r="U61" s="6" t="s">
        <v>57</v>
      </c>
      <c r="V61" s="26" t="e">
        <f t="shared" ca="1" si="2"/>
        <v>#NAME?</v>
      </c>
      <c r="W61" s="26"/>
      <c r="X61" s="26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2893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2882</v>
      </c>
      <c r="B62" s="3" t="s">
        <v>2996</v>
      </c>
      <c r="C62" s="9">
        <v>434978</v>
      </c>
      <c r="D62" s="9" t="s">
        <v>2884</v>
      </c>
      <c r="E62" s="9" t="s">
        <v>29</v>
      </c>
      <c r="F62" s="6" t="s">
        <v>2885</v>
      </c>
      <c r="G62" s="7" t="e">
        <f t="shared" ca="1" si="0"/>
        <v>#NAME?</v>
      </c>
      <c r="H62" s="8" t="s">
        <v>201</v>
      </c>
      <c r="I62" s="26" t="s">
        <v>33</v>
      </c>
      <c r="J62" s="9" t="str">
        <f t="shared" si="1"/>
        <v>Não</v>
      </c>
      <c r="K62" s="101">
        <v>43707</v>
      </c>
      <c r="L62" s="101">
        <v>44734</v>
      </c>
      <c r="M62" s="6" t="s">
        <v>298</v>
      </c>
      <c r="N62" s="10">
        <v>0.01</v>
      </c>
      <c r="O62" s="9" t="s">
        <v>237</v>
      </c>
      <c r="P62" s="223">
        <v>0.2</v>
      </c>
      <c r="Q62" s="43"/>
      <c r="R62" s="102" t="s">
        <v>2997</v>
      </c>
      <c r="S62" s="7" t="s">
        <v>203</v>
      </c>
      <c r="T62" s="6" t="s">
        <v>2998</v>
      </c>
      <c r="U62" s="6" t="s">
        <v>29</v>
      </c>
      <c r="V62" s="26" t="e">
        <f t="shared" ca="1" si="2"/>
        <v>#NAME?</v>
      </c>
      <c r="W62" s="26"/>
      <c r="X62" s="26"/>
      <c r="Y62" s="6" t="s">
        <v>296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2882</v>
      </c>
      <c r="B63" s="3" t="s">
        <v>2999</v>
      </c>
      <c r="C63" s="9">
        <v>33280</v>
      </c>
      <c r="D63" s="9" t="s">
        <v>28</v>
      </c>
      <c r="E63" s="9" t="s">
        <v>38</v>
      </c>
      <c r="F63" s="6" t="s">
        <v>2932</v>
      </c>
      <c r="G63" s="7" t="e">
        <f t="shared" ca="1" si="0"/>
        <v>#NAME?</v>
      </c>
      <c r="H63" s="8" t="s">
        <v>201</v>
      </c>
      <c r="I63" s="26" t="s">
        <v>33</v>
      </c>
      <c r="J63" s="9" t="str">
        <f t="shared" si="1"/>
        <v>Não</v>
      </c>
      <c r="K63" s="101">
        <v>44273</v>
      </c>
      <c r="L63" s="101">
        <v>44435</v>
      </c>
      <c r="M63" s="6" t="s">
        <v>74</v>
      </c>
      <c r="N63" s="10">
        <v>1.4999999999999999E-2</v>
      </c>
      <c r="O63" s="9" t="s">
        <v>41</v>
      </c>
      <c r="P63" s="223">
        <v>0.1</v>
      </c>
      <c r="Q63" s="43"/>
      <c r="R63" s="102"/>
      <c r="S63" s="7" t="s">
        <v>203</v>
      </c>
      <c r="T63" s="6" t="s">
        <v>3000</v>
      </c>
      <c r="U63" s="6" t="s">
        <v>43</v>
      </c>
      <c r="V63" s="26" t="e">
        <f t="shared" ca="1" si="2"/>
        <v>#NAME?</v>
      </c>
      <c r="W63" s="26"/>
      <c r="X63" s="26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2893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2882</v>
      </c>
      <c r="B64" s="35" t="s">
        <v>3001</v>
      </c>
      <c r="C64" s="9">
        <v>32049</v>
      </c>
      <c r="D64" s="233" t="s">
        <v>2950</v>
      </c>
      <c r="E64" s="233" t="s">
        <v>29</v>
      </c>
      <c r="F64" s="233" t="s">
        <v>2950</v>
      </c>
      <c r="G64" s="7" t="e">
        <f t="shared" ca="1" si="0"/>
        <v>#NAME?</v>
      </c>
      <c r="H64" s="234" t="s">
        <v>215</v>
      </c>
      <c r="I64" s="26" t="s">
        <v>216</v>
      </c>
      <c r="J64" s="9" t="str">
        <f t="shared" si="1"/>
        <v>Não</v>
      </c>
      <c r="K64" s="235">
        <v>43370</v>
      </c>
      <c r="L64" s="236"/>
      <c r="M64" s="236" t="s">
        <v>298</v>
      </c>
      <c r="N64" s="240">
        <v>0.01</v>
      </c>
      <c r="O64" s="240"/>
      <c r="P64" s="238"/>
      <c r="Q64" s="25"/>
      <c r="R64" s="102" t="s">
        <v>3002</v>
      </c>
      <c r="S64" s="7" t="s">
        <v>203</v>
      </c>
      <c r="T64" s="9" t="s">
        <v>3003</v>
      </c>
      <c r="U64" s="6" t="s">
        <v>29</v>
      </c>
      <c r="V64" s="26" t="e">
        <f t="shared" ca="1" si="2"/>
        <v>#NAME?</v>
      </c>
      <c r="W64" s="26"/>
      <c r="X64" s="26"/>
      <c r="Y64" s="6" t="s">
        <v>296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2882</v>
      </c>
      <c r="B65" s="36" t="s">
        <v>3004</v>
      </c>
      <c r="C65" s="9">
        <v>35069</v>
      </c>
      <c r="D65" s="9" t="s">
        <v>28</v>
      </c>
      <c r="E65" s="9" t="s">
        <v>38</v>
      </c>
      <c r="F65" s="9" t="s">
        <v>306</v>
      </c>
      <c r="G65" s="7" t="e">
        <f t="shared" ca="1" si="0"/>
        <v>#NAME?</v>
      </c>
      <c r="H65" s="8" t="s">
        <v>215</v>
      </c>
      <c r="I65" s="26" t="s">
        <v>216</v>
      </c>
      <c r="J65" s="9" t="str">
        <f t="shared" si="1"/>
        <v>Não</v>
      </c>
      <c r="K65" s="27">
        <v>44438</v>
      </c>
      <c r="L65" s="86"/>
      <c r="M65" s="6" t="s">
        <v>74</v>
      </c>
      <c r="N65" s="10">
        <v>0.01</v>
      </c>
      <c r="O65" s="9" t="s">
        <v>41</v>
      </c>
      <c r="P65" s="223">
        <v>0.1</v>
      </c>
      <c r="Q65" s="25"/>
      <c r="R65" s="30" t="s">
        <v>3005</v>
      </c>
      <c r="S65" s="7" t="s">
        <v>203</v>
      </c>
      <c r="T65" s="6" t="s">
        <v>3006</v>
      </c>
      <c r="U65" s="6" t="s">
        <v>43</v>
      </c>
      <c r="V65" s="26" t="e">
        <f t="shared" ca="1" si="2"/>
        <v>#NAME?</v>
      </c>
      <c r="W65" s="26"/>
      <c r="X65" s="26"/>
      <c r="Y65" s="6" t="s">
        <v>296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2882</v>
      </c>
      <c r="B66" s="3" t="s">
        <v>3007</v>
      </c>
      <c r="C66" s="9">
        <v>32441</v>
      </c>
      <c r="D66" s="9" t="s">
        <v>28</v>
      </c>
      <c r="E66" s="9" t="s">
        <v>38</v>
      </c>
      <c r="F66" s="9" t="s">
        <v>306</v>
      </c>
      <c r="G66" s="7" t="e">
        <f t="shared" ca="1" si="0"/>
        <v>#NAME?</v>
      </c>
      <c r="H66" s="8" t="s">
        <v>215</v>
      </c>
      <c r="I66" s="26" t="s">
        <v>216</v>
      </c>
      <c r="J66" s="9" t="str">
        <f t="shared" si="1"/>
        <v>Não</v>
      </c>
      <c r="K66" s="221">
        <v>44319</v>
      </c>
      <c r="L66" s="6"/>
      <c r="M66" s="6" t="s">
        <v>74</v>
      </c>
      <c r="N66" s="10">
        <v>0.01</v>
      </c>
      <c r="O66" s="9" t="s">
        <v>41</v>
      </c>
      <c r="P66" s="223">
        <v>0.1</v>
      </c>
      <c r="Q66" s="43"/>
      <c r="R66" s="30" t="s">
        <v>3008</v>
      </c>
      <c r="S66" s="7" t="s">
        <v>203</v>
      </c>
      <c r="T66" s="6" t="s">
        <v>3009</v>
      </c>
      <c r="U66" s="6" t="s">
        <v>43</v>
      </c>
      <c r="V66" s="26" t="e">
        <f t="shared" ca="1" si="2"/>
        <v>#NAME?</v>
      </c>
      <c r="W66" s="26"/>
      <c r="X66" s="26"/>
      <c r="Y66" s="6" t="s">
        <v>205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2882</v>
      </c>
      <c r="B67" s="3" t="s">
        <v>3010</v>
      </c>
      <c r="C67" s="9">
        <v>447493</v>
      </c>
      <c r="D67" s="9" t="s">
        <v>2884</v>
      </c>
      <c r="E67" s="9" t="s">
        <v>29</v>
      </c>
      <c r="F67" s="6" t="s">
        <v>2885</v>
      </c>
      <c r="G67" s="7" t="e">
        <f t="shared" ca="1" si="0"/>
        <v>#NAME?</v>
      </c>
      <c r="H67" s="8" t="s">
        <v>201</v>
      </c>
      <c r="I67" s="26" t="s">
        <v>33</v>
      </c>
      <c r="J67" s="9" t="str">
        <f t="shared" si="1"/>
        <v>Não</v>
      </c>
      <c r="K67" s="101">
        <v>43865</v>
      </c>
      <c r="L67" s="101">
        <v>44473</v>
      </c>
      <c r="M67" s="6" t="s">
        <v>74</v>
      </c>
      <c r="N67" s="10">
        <v>1.4999999999999999E-2</v>
      </c>
      <c r="O67" s="9" t="s">
        <v>41</v>
      </c>
      <c r="P67" s="223">
        <v>0.1</v>
      </c>
      <c r="Q67" s="43"/>
      <c r="R67" s="102"/>
      <c r="S67" s="7" t="s">
        <v>203</v>
      </c>
      <c r="T67" s="6" t="s">
        <v>3011</v>
      </c>
      <c r="U67" s="6" t="s">
        <v>29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2893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2882</v>
      </c>
      <c r="B68" s="3" t="s">
        <v>651</v>
      </c>
      <c r="C68" s="9">
        <v>484477</v>
      </c>
      <c r="D68" s="9" t="s">
        <v>28</v>
      </c>
      <c r="E68" s="9" t="s">
        <v>38</v>
      </c>
      <c r="F68" s="6" t="s">
        <v>653</v>
      </c>
      <c r="G68" s="7" t="e">
        <f t="shared" ca="1" si="0"/>
        <v>#NAME?</v>
      </c>
      <c r="H68" s="8" t="s">
        <v>201</v>
      </c>
      <c r="I68" s="26" t="s">
        <v>33</v>
      </c>
      <c r="J68" s="9" t="str">
        <f t="shared" si="1"/>
        <v>Não</v>
      </c>
      <c r="K68" s="27">
        <v>44680</v>
      </c>
      <c r="L68" s="101">
        <v>44638</v>
      </c>
      <c r="M68" s="6" t="s">
        <v>53</v>
      </c>
      <c r="N68" s="10">
        <v>7.0000000000000001E-3</v>
      </c>
      <c r="O68" s="9" t="s">
        <v>33</v>
      </c>
      <c r="P68" s="223">
        <v>0</v>
      </c>
      <c r="Q68" s="43"/>
      <c r="R68" s="102"/>
      <c r="S68" s="7" t="s">
        <v>203</v>
      </c>
      <c r="T68" s="6" t="s">
        <v>654</v>
      </c>
      <c r="U68" s="6" t="s">
        <v>57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2893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2882</v>
      </c>
      <c r="B69" s="36" t="s">
        <v>651</v>
      </c>
      <c r="C69" s="9">
        <v>37718</v>
      </c>
      <c r="D69" s="9" t="s">
        <v>28</v>
      </c>
      <c r="E69" s="9" t="s">
        <v>38</v>
      </c>
      <c r="F69" s="9" t="s">
        <v>653</v>
      </c>
      <c r="G69" s="7" t="e">
        <f t="shared" ca="1" si="0"/>
        <v>#NAME?</v>
      </c>
      <c r="H69" s="8" t="s">
        <v>215</v>
      </c>
      <c r="I69" s="26" t="s">
        <v>216</v>
      </c>
      <c r="J69" s="9" t="str">
        <f t="shared" si="1"/>
        <v>Não</v>
      </c>
      <c r="K69" s="101">
        <v>44680</v>
      </c>
      <c r="L69" s="86"/>
      <c r="M69" s="6" t="s">
        <v>53</v>
      </c>
      <c r="N69" s="10">
        <v>7.0000000000000001E-3</v>
      </c>
      <c r="O69" s="9" t="s">
        <v>33</v>
      </c>
      <c r="P69" s="223">
        <v>0</v>
      </c>
      <c r="Q69" s="25"/>
      <c r="R69" s="224" t="s">
        <v>3005</v>
      </c>
      <c r="S69" s="7" t="s">
        <v>203</v>
      </c>
      <c r="T69" s="6" t="s">
        <v>654</v>
      </c>
      <c r="U69" s="6" t="s">
        <v>57</v>
      </c>
      <c r="V69" s="26" t="e">
        <f t="shared" ca="1" si="2"/>
        <v>#NAME?</v>
      </c>
      <c r="W69" s="26"/>
      <c r="X69" s="26"/>
      <c r="Y69" s="6" t="s">
        <v>205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2882</v>
      </c>
      <c r="B70" s="36" t="s">
        <v>3012</v>
      </c>
      <c r="C70" s="9">
        <v>318729</v>
      </c>
      <c r="D70" s="9" t="s">
        <v>2884</v>
      </c>
      <c r="E70" s="9" t="s">
        <v>29</v>
      </c>
      <c r="F70" s="6" t="s">
        <v>2885</v>
      </c>
      <c r="G70" s="7" t="e">
        <f t="shared" ca="1" si="0"/>
        <v>#NAME?</v>
      </c>
      <c r="H70" s="8" t="s">
        <v>201</v>
      </c>
      <c r="I70" s="26" t="s">
        <v>33</v>
      </c>
      <c r="J70" s="9" t="str">
        <f t="shared" si="1"/>
        <v>Não</v>
      </c>
      <c r="K70" s="101">
        <v>43613</v>
      </c>
      <c r="L70" s="229">
        <v>44847</v>
      </c>
      <c r="M70" s="6" t="s">
        <v>74</v>
      </c>
      <c r="N70" s="10">
        <v>0.01</v>
      </c>
      <c r="O70" s="9" t="s">
        <v>41</v>
      </c>
      <c r="P70" s="223">
        <v>0.1</v>
      </c>
      <c r="Q70" s="102"/>
      <c r="R70" s="102"/>
      <c r="S70" s="7" t="s">
        <v>203</v>
      </c>
      <c r="T70" s="6" t="s">
        <v>3013</v>
      </c>
      <c r="U70" s="6" t="s">
        <v>29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2893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2882</v>
      </c>
      <c r="B71" s="97" t="s">
        <v>679</v>
      </c>
      <c r="C71" s="9">
        <v>33153</v>
      </c>
      <c r="D71" s="9" t="s">
        <v>28</v>
      </c>
      <c r="E71" s="9" t="s">
        <v>38</v>
      </c>
      <c r="F71" s="9" t="s">
        <v>2932</v>
      </c>
      <c r="G71" s="7" t="e">
        <f t="shared" ca="1" si="0"/>
        <v>#NAME?</v>
      </c>
      <c r="H71" s="8" t="s">
        <v>215</v>
      </c>
      <c r="I71" s="26" t="s">
        <v>216</v>
      </c>
      <c r="J71" s="9" t="str">
        <f t="shared" si="1"/>
        <v>Sim</v>
      </c>
      <c r="K71" s="101">
        <v>44260</v>
      </c>
      <c r="L71" s="6"/>
      <c r="M71" s="6" t="s">
        <v>40</v>
      </c>
      <c r="N71" s="10">
        <v>1.2E-2</v>
      </c>
      <c r="O71" s="9" t="s">
        <v>33</v>
      </c>
      <c r="P71" s="223">
        <v>0</v>
      </c>
      <c r="Q71" s="102" t="s">
        <v>3014</v>
      </c>
      <c r="R71" s="102"/>
      <c r="S71" s="7" t="s">
        <v>203</v>
      </c>
      <c r="T71" s="9" t="s">
        <v>682</v>
      </c>
      <c r="U71" s="6" t="s">
        <v>43</v>
      </c>
      <c r="V71" s="26" t="e">
        <f t="shared" ca="1" si="2"/>
        <v>#NAME?</v>
      </c>
      <c r="W71" s="26"/>
      <c r="X71" s="26"/>
      <c r="Y71" s="6" t="s">
        <v>296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2882</v>
      </c>
      <c r="B72" s="3" t="s">
        <v>683</v>
      </c>
      <c r="C72" s="9">
        <v>474439</v>
      </c>
      <c r="D72" s="9" t="s">
        <v>28</v>
      </c>
      <c r="E72" s="9" t="s">
        <v>38</v>
      </c>
      <c r="F72" s="6" t="s">
        <v>260</v>
      </c>
      <c r="G72" s="7" t="e">
        <f t="shared" ca="1" si="0"/>
        <v>#NAME?</v>
      </c>
      <c r="H72" s="8" t="s">
        <v>215</v>
      </c>
      <c r="I72" s="26" t="s">
        <v>216</v>
      </c>
      <c r="J72" s="9" t="str">
        <f t="shared" si="1"/>
        <v>Sim</v>
      </c>
      <c r="K72" s="221">
        <v>44615</v>
      </c>
      <c r="L72" s="6"/>
      <c r="M72" s="6" t="s">
        <v>53</v>
      </c>
      <c r="N72" s="222">
        <v>7.0000000000000001E-3</v>
      </c>
      <c r="O72" s="9" t="s">
        <v>33</v>
      </c>
      <c r="P72" s="223">
        <v>0</v>
      </c>
      <c r="Q72" s="30" t="s">
        <v>3015</v>
      </c>
      <c r="R72" s="30"/>
      <c r="S72" s="7" t="s">
        <v>203</v>
      </c>
      <c r="T72" s="6" t="s">
        <v>685</v>
      </c>
      <c r="U72" s="7" t="s">
        <v>43</v>
      </c>
      <c r="V72" s="26" t="e">
        <f t="shared" ca="1" si="2"/>
        <v>#NAME?</v>
      </c>
      <c r="W72" s="26"/>
      <c r="X72" s="26"/>
      <c r="Y72" s="6" t="s">
        <v>296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2882</v>
      </c>
      <c r="B73" s="3" t="s">
        <v>3016</v>
      </c>
      <c r="C73" s="9">
        <v>424833</v>
      </c>
      <c r="D73" s="9" t="s">
        <v>28</v>
      </c>
      <c r="E73" s="9" t="s">
        <v>38</v>
      </c>
      <c r="F73" s="9" t="s">
        <v>260</v>
      </c>
      <c r="G73" s="7" t="e">
        <f t="shared" ca="1" si="0"/>
        <v>#NAME?</v>
      </c>
      <c r="H73" s="8" t="s">
        <v>210</v>
      </c>
      <c r="I73" s="26" t="s">
        <v>33</v>
      </c>
      <c r="J73" s="9" t="str">
        <f t="shared" si="1"/>
        <v>Não</v>
      </c>
      <c r="K73" s="221">
        <v>44321</v>
      </c>
      <c r="L73" s="6"/>
      <c r="M73" s="6" t="s">
        <v>74</v>
      </c>
      <c r="N73" s="222">
        <v>1.4999999999999999E-2</v>
      </c>
      <c r="O73" s="9" t="s">
        <v>41</v>
      </c>
      <c r="P73" s="223">
        <v>0.1</v>
      </c>
      <c r="Q73" s="30"/>
      <c r="R73" s="30"/>
      <c r="S73" s="7" t="s">
        <v>203</v>
      </c>
      <c r="T73" s="6" t="s">
        <v>3017</v>
      </c>
      <c r="U73" s="6" t="s">
        <v>43</v>
      </c>
      <c r="V73" s="26" t="e">
        <f t="shared" ca="1" si="2"/>
        <v>#NAME?</v>
      </c>
      <c r="W73" s="26"/>
      <c r="X73" s="26"/>
      <c r="Y73" s="6" t="s">
        <v>296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2882</v>
      </c>
      <c r="B74" s="36" t="s">
        <v>701</v>
      </c>
      <c r="C74" s="9">
        <v>253798</v>
      </c>
      <c r="D74" s="9" t="s">
        <v>28</v>
      </c>
      <c r="E74" s="9" t="s">
        <v>38</v>
      </c>
      <c r="F74" s="9" t="s">
        <v>306</v>
      </c>
      <c r="G74" s="7" t="e">
        <f t="shared" ca="1" si="0"/>
        <v>#NAME?</v>
      </c>
      <c r="H74" s="8" t="s">
        <v>215</v>
      </c>
      <c r="I74" s="26" t="s">
        <v>216</v>
      </c>
      <c r="J74" s="9" t="str">
        <f t="shared" si="1"/>
        <v>Não</v>
      </c>
      <c r="K74" s="101">
        <v>44614</v>
      </c>
      <c r="L74" s="7"/>
      <c r="M74" s="6" t="s">
        <v>40</v>
      </c>
      <c r="N74" s="10">
        <v>1.2E-2</v>
      </c>
      <c r="O74" s="9" t="s">
        <v>33</v>
      </c>
      <c r="P74" s="223">
        <v>0</v>
      </c>
      <c r="Q74" s="102"/>
      <c r="R74" s="102"/>
      <c r="S74" s="7" t="s">
        <v>203</v>
      </c>
      <c r="T74" s="6" t="s">
        <v>703</v>
      </c>
      <c r="U74" s="6" t="s">
        <v>43</v>
      </c>
      <c r="V74" s="26" t="e">
        <f t="shared" ca="1" si="2"/>
        <v>#NAME?</v>
      </c>
      <c r="W74" s="26"/>
      <c r="X74" s="26"/>
      <c r="Y74" s="6" t="s">
        <v>296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2882</v>
      </c>
      <c r="B75" s="3" t="s">
        <v>708</v>
      </c>
      <c r="C75" s="9">
        <v>32208</v>
      </c>
      <c r="D75" s="9" t="s">
        <v>28</v>
      </c>
      <c r="E75" s="9" t="s">
        <v>38</v>
      </c>
      <c r="F75" s="9" t="s">
        <v>260</v>
      </c>
      <c r="G75" s="7" t="e">
        <f t="shared" ca="1" si="0"/>
        <v>#NAME?</v>
      </c>
      <c r="H75" s="8" t="s">
        <v>215</v>
      </c>
      <c r="I75" s="26" t="s">
        <v>216</v>
      </c>
      <c r="J75" s="9" t="str">
        <f t="shared" si="1"/>
        <v>Não</v>
      </c>
      <c r="K75" s="101">
        <v>44273</v>
      </c>
      <c r="L75" s="7"/>
      <c r="M75" s="6" t="s">
        <v>74</v>
      </c>
      <c r="N75" s="10">
        <v>1.4999999999999999E-2</v>
      </c>
      <c r="O75" s="9" t="s">
        <v>41</v>
      </c>
      <c r="P75" s="223">
        <v>0.1</v>
      </c>
      <c r="Q75" s="102"/>
      <c r="R75" s="102"/>
      <c r="S75" s="7" t="s">
        <v>203</v>
      </c>
      <c r="T75" s="6" t="s">
        <v>710</v>
      </c>
      <c r="U75" s="6" t="s">
        <v>43</v>
      </c>
      <c r="V75" s="26" t="e">
        <f t="shared" ca="1" si="2"/>
        <v>#NAME?</v>
      </c>
      <c r="W75" s="26"/>
      <c r="X75" s="26"/>
      <c r="Y75" s="6" t="s">
        <v>296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2882</v>
      </c>
      <c r="B76" s="36" t="s">
        <v>3018</v>
      </c>
      <c r="C76" s="9">
        <v>578989</v>
      </c>
      <c r="D76" s="9" t="s">
        <v>2884</v>
      </c>
      <c r="E76" s="9" t="s">
        <v>29</v>
      </c>
      <c r="F76" s="6" t="s">
        <v>2891</v>
      </c>
      <c r="G76" s="7" t="e">
        <f t="shared" ca="1" si="0"/>
        <v>#NAME?</v>
      </c>
      <c r="H76" s="8" t="s">
        <v>201</v>
      </c>
      <c r="I76" s="26" t="s">
        <v>33</v>
      </c>
      <c r="J76" s="9" t="str">
        <f t="shared" si="1"/>
        <v>Não</v>
      </c>
      <c r="K76" s="101">
        <v>43609</v>
      </c>
      <c r="L76" s="229">
        <v>44847</v>
      </c>
      <c r="M76" s="6" t="s">
        <v>298</v>
      </c>
      <c r="N76" s="10">
        <v>0.02</v>
      </c>
      <c r="O76" s="9" t="s">
        <v>237</v>
      </c>
      <c r="P76" s="223">
        <v>0.2</v>
      </c>
      <c r="Q76" s="102"/>
      <c r="R76" s="102"/>
      <c r="S76" s="7" t="s">
        <v>203</v>
      </c>
      <c r="T76" s="6" t="s">
        <v>3019</v>
      </c>
      <c r="U76" s="6" t="s">
        <v>29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2893</v>
      </c>
      <c r="BG76" s="104">
        <v>0</v>
      </c>
      <c r="BH76" s="104" t="s">
        <v>2893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2882</v>
      </c>
      <c r="B77" s="36" t="s">
        <v>3018</v>
      </c>
      <c r="C77" s="9">
        <v>80764</v>
      </c>
      <c r="D77" s="9" t="s">
        <v>2884</v>
      </c>
      <c r="E77" s="9" t="s">
        <v>29</v>
      </c>
      <c r="F77" s="6" t="s">
        <v>2891</v>
      </c>
      <c r="G77" s="7" t="e">
        <f t="shared" ca="1" si="0"/>
        <v>#NAME?</v>
      </c>
      <c r="H77" s="8" t="s">
        <v>201</v>
      </c>
      <c r="I77" s="26" t="s">
        <v>33</v>
      </c>
      <c r="J77" s="9" t="str">
        <f t="shared" si="1"/>
        <v>Não</v>
      </c>
      <c r="K77" s="101">
        <v>43609</v>
      </c>
      <c r="L77" s="229">
        <v>44482</v>
      </c>
      <c r="M77" s="6" t="s">
        <v>40</v>
      </c>
      <c r="N77" s="10">
        <v>5.0000000000000001E-3</v>
      </c>
      <c r="O77" s="9" t="s">
        <v>33</v>
      </c>
      <c r="P77" s="223">
        <v>0</v>
      </c>
      <c r="Q77" s="102"/>
      <c r="R77" s="102"/>
      <c r="S77" s="7" t="s">
        <v>203</v>
      </c>
      <c r="T77" s="6" t="s">
        <v>3019</v>
      </c>
      <c r="U77" s="6" t="s">
        <v>29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2893</v>
      </c>
      <c r="BG77" s="104">
        <v>0</v>
      </c>
      <c r="BH77" s="104" t="s">
        <v>2893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2882</v>
      </c>
      <c r="B78" s="3" t="s">
        <v>3020</v>
      </c>
      <c r="C78" s="9">
        <v>48783</v>
      </c>
      <c r="D78" s="9" t="s">
        <v>28</v>
      </c>
      <c r="E78" s="9" t="s">
        <v>38</v>
      </c>
      <c r="F78" s="6" t="s">
        <v>306</v>
      </c>
      <c r="G78" s="7" t="e">
        <f t="shared" ca="1" si="0"/>
        <v>#NAME?</v>
      </c>
      <c r="H78" s="8" t="s">
        <v>215</v>
      </c>
      <c r="I78" s="26" t="s">
        <v>216</v>
      </c>
      <c r="J78" s="9" t="str">
        <f t="shared" si="1"/>
        <v>Não</v>
      </c>
      <c r="K78" s="27">
        <v>44364</v>
      </c>
      <c r="L78" s="6"/>
      <c r="M78" s="6" t="s">
        <v>40</v>
      </c>
      <c r="N78" s="10">
        <v>1.2E-2</v>
      </c>
      <c r="O78" s="9" t="s">
        <v>33</v>
      </c>
      <c r="P78" s="223">
        <v>0</v>
      </c>
      <c r="Q78" s="30"/>
      <c r="R78" s="30"/>
      <c r="S78" s="7" t="s">
        <v>203</v>
      </c>
      <c r="T78" s="6" t="s">
        <v>727</v>
      </c>
      <c r="U78" s="6" t="s">
        <v>43</v>
      </c>
      <c r="V78" s="26" t="e">
        <f t="shared" ca="1" si="2"/>
        <v>#NAME?</v>
      </c>
      <c r="W78" s="26"/>
      <c r="X78" s="26"/>
      <c r="Y78" s="6" t="s">
        <v>296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2882</v>
      </c>
      <c r="B79" s="36" t="s">
        <v>3021</v>
      </c>
      <c r="C79" s="9">
        <v>325711</v>
      </c>
      <c r="D79" s="9" t="s">
        <v>2884</v>
      </c>
      <c r="E79" s="9" t="s">
        <v>29</v>
      </c>
      <c r="F79" s="6" t="s">
        <v>2885</v>
      </c>
      <c r="G79" s="7" t="e">
        <f t="shared" ca="1" si="0"/>
        <v>#NAME?</v>
      </c>
      <c r="H79" s="8" t="s">
        <v>201</v>
      </c>
      <c r="I79" s="26" t="s">
        <v>33</v>
      </c>
      <c r="J79" s="9" t="str">
        <f t="shared" si="1"/>
        <v>Não</v>
      </c>
      <c r="K79" s="229">
        <v>43453</v>
      </c>
      <c r="L79" s="101">
        <v>43997</v>
      </c>
      <c r="M79" s="6" t="s">
        <v>298</v>
      </c>
      <c r="N79" s="10">
        <v>2.5000000000000001E-2</v>
      </c>
      <c r="O79" s="9" t="s">
        <v>237</v>
      </c>
      <c r="P79" s="223">
        <v>0.2</v>
      </c>
      <c r="Q79" s="102"/>
      <c r="R79" s="102"/>
      <c r="S79" s="7" t="s">
        <v>203</v>
      </c>
      <c r="T79" s="6" t="s">
        <v>3022</v>
      </c>
      <c r="U79" s="6" t="s">
        <v>29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2893</v>
      </c>
      <c r="BG79" s="104">
        <v>0</v>
      </c>
      <c r="BH79" s="104" t="s">
        <v>2893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2882</v>
      </c>
      <c r="B80" s="36" t="s">
        <v>3021</v>
      </c>
      <c r="C80" s="9">
        <v>33186</v>
      </c>
      <c r="D80" s="9" t="s">
        <v>2884</v>
      </c>
      <c r="E80" s="9" t="s">
        <v>29</v>
      </c>
      <c r="F80" s="6" t="s">
        <v>2885</v>
      </c>
      <c r="G80" s="7" t="e">
        <f t="shared" ca="1" si="0"/>
        <v>#NAME?</v>
      </c>
      <c r="H80" s="8" t="s">
        <v>201</v>
      </c>
      <c r="I80" s="26" t="s">
        <v>33</v>
      </c>
      <c r="J80" s="9" t="str">
        <f t="shared" si="1"/>
        <v>Não</v>
      </c>
      <c r="K80" s="101">
        <v>43997</v>
      </c>
      <c r="L80" s="101">
        <v>43997</v>
      </c>
      <c r="M80" s="6" t="s">
        <v>74</v>
      </c>
      <c r="N80" s="10">
        <v>0.01</v>
      </c>
      <c r="O80" s="9" t="s">
        <v>41</v>
      </c>
      <c r="P80" s="223">
        <v>0.1</v>
      </c>
      <c r="Q80" s="102"/>
      <c r="R80" s="102"/>
      <c r="S80" s="7" t="s">
        <v>203</v>
      </c>
      <c r="T80" s="6" t="s">
        <v>3022</v>
      </c>
      <c r="U80" s="6" t="s">
        <v>29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2893</v>
      </c>
      <c r="BG80" s="104">
        <v>0</v>
      </c>
      <c r="BH80" s="104" t="s">
        <v>2893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2882</v>
      </c>
      <c r="B81" s="3" t="s">
        <v>3023</v>
      </c>
      <c r="C81" s="9">
        <v>441042</v>
      </c>
      <c r="D81" s="9" t="s">
        <v>28</v>
      </c>
      <c r="E81" s="9" t="s">
        <v>38</v>
      </c>
      <c r="F81" s="6" t="s">
        <v>260</v>
      </c>
      <c r="G81" s="7" t="e">
        <f t="shared" ca="1" si="0"/>
        <v>#NAME?</v>
      </c>
      <c r="H81" s="8" t="s">
        <v>215</v>
      </c>
      <c r="I81" s="26" t="s">
        <v>33</v>
      </c>
      <c r="J81" s="9" t="str">
        <f t="shared" si="1"/>
        <v>Não</v>
      </c>
      <c r="K81" s="27">
        <v>44593</v>
      </c>
      <c r="L81" s="7"/>
      <c r="M81" s="6" t="s">
        <v>53</v>
      </c>
      <c r="N81" s="10">
        <v>7.0000000000000001E-3</v>
      </c>
      <c r="O81" s="9" t="s">
        <v>33</v>
      </c>
      <c r="P81" s="223">
        <v>0</v>
      </c>
      <c r="Q81" s="30"/>
      <c r="R81" s="30" t="s">
        <v>3024</v>
      </c>
      <c r="S81" s="7" t="s">
        <v>203</v>
      </c>
      <c r="T81" s="6" t="s">
        <v>3025</v>
      </c>
      <c r="U81" s="6" t="s">
        <v>43</v>
      </c>
      <c r="V81" s="26" t="e">
        <f t="shared" ca="1" si="2"/>
        <v>#NAME?</v>
      </c>
      <c r="W81" s="26"/>
      <c r="X81" s="26"/>
      <c r="Y81" s="6" t="s">
        <v>296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2882</v>
      </c>
      <c r="B82" s="3" t="s">
        <v>3026</v>
      </c>
      <c r="C82" s="9">
        <v>37885</v>
      </c>
      <c r="D82" s="9" t="s">
        <v>2884</v>
      </c>
      <c r="E82" s="9" t="s">
        <v>29</v>
      </c>
      <c r="F82" s="6" t="s">
        <v>2885</v>
      </c>
      <c r="G82" s="7" t="e">
        <f t="shared" ca="1" si="0"/>
        <v>#NAME?</v>
      </c>
      <c r="H82" s="8" t="s">
        <v>201</v>
      </c>
      <c r="I82" s="26" t="s">
        <v>33</v>
      </c>
      <c r="J82" s="9" t="str">
        <f t="shared" si="1"/>
        <v>Não</v>
      </c>
      <c r="K82" s="229">
        <v>43796</v>
      </c>
      <c r="L82" s="101">
        <v>44312</v>
      </c>
      <c r="M82" s="6" t="s">
        <v>74</v>
      </c>
      <c r="N82" s="10">
        <v>1.4999999999999999E-2</v>
      </c>
      <c r="O82" s="9" t="s">
        <v>41</v>
      </c>
      <c r="P82" s="223">
        <v>0.1</v>
      </c>
      <c r="Q82" s="102"/>
      <c r="R82" s="102"/>
      <c r="S82" s="7" t="s">
        <v>203</v>
      </c>
      <c r="T82" s="6" t="s">
        <v>3027</v>
      </c>
      <c r="U82" s="6" t="s">
        <v>29</v>
      </c>
      <c r="V82" s="26" t="e">
        <f t="shared" ca="1" si="2"/>
        <v>#NAME?</v>
      </c>
      <c r="W82" s="26"/>
      <c r="X82" s="26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2893</v>
      </c>
      <c r="BG82" s="104">
        <v>0</v>
      </c>
      <c r="BH82" s="104" t="s">
        <v>2893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2882</v>
      </c>
      <c r="B83" s="3" t="s">
        <v>3028</v>
      </c>
      <c r="C83" s="9">
        <v>32368</v>
      </c>
      <c r="D83" s="9" t="s">
        <v>2884</v>
      </c>
      <c r="E83" s="9" t="s">
        <v>29</v>
      </c>
      <c r="F83" s="6" t="s">
        <v>2885</v>
      </c>
      <c r="G83" s="7" t="e">
        <f t="shared" ca="1" si="0"/>
        <v>#NAME?</v>
      </c>
      <c r="H83" s="8" t="s">
        <v>201</v>
      </c>
      <c r="I83" s="26" t="s">
        <v>33</v>
      </c>
      <c r="J83" s="9" t="str">
        <f t="shared" si="1"/>
        <v>Não</v>
      </c>
      <c r="K83" s="229">
        <v>43822</v>
      </c>
      <c r="L83" s="229">
        <v>44545</v>
      </c>
      <c r="M83" s="6" t="s">
        <v>40</v>
      </c>
      <c r="N83" s="10">
        <v>1.2E-2</v>
      </c>
      <c r="O83" s="9" t="s">
        <v>33</v>
      </c>
      <c r="P83" s="223">
        <v>0</v>
      </c>
      <c r="Q83" s="102"/>
      <c r="R83" s="102"/>
      <c r="S83" s="7" t="s">
        <v>203</v>
      </c>
      <c r="T83" s="6" t="s">
        <v>3029</v>
      </c>
      <c r="U83" s="6" t="s">
        <v>29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2893</v>
      </c>
      <c r="BG83" s="104">
        <v>0</v>
      </c>
      <c r="BH83" s="104" t="s">
        <v>2893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2882</v>
      </c>
      <c r="B84" s="3" t="s">
        <v>767</v>
      </c>
      <c r="C84" s="9">
        <v>455761</v>
      </c>
      <c r="D84" s="9" t="s">
        <v>28</v>
      </c>
      <c r="E84" s="9" t="s">
        <v>38</v>
      </c>
      <c r="F84" s="6" t="s">
        <v>260</v>
      </c>
      <c r="G84" s="7" t="e">
        <f t="shared" ca="1" si="0"/>
        <v>#NAME?</v>
      </c>
      <c r="H84" s="8" t="s">
        <v>215</v>
      </c>
      <c r="I84" s="26" t="s">
        <v>216</v>
      </c>
      <c r="J84" s="9" t="str">
        <f t="shared" si="1"/>
        <v>Não</v>
      </c>
      <c r="K84" s="221">
        <v>44383</v>
      </c>
      <c r="L84" s="6"/>
      <c r="M84" s="6" t="s">
        <v>40</v>
      </c>
      <c r="N84" s="10">
        <v>1.2E-2</v>
      </c>
      <c r="O84" s="9" t="s">
        <v>33</v>
      </c>
      <c r="P84" s="223">
        <v>0</v>
      </c>
      <c r="Q84" s="30"/>
      <c r="R84" s="30"/>
      <c r="S84" s="7" t="s">
        <v>203</v>
      </c>
      <c r="T84" s="6" t="s">
        <v>3030</v>
      </c>
      <c r="U84" s="6" t="s">
        <v>43</v>
      </c>
      <c r="V84" s="26" t="e">
        <f t="shared" ca="1" si="2"/>
        <v>#NAME?</v>
      </c>
      <c r="W84" s="26"/>
      <c r="X84" s="26"/>
      <c r="Y84" s="6" t="s">
        <v>296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2882</v>
      </c>
      <c r="B85" s="3" t="s">
        <v>767</v>
      </c>
      <c r="C85" s="9">
        <v>362237</v>
      </c>
      <c r="D85" s="9" t="s">
        <v>28</v>
      </c>
      <c r="E85" s="9" t="s">
        <v>38</v>
      </c>
      <c r="F85" s="6" t="s">
        <v>260</v>
      </c>
      <c r="G85" s="7" t="e">
        <f t="shared" ca="1" si="0"/>
        <v>#NAME?</v>
      </c>
      <c r="H85" s="8" t="s">
        <v>215</v>
      </c>
      <c r="I85" s="26" t="s">
        <v>216</v>
      </c>
      <c r="J85" s="9" t="str">
        <f t="shared" si="1"/>
        <v>Não</v>
      </c>
      <c r="K85" s="101">
        <v>44860</v>
      </c>
      <c r="L85" s="6"/>
      <c r="M85" s="6" t="s">
        <v>301</v>
      </c>
      <c r="N85" s="10">
        <v>8.0000000000000002E-3</v>
      </c>
      <c r="O85" s="9" t="s">
        <v>302</v>
      </c>
      <c r="P85" s="223">
        <v>0.1</v>
      </c>
      <c r="Q85" s="30"/>
      <c r="R85" s="244"/>
      <c r="S85" s="7" t="s">
        <v>203</v>
      </c>
      <c r="T85" s="6" t="s">
        <v>770</v>
      </c>
      <c r="U85" s="6" t="s">
        <v>43</v>
      </c>
      <c r="V85" s="26" t="e">
        <f t="shared" ca="1" si="2"/>
        <v>#NAME?</v>
      </c>
      <c r="W85" s="26"/>
      <c r="X85" s="26"/>
      <c r="Y85" s="6" t="s">
        <v>296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2882</v>
      </c>
      <c r="B86" s="3" t="s">
        <v>776</v>
      </c>
      <c r="C86" s="9">
        <v>36371</v>
      </c>
      <c r="D86" s="9" t="s">
        <v>28</v>
      </c>
      <c r="E86" s="9" t="s">
        <v>38</v>
      </c>
      <c r="F86" s="9" t="s">
        <v>260</v>
      </c>
      <c r="G86" s="7" t="e">
        <f t="shared" ca="1" si="0"/>
        <v>#NAME?</v>
      </c>
      <c r="H86" s="8" t="s">
        <v>215</v>
      </c>
      <c r="I86" s="26" t="s">
        <v>216</v>
      </c>
      <c r="J86" s="9" t="str">
        <f t="shared" si="1"/>
        <v>Sim</v>
      </c>
      <c r="K86" s="101">
        <v>44280</v>
      </c>
      <c r="L86" s="6"/>
      <c r="M86" s="6" t="s">
        <v>74</v>
      </c>
      <c r="N86" s="10">
        <v>1.4999999999999999E-2</v>
      </c>
      <c r="O86" s="9" t="s">
        <v>41</v>
      </c>
      <c r="P86" s="223">
        <v>0.1</v>
      </c>
      <c r="Q86" s="30" t="s">
        <v>3031</v>
      </c>
      <c r="R86" s="244"/>
      <c r="S86" s="7" t="s">
        <v>203</v>
      </c>
      <c r="T86" s="6" t="s">
        <v>778</v>
      </c>
      <c r="U86" s="6" t="s">
        <v>43</v>
      </c>
      <c r="V86" s="26" t="e">
        <f t="shared" ca="1" si="2"/>
        <v>#NAME?</v>
      </c>
      <c r="W86" s="26"/>
      <c r="X86" s="26"/>
      <c r="Y86" s="6" t="s">
        <v>296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2882</v>
      </c>
      <c r="B87" s="36" t="s">
        <v>776</v>
      </c>
      <c r="C87" s="9">
        <v>560488</v>
      </c>
      <c r="D87" s="9" t="s">
        <v>28</v>
      </c>
      <c r="E87" s="9" t="s">
        <v>38</v>
      </c>
      <c r="F87" s="9" t="s">
        <v>260</v>
      </c>
      <c r="G87" s="7" t="e">
        <f t="shared" ca="1" si="0"/>
        <v>#NAME?</v>
      </c>
      <c r="H87" s="8" t="s">
        <v>215</v>
      </c>
      <c r="I87" s="26" t="s">
        <v>216</v>
      </c>
      <c r="J87" s="9" t="str">
        <f t="shared" si="1"/>
        <v>Não</v>
      </c>
      <c r="K87" s="27">
        <v>44607</v>
      </c>
      <c r="L87" s="6"/>
      <c r="M87" s="6" t="s">
        <v>53</v>
      </c>
      <c r="N87" s="10">
        <v>7.0000000000000001E-3</v>
      </c>
      <c r="O87" s="9" t="s">
        <v>33</v>
      </c>
      <c r="P87" s="223">
        <v>0</v>
      </c>
      <c r="Q87" s="102"/>
      <c r="R87" s="102"/>
      <c r="S87" s="7" t="s">
        <v>203</v>
      </c>
      <c r="T87" s="6" t="s">
        <v>778</v>
      </c>
      <c r="U87" s="6" t="s">
        <v>43</v>
      </c>
      <c r="V87" s="26" t="e">
        <f t="shared" ca="1" si="2"/>
        <v>#NAME?</v>
      </c>
      <c r="W87" s="26"/>
      <c r="X87" s="26"/>
      <c r="Y87" s="6" t="s">
        <v>296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2882</v>
      </c>
      <c r="B88" s="35" t="s">
        <v>3032</v>
      </c>
      <c r="C88" s="9">
        <v>266130</v>
      </c>
      <c r="D88" s="9" t="s">
        <v>28</v>
      </c>
      <c r="E88" s="9" t="s">
        <v>29</v>
      </c>
      <c r="F88" s="9" t="s">
        <v>3033</v>
      </c>
      <c r="G88" s="7" t="e">
        <f t="shared" ca="1" si="0"/>
        <v>#NAME?</v>
      </c>
      <c r="H88" s="8" t="s">
        <v>215</v>
      </c>
      <c r="I88" s="26" t="s">
        <v>216</v>
      </c>
      <c r="J88" s="9" t="str">
        <f t="shared" si="1"/>
        <v>Não</v>
      </c>
      <c r="K88" s="227">
        <v>43416</v>
      </c>
      <c r="L88" s="6"/>
      <c r="M88" s="6" t="s">
        <v>298</v>
      </c>
      <c r="N88" s="222">
        <v>0.03</v>
      </c>
      <c r="O88" s="9" t="s">
        <v>237</v>
      </c>
      <c r="P88" s="223">
        <v>0.2</v>
      </c>
      <c r="Q88" s="102"/>
      <c r="R88" s="102"/>
      <c r="S88" s="7" t="s">
        <v>329</v>
      </c>
      <c r="T88" s="9" t="s">
        <v>3034</v>
      </c>
      <c r="U88" s="6" t="s">
        <v>57</v>
      </c>
      <c r="V88" s="26" t="e">
        <f t="shared" ca="1" si="2"/>
        <v>#NAME?</v>
      </c>
      <c r="W88" s="26"/>
      <c r="X88" s="26"/>
      <c r="Y88" s="6" t="s">
        <v>296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2893</v>
      </c>
      <c r="BG88" s="226">
        <v>0</v>
      </c>
      <c r="BH88" s="226" t="s">
        <v>2893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2882</v>
      </c>
      <c r="B89" s="3" t="s">
        <v>3035</v>
      </c>
      <c r="C89" s="9">
        <v>452899</v>
      </c>
      <c r="D89" s="9" t="s">
        <v>28</v>
      </c>
      <c r="E89" s="9" t="s">
        <v>38</v>
      </c>
      <c r="F89" s="6" t="s">
        <v>260</v>
      </c>
      <c r="G89" s="7" t="e">
        <f t="shared" ca="1" si="0"/>
        <v>#NAME?</v>
      </c>
      <c r="H89" s="8" t="s">
        <v>201</v>
      </c>
      <c r="I89" s="26" t="s">
        <v>33</v>
      </c>
      <c r="J89" s="9" t="str">
        <f t="shared" si="1"/>
        <v>Não</v>
      </c>
      <c r="K89" s="101">
        <v>44263</v>
      </c>
      <c r="L89" s="101">
        <v>44676</v>
      </c>
      <c r="M89" s="6" t="s">
        <v>298</v>
      </c>
      <c r="N89" s="10">
        <v>2.5000000000000001E-2</v>
      </c>
      <c r="O89" s="9" t="s">
        <v>237</v>
      </c>
      <c r="P89" s="223">
        <v>0.2</v>
      </c>
      <c r="Q89" s="102"/>
      <c r="R89" s="102"/>
      <c r="S89" s="7" t="s">
        <v>203</v>
      </c>
      <c r="T89" s="6" t="s">
        <v>3036</v>
      </c>
      <c r="U89" s="6" t="s">
        <v>43</v>
      </c>
      <c r="V89" s="26" t="e">
        <f t="shared" ca="1" si="2"/>
        <v>#NAME?</v>
      </c>
      <c r="W89" s="26"/>
      <c r="X89" s="26"/>
      <c r="Y89" s="6" t="s">
        <v>296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2893</v>
      </c>
      <c r="BG89" s="104">
        <v>0</v>
      </c>
      <c r="BH89" s="104" t="s">
        <v>2893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2882</v>
      </c>
      <c r="B90" s="36" t="s">
        <v>3037</v>
      </c>
      <c r="C90" s="9">
        <v>467488</v>
      </c>
      <c r="D90" s="9" t="s">
        <v>2884</v>
      </c>
      <c r="E90" s="9" t="s">
        <v>29</v>
      </c>
      <c r="F90" s="6" t="s">
        <v>2884</v>
      </c>
      <c r="G90" s="7" t="e">
        <f t="shared" ca="1" si="0"/>
        <v>#NAME?</v>
      </c>
      <c r="H90" s="8" t="s">
        <v>201</v>
      </c>
      <c r="I90" s="26" t="s">
        <v>33</v>
      </c>
      <c r="J90" s="9" t="str">
        <f t="shared" si="1"/>
        <v>Não</v>
      </c>
      <c r="K90" s="229">
        <v>44124</v>
      </c>
      <c r="L90" s="229">
        <v>44482</v>
      </c>
      <c r="M90" s="6" t="s">
        <v>74</v>
      </c>
      <c r="N90" s="10">
        <v>1.4999999999999999E-2</v>
      </c>
      <c r="O90" s="9" t="s">
        <v>41</v>
      </c>
      <c r="P90" s="223">
        <v>0.1</v>
      </c>
      <c r="Q90" s="102"/>
      <c r="R90" s="102"/>
      <c r="S90" s="7" t="s">
        <v>329</v>
      </c>
      <c r="T90" s="6" t="s">
        <v>3038</v>
      </c>
      <c r="U90" s="6" t="s">
        <v>29</v>
      </c>
      <c r="V90" s="26" t="e">
        <f t="shared" ca="1" si="2"/>
        <v>#NAME?</v>
      </c>
      <c r="W90" s="26"/>
      <c r="X90" s="26"/>
      <c r="Y90" s="6" t="s">
        <v>296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2893</v>
      </c>
      <c r="BG90" s="104">
        <v>0</v>
      </c>
      <c r="BH90" s="104" t="s">
        <v>2893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2882</v>
      </c>
      <c r="B91" s="36" t="s">
        <v>3039</v>
      </c>
      <c r="C91" s="9">
        <v>467483</v>
      </c>
      <c r="D91" s="9" t="s">
        <v>2884</v>
      </c>
      <c r="E91" s="9" t="s">
        <v>29</v>
      </c>
      <c r="F91" s="6" t="s">
        <v>2884</v>
      </c>
      <c r="G91" s="7" t="e">
        <f t="shared" ca="1" si="0"/>
        <v>#NAME?</v>
      </c>
      <c r="H91" s="8" t="s">
        <v>201</v>
      </c>
      <c r="I91" s="26" t="s">
        <v>33</v>
      </c>
      <c r="J91" s="9" t="str">
        <f t="shared" si="1"/>
        <v>Não</v>
      </c>
      <c r="K91" s="229">
        <v>44118</v>
      </c>
      <c r="L91" s="229">
        <v>44482</v>
      </c>
      <c r="M91" s="6" t="s">
        <v>74</v>
      </c>
      <c r="N91" s="10">
        <v>1.4999999999999999E-2</v>
      </c>
      <c r="O91" s="9" t="s">
        <v>41</v>
      </c>
      <c r="P91" s="223">
        <v>0.1</v>
      </c>
      <c r="Q91" s="102"/>
      <c r="R91" s="102"/>
      <c r="S91" s="7" t="s">
        <v>329</v>
      </c>
      <c r="T91" s="6" t="s">
        <v>3040</v>
      </c>
      <c r="U91" s="6" t="s">
        <v>29</v>
      </c>
      <c r="V91" s="26" t="e">
        <f t="shared" ca="1" si="2"/>
        <v>#NAME?</v>
      </c>
      <c r="W91" s="26"/>
      <c r="X91" s="26"/>
      <c r="Y91" s="6" t="s">
        <v>296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2893</v>
      </c>
      <c r="BG91" s="104">
        <v>0</v>
      </c>
      <c r="BH91" s="104" t="s">
        <v>2893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2882</v>
      </c>
      <c r="B92" s="36" t="s">
        <v>3041</v>
      </c>
      <c r="C92" s="9">
        <v>32091</v>
      </c>
      <c r="D92" s="9" t="s">
        <v>28</v>
      </c>
      <c r="E92" s="9" t="s">
        <v>38</v>
      </c>
      <c r="F92" s="6" t="s">
        <v>260</v>
      </c>
      <c r="G92" s="7" t="e">
        <f t="shared" ca="1" si="0"/>
        <v>#NAME?</v>
      </c>
      <c r="H92" s="8" t="s">
        <v>201</v>
      </c>
      <c r="I92" s="26" t="s">
        <v>33</v>
      </c>
      <c r="J92" s="9" t="str">
        <f t="shared" si="1"/>
        <v>Não</v>
      </c>
      <c r="K92" s="229">
        <v>44328</v>
      </c>
      <c r="L92" s="229">
        <v>44701</v>
      </c>
      <c r="M92" s="6" t="s">
        <v>74</v>
      </c>
      <c r="N92" s="10">
        <v>1.4999999999999999E-2</v>
      </c>
      <c r="O92" s="9" t="s">
        <v>41</v>
      </c>
      <c r="P92" s="223">
        <v>0.1</v>
      </c>
      <c r="Q92" s="30"/>
      <c r="R92" s="30"/>
      <c r="S92" s="7" t="s">
        <v>203</v>
      </c>
      <c r="T92" s="6" t="s">
        <v>3042</v>
      </c>
      <c r="U92" s="6" t="s">
        <v>43</v>
      </c>
      <c r="V92" s="26" t="e">
        <f t="shared" ca="1" si="2"/>
        <v>#NAME?</v>
      </c>
      <c r="W92" s="26"/>
      <c r="X92" s="26"/>
      <c r="Y92" s="6" t="s">
        <v>296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2893</v>
      </c>
      <c r="BG92" s="104">
        <v>0</v>
      </c>
      <c r="BH92" s="104" t="s">
        <v>2893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2882</v>
      </c>
      <c r="B93" s="36" t="s">
        <v>3043</v>
      </c>
      <c r="C93" s="9">
        <v>86633</v>
      </c>
      <c r="D93" s="9" t="s">
        <v>2950</v>
      </c>
      <c r="E93" s="9" t="s">
        <v>29</v>
      </c>
      <c r="F93" s="6" t="s">
        <v>2950</v>
      </c>
      <c r="G93" s="7" t="e">
        <f t="shared" ca="1" si="0"/>
        <v>#NAME?</v>
      </c>
      <c r="H93" s="8" t="s">
        <v>201</v>
      </c>
      <c r="I93" s="26" t="s">
        <v>33</v>
      </c>
      <c r="J93" s="9" t="str">
        <f>IF(R93=0,"Não","Sim")</f>
        <v>Sim</v>
      </c>
      <c r="K93" s="229">
        <v>43384</v>
      </c>
      <c r="L93" s="101">
        <v>45495</v>
      </c>
      <c r="M93" s="6" t="s">
        <v>298</v>
      </c>
      <c r="N93" s="10">
        <v>0.01</v>
      </c>
      <c r="O93" s="9" t="s">
        <v>33</v>
      </c>
      <c r="P93" s="223">
        <v>0</v>
      </c>
      <c r="R93" s="102" t="s">
        <v>3044</v>
      </c>
      <c r="S93" s="7" t="s">
        <v>203</v>
      </c>
      <c r="T93" s="6" t="s">
        <v>3045</v>
      </c>
      <c r="U93" s="6" t="s">
        <v>29</v>
      </c>
      <c r="V93" s="26" t="e">
        <f t="shared" ca="1" si="2"/>
        <v>#NAME?</v>
      </c>
      <c r="W93" s="26"/>
      <c r="X93" s="26"/>
      <c r="Y93" s="6" t="s">
        <v>296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2882</v>
      </c>
      <c r="B94" s="3" t="s">
        <v>3046</v>
      </c>
      <c r="C94" s="9">
        <v>43175</v>
      </c>
      <c r="D94" s="9" t="s">
        <v>28</v>
      </c>
      <c r="E94" s="9" t="s">
        <v>38</v>
      </c>
      <c r="F94" s="6" t="s">
        <v>306</v>
      </c>
      <c r="G94" s="7" t="e">
        <f t="shared" ca="1" si="0"/>
        <v>#NAME?</v>
      </c>
      <c r="H94" s="8" t="s">
        <v>201</v>
      </c>
      <c r="I94" s="26" t="s">
        <v>33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504</v>
      </c>
      <c r="N94" s="10">
        <v>3.0000000000000001E-3</v>
      </c>
      <c r="O94" s="9" t="s">
        <v>33</v>
      </c>
      <c r="P94" s="223">
        <v>0</v>
      </c>
      <c r="Q94" s="30"/>
      <c r="R94" s="30"/>
      <c r="S94" s="7" t="s">
        <v>329</v>
      </c>
      <c r="T94" s="6" t="s">
        <v>3047</v>
      </c>
      <c r="U94" s="6" t="s">
        <v>43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2893</v>
      </c>
      <c r="BG94" s="104">
        <v>0</v>
      </c>
      <c r="BH94" s="104" t="s">
        <v>2893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2882</v>
      </c>
      <c r="B95" s="3" t="s">
        <v>3048</v>
      </c>
      <c r="C95" s="9">
        <v>435801</v>
      </c>
      <c r="D95" s="9" t="s">
        <v>28</v>
      </c>
      <c r="E95" s="9" t="s">
        <v>29</v>
      </c>
      <c r="F95" s="9" t="s">
        <v>225</v>
      </c>
      <c r="G95" s="7" t="e">
        <f t="shared" ca="1" si="0"/>
        <v>#NAME?</v>
      </c>
      <c r="H95" s="8" t="s">
        <v>210</v>
      </c>
      <c r="I95" s="26" t="s">
        <v>33</v>
      </c>
      <c r="J95" s="9" t="str">
        <f t="shared" si="3"/>
        <v>Sim</v>
      </c>
      <c r="K95" s="221">
        <v>43713</v>
      </c>
      <c r="L95" s="101"/>
      <c r="M95" s="6" t="s">
        <v>40</v>
      </c>
      <c r="N95" s="222">
        <v>0.01</v>
      </c>
      <c r="O95" s="9" t="s">
        <v>33</v>
      </c>
      <c r="P95" s="223">
        <v>0</v>
      </c>
      <c r="Q95" s="102" t="s">
        <v>3049</v>
      </c>
      <c r="R95" s="102" t="s">
        <v>3050</v>
      </c>
      <c r="S95" s="7" t="s">
        <v>203</v>
      </c>
      <c r="T95" s="6" t="s">
        <v>3051</v>
      </c>
      <c r="U95" s="6" t="s">
        <v>29</v>
      </c>
      <c r="V95" s="26" t="e">
        <f t="shared" ca="1" si="2"/>
        <v>#NAME?</v>
      </c>
      <c r="W95" s="26"/>
      <c r="X95" s="26"/>
      <c r="Y95" s="6" t="s">
        <v>296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2882</v>
      </c>
      <c r="B96" s="3" t="s">
        <v>3052</v>
      </c>
      <c r="C96" s="9">
        <v>363494</v>
      </c>
      <c r="D96" s="9" t="s">
        <v>28</v>
      </c>
      <c r="E96" s="9" t="s">
        <v>38</v>
      </c>
      <c r="F96" s="6" t="s">
        <v>260</v>
      </c>
      <c r="G96" s="7" t="e">
        <f t="shared" ca="1" si="0"/>
        <v>#NAME?</v>
      </c>
      <c r="H96" s="8" t="s">
        <v>215</v>
      </c>
      <c r="I96" s="26" t="s">
        <v>216</v>
      </c>
      <c r="J96" s="9" t="str">
        <f t="shared" si="3"/>
        <v>Não</v>
      </c>
      <c r="K96" s="221">
        <v>44838</v>
      </c>
      <c r="L96" s="6"/>
      <c r="M96" s="6" t="s">
        <v>53</v>
      </c>
      <c r="N96" s="10">
        <v>0.01</v>
      </c>
      <c r="O96" s="9" t="s">
        <v>33</v>
      </c>
      <c r="P96" s="223">
        <v>0</v>
      </c>
      <c r="Q96" s="43"/>
      <c r="R96" s="102" t="s">
        <v>3053</v>
      </c>
      <c r="S96" s="7" t="s">
        <v>203</v>
      </c>
      <c r="T96" s="6" t="s">
        <v>3054</v>
      </c>
      <c r="U96" s="6" t="s">
        <v>43</v>
      </c>
      <c r="V96" s="26" t="e">
        <f t="shared" ca="1" si="2"/>
        <v>#NAME?</v>
      </c>
      <c r="W96" s="26"/>
      <c r="X96" s="26"/>
      <c r="Y96" s="6" t="s">
        <v>296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2882</v>
      </c>
      <c r="B97" s="3" t="s">
        <v>868</v>
      </c>
      <c r="C97" s="9">
        <v>79850</v>
      </c>
      <c r="D97" s="9" t="s">
        <v>28</v>
      </c>
      <c r="E97" s="9" t="s">
        <v>38</v>
      </c>
      <c r="F97" s="9" t="s">
        <v>2932</v>
      </c>
      <c r="G97" s="7" t="e">
        <f t="shared" ca="1" si="0"/>
        <v>#NAME?</v>
      </c>
      <c r="H97" s="8" t="s">
        <v>215</v>
      </c>
      <c r="I97" s="26" t="s">
        <v>216</v>
      </c>
      <c r="J97" s="9" t="str">
        <f t="shared" si="3"/>
        <v>Não</v>
      </c>
      <c r="K97" s="221">
        <v>44299</v>
      </c>
      <c r="L97" s="6"/>
      <c r="M97" s="6" t="s">
        <v>74</v>
      </c>
      <c r="N97" s="10">
        <v>1.4999999999999999E-2</v>
      </c>
      <c r="O97" s="9" t="s">
        <v>41</v>
      </c>
      <c r="P97" s="223">
        <v>0.1</v>
      </c>
      <c r="Q97" s="43"/>
      <c r="R97" s="102" t="s">
        <v>3055</v>
      </c>
      <c r="S97" s="7" t="s">
        <v>203</v>
      </c>
      <c r="T97" s="6" t="s">
        <v>871</v>
      </c>
      <c r="U97" s="6" t="s">
        <v>43</v>
      </c>
      <c r="V97" s="26" t="e">
        <f t="shared" ca="1" si="2"/>
        <v>#NAME?</v>
      </c>
      <c r="W97" s="26"/>
      <c r="X97" s="26"/>
      <c r="Y97" s="6" t="s">
        <v>296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2882</v>
      </c>
      <c r="B98" s="3" t="s">
        <v>3056</v>
      </c>
      <c r="C98" s="9">
        <v>449049</v>
      </c>
      <c r="D98" s="9" t="s">
        <v>2884</v>
      </c>
      <c r="E98" s="9" t="s">
        <v>29</v>
      </c>
      <c r="F98" s="9" t="s">
        <v>2885</v>
      </c>
      <c r="G98" s="7" t="e">
        <f t="shared" ca="1" si="0"/>
        <v>#NAME?</v>
      </c>
      <c r="H98" s="8" t="s">
        <v>215</v>
      </c>
      <c r="I98" s="26" t="s">
        <v>216</v>
      </c>
      <c r="J98" s="9" t="str">
        <f t="shared" si="3"/>
        <v>Não</v>
      </c>
      <c r="K98" s="221">
        <v>43895</v>
      </c>
      <c r="L98" s="6"/>
      <c r="M98" s="6" t="s">
        <v>40</v>
      </c>
      <c r="N98" s="10">
        <v>1.2E-2</v>
      </c>
      <c r="O98" s="9" t="s">
        <v>33</v>
      </c>
      <c r="P98" s="223">
        <v>0</v>
      </c>
      <c r="Q98" s="102"/>
      <c r="R98" s="102" t="s">
        <v>3057</v>
      </c>
      <c r="S98" s="7" t="s">
        <v>203</v>
      </c>
      <c r="T98" s="6" t="s">
        <v>3058</v>
      </c>
      <c r="U98" s="6" t="s">
        <v>29</v>
      </c>
      <c r="V98" s="26" t="e">
        <f t="shared" ca="1" si="2"/>
        <v>#NAME?</v>
      </c>
      <c r="W98" s="26"/>
      <c r="X98" s="26"/>
      <c r="Y98" s="6" t="s">
        <v>296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2882</v>
      </c>
      <c r="B99" s="3" t="s">
        <v>3059</v>
      </c>
      <c r="C99" s="9">
        <v>438733</v>
      </c>
      <c r="D99" s="9" t="s">
        <v>2884</v>
      </c>
      <c r="E99" s="9" t="s">
        <v>29</v>
      </c>
      <c r="F99" s="6" t="s">
        <v>2891</v>
      </c>
      <c r="G99" s="7" t="e">
        <f t="shared" ca="1" si="0"/>
        <v>#NAME?</v>
      </c>
      <c r="H99" s="8" t="s">
        <v>201</v>
      </c>
      <c r="I99" s="26" t="s">
        <v>33</v>
      </c>
      <c r="J99" s="9" t="str">
        <f t="shared" si="3"/>
        <v>Não</v>
      </c>
      <c r="K99" s="101">
        <v>43913</v>
      </c>
      <c r="L99" s="101">
        <v>44086</v>
      </c>
      <c r="M99" s="6" t="s">
        <v>74</v>
      </c>
      <c r="N99" s="10">
        <v>1.4999999999999999E-2</v>
      </c>
      <c r="O99" s="9" t="s">
        <v>41</v>
      </c>
      <c r="P99" s="223">
        <v>0.1</v>
      </c>
      <c r="Q99" s="102"/>
      <c r="R99" s="102"/>
      <c r="S99" s="7" t="s">
        <v>203</v>
      </c>
      <c r="T99" s="6" t="s">
        <v>3060</v>
      </c>
      <c r="U99" s="6" t="s">
        <v>20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2893</v>
      </c>
      <c r="BG99" s="104">
        <v>0</v>
      </c>
      <c r="BH99" s="104" t="s">
        <v>2893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2882</v>
      </c>
      <c r="B100" s="3" t="s">
        <v>3061</v>
      </c>
      <c r="C100" s="9">
        <v>338439</v>
      </c>
      <c r="D100" s="9" t="s">
        <v>28</v>
      </c>
      <c r="E100" s="9" t="s">
        <v>29</v>
      </c>
      <c r="F100" s="9" t="s">
        <v>30</v>
      </c>
      <c r="G100" s="7" t="e">
        <f t="shared" ca="1" si="0"/>
        <v>#NAME?</v>
      </c>
      <c r="H100" s="8" t="s">
        <v>215</v>
      </c>
      <c r="I100" s="26" t="s">
        <v>216</v>
      </c>
      <c r="J100" s="9" t="str">
        <f t="shared" si="3"/>
        <v>Não</v>
      </c>
      <c r="K100" s="221">
        <v>43860</v>
      </c>
      <c r="L100" s="6"/>
      <c r="M100" s="6" t="s">
        <v>74</v>
      </c>
      <c r="N100" s="10">
        <v>1.4999999999999999E-2</v>
      </c>
      <c r="O100" s="9" t="s">
        <v>33</v>
      </c>
      <c r="P100" s="223">
        <v>0</v>
      </c>
      <c r="Q100" s="25"/>
      <c r="R100" s="102" t="s">
        <v>3062</v>
      </c>
      <c r="S100" s="7" t="s">
        <v>203</v>
      </c>
      <c r="T100" s="6" t="s">
        <v>3063</v>
      </c>
      <c r="U100" s="6" t="s">
        <v>29</v>
      </c>
      <c r="V100" s="26" t="e">
        <f t="shared" ca="1" si="2"/>
        <v>#NAME?</v>
      </c>
      <c r="W100" s="26"/>
      <c r="X100" s="26"/>
      <c r="Y100" s="6" t="s">
        <v>205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2882</v>
      </c>
      <c r="B101" s="97" t="s">
        <v>890</v>
      </c>
      <c r="C101" s="9">
        <v>36791</v>
      </c>
      <c r="D101" s="9" t="s">
        <v>28</v>
      </c>
      <c r="E101" s="9" t="s">
        <v>38</v>
      </c>
      <c r="F101" s="9" t="s">
        <v>260</v>
      </c>
      <c r="G101" s="7" t="e">
        <f t="shared" ca="1" si="0"/>
        <v>#NAME?</v>
      </c>
      <c r="H101" s="8" t="s">
        <v>215</v>
      </c>
      <c r="I101" s="26" t="s">
        <v>216</v>
      </c>
      <c r="J101" s="9" t="str">
        <f t="shared" si="3"/>
        <v>Não</v>
      </c>
      <c r="K101" s="221">
        <v>44321</v>
      </c>
      <c r="L101" s="6"/>
      <c r="M101" s="6" t="s">
        <v>74</v>
      </c>
      <c r="N101" s="28">
        <v>1.4999999999999999E-2</v>
      </c>
      <c r="O101" s="9" t="s">
        <v>41</v>
      </c>
      <c r="P101" s="223">
        <v>0.1</v>
      </c>
      <c r="Q101" s="30"/>
      <c r="R101" s="30"/>
      <c r="S101" s="7" t="s">
        <v>203</v>
      </c>
      <c r="T101" s="9" t="s">
        <v>892</v>
      </c>
      <c r="U101" s="6" t="s">
        <v>43</v>
      </c>
      <c r="V101" s="26" t="e">
        <f t="shared" ca="1" si="2"/>
        <v>#NAME?</v>
      </c>
      <c r="W101" s="26"/>
      <c r="X101" s="26"/>
      <c r="Y101" s="6" t="s">
        <v>205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2882</v>
      </c>
      <c r="B102" s="3" t="s">
        <v>894</v>
      </c>
      <c r="C102" s="9">
        <v>32374</v>
      </c>
      <c r="D102" s="9" t="s">
        <v>28</v>
      </c>
      <c r="E102" s="9" t="s">
        <v>38</v>
      </c>
      <c r="F102" s="6" t="s">
        <v>306</v>
      </c>
      <c r="G102" s="7" t="e">
        <f t="shared" ca="1" si="0"/>
        <v>#NAME?</v>
      </c>
      <c r="H102" s="8" t="s">
        <v>210</v>
      </c>
      <c r="I102" s="26" t="s">
        <v>33</v>
      </c>
      <c r="J102" s="9" t="str">
        <f t="shared" si="3"/>
        <v>Não</v>
      </c>
      <c r="K102" s="221">
        <v>44586</v>
      </c>
      <c r="L102" s="6"/>
      <c r="M102" s="6" t="s">
        <v>53</v>
      </c>
      <c r="N102" s="10">
        <v>7.0000000000000001E-3</v>
      </c>
      <c r="O102" s="9" t="s">
        <v>33</v>
      </c>
      <c r="P102" s="223">
        <v>0</v>
      </c>
      <c r="Q102" s="245"/>
      <c r="R102" s="245"/>
      <c r="S102" s="7" t="s">
        <v>203</v>
      </c>
      <c r="T102" s="6" t="s">
        <v>897</v>
      </c>
      <c r="U102" s="6" t="s">
        <v>43</v>
      </c>
      <c r="V102" s="26" t="e">
        <f t="shared" ca="1" si="2"/>
        <v>#NAME?</v>
      </c>
      <c r="W102" s="26"/>
      <c r="X102" s="26"/>
      <c r="Y102" s="6" t="s">
        <v>296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2882</v>
      </c>
      <c r="B103" s="36" t="s">
        <v>905</v>
      </c>
      <c r="C103" s="9">
        <v>649661</v>
      </c>
      <c r="D103" s="9" t="s">
        <v>28</v>
      </c>
      <c r="E103" s="9" t="s">
        <v>38</v>
      </c>
      <c r="F103" s="9" t="s">
        <v>260</v>
      </c>
      <c r="G103" s="7" t="e">
        <f t="shared" ca="1" si="0"/>
        <v>#NAME?</v>
      </c>
      <c r="H103" s="8" t="s">
        <v>201</v>
      </c>
      <c r="I103" s="26" t="s">
        <v>33</v>
      </c>
      <c r="J103" s="9" t="str">
        <f t="shared" si="3"/>
        <v>Não</v>
      </c>
      <c r="K103" s="101">
        <v>44715</v>
      </c>
      <c r="L103" s="101">
        <v>45061</v>
      </c>
      <c r="M103" s="6" t="s">
        <v>40</v>
      </c>
      <c r="N103" s="10">
        <v>1.2E-2</v>
      </c>
      <c r="O103" s="9" t="s">
        <v>33</v>
      </c>
      <c r="P103" s="223">
        <v>0</v>
      </c>
      <c r="Q103" s="102"/>
      <c r="R103" s="102"/>
      <c r="S103" s="7" t="s">
        <v>203</v>
      </c>
      <c r="T103" s="6" t="s">
        <v>908</v>
      </c>
      <c r="U103" s="7" t="s">
        <v>43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2882</v>
      </c>
      <c r="B104" s="36" t="s">
        <v>905</v>
      </c>
      <c r="C104" s="9">
        <v>377958</v>
      </c>
      <c r="D104" s="9" t="s">
        <v>28</v>
      </c>
      <c r="E104" s="9" t="s">
        <v>38</v>
      </c>
      <c r="F104" s="6" t="s">
        <v>3064</v>
      </c>
      <c r="G104" s="7" t="e">
        <f t="shared" ca="1" si="0"/>
        <v>#NAME?</v>
      </c>
      <c r="H104" s="8" t="s">
        <v>201</v>
      </c>
      <c r="I104" s="26" t="s">
        <v>33</v>
      </c>
      <c r="J104" s="9" t="str">
        <f t="shared" si="3"/>
        <v>Não</v>
      </c>
      <c r="K104" s="221">
        <v>44999</v>
      </c>
      <c r="L104" s="101">
        <v>43966</v>
      </c>
      <c r="M104" s="6" t="s">
        <v>907</v>
      </c>
      <c r="N104" s="10">
        <v>0.02</v>
      </c>
      <c r="O104" s="9" t="s">
        <v>237</v>
      </c>
      <c r="P104" s="223">
        <v>0.2</v>
      </c>
      <c r="Q104" s="102"/>
      <c r="R104" s="102"/>
      <c r="S104" s="7" t="s">
        <v>203</v>
      </c>
      <c r="T104" s="6" t="s">
        <v>908</v>
      </c>
      <c r="U104" s="6" t="s">
        <v>43</v>
      </c>
      <c r="V104" s="26" t="e">
        <f t="shared" ca="1" si="2"/>
        <v>#NAME?</v>
      </c>
      <c r="W104" s="26"/>
      <c r="X104" s="26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2882</v>
      </c>
      <c r="B105" s="3" t="s">
        <v>3065</v>
      </c>
      <c r="C105" s="9">
        <v>453416</v>
      </c>
      <c r="D105" s="9" t="s">
        <v>2884</v>
      </c>
      <c r="E105" s="9" t="s">
        <v>29</v>
      </c>
      <c r="F105" s="6" t="s">
        <v>2884</v>
      </c>
      <c r="G105" s="7" t="e">
        <f t="shared" ca="1" si="0"/>
        <v>#NAME?</v>
      </c>
      <c r="H105" s="8" t="s">
        <v>201</v>
      </c>
      <c r="I105" s="26" t="s">
        <v>33</v>
      </c>
      <c r="J105" s="9" t="str">
        <f t="shared" si="3"/>
        <v>Não</v>
      </c>
      <c r="K105" s="101">
        <v>43924</v>
      </c>
      <c r="L105" s="229">
        <v>44482</v>
      </c>
      <c r="M105" s="6" t="s">
        <v>74</v>
      </c>
      <c r="N105" s="10">
        <v>1.4999999999999999E-2</v>
      </c>
      <c r="O105" s="9" t="s">
        <v>41</v>
      </c>
      <c r="P105" s="223">
        <v>0.1</v>
      </c>
      <c r="Q105" s="102"/>
      <c r="R105" s="102"/>
      <c r="S105" s="7" t="s">
        <v>203</v>
      </c>
      <c r="T105" s="6" t="s">
        <v>3066</v>
      </c>
      <c r="U105" s="6" t="s">
        <v>29</v>
      </c>
      <c r="V105" s="26" t="e">
        <f t="shared" ca="1" si="2"/>
        <v>#NAME?</v>
      </c>
      <c r="W105" s="26"/>
      <c r="X105" s="26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2893</v>
      </c>
      <c r="BG105" s="104">
        <v>0</v>
      </c>
      <c r="BH105" s="104" t="s">
        <v>2893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2882</v>
      </c>
      <c r="B106" s="35" t="s">
        <v>958</v>
      </c>
      <c r="C106" s="9">
        <v>362767</v>
      </c>
      <c r="D106" s="9" t="s">
        <v>28</v>
      </c>
      <c r="E106" s="9" t="s">
        <v>38</v>
      </c>
      <c r="F106" s="9" t="s">
        <v>260</v>
      </c>
      <c r="G106" s="7" t="e">
        <f t="shared" ca="1" si="0"/>
        <v>#NAME?</v>
      </c>
      <c r="H106" s="8" t="s">
        <v>215</v>
      </c>
      <c r="I106" s="26" t="s">
        <v>216</v>
      </c>
      <c r="J106" s="9" t="str">
        <f t="shared" si="3"/>
        <v>Não</v>
      </c>
      <c r="K106" s="227">
        <v>44844</v>
      </c>
      <c r="L106" s="6"/>
      <c r="M106" s="6" t="s">
        <v>53</v>
      </c>
      <c r="N106" s="222">
        <v>0.01</v>
      </c>
      <c r="O106" s="9" t="s">
        <v>33</v>
      </c>
      <c r="P106" s="223">
        <v>0</v>
      </c>
      <c r="Q106" s="102"/>
      <c r="R106" s="102"/>
      <c r="S106" s="7" t="s">
        <v>203</v>
      </c>
      <c r="T106" s="9" t="s">
        <v>961</v>
      </c>
      <c r="U106" s="6" t="s">
        <v>43</v>
      </c>
      <c r="V106" s="26" t="e">
        <f t="shared" ca="1" si="2"/>
        <v>#NAME?</v>
      </c>
      <c r="W106" s="26"/>
      <c r="X106" s="26"/>
      <c r="Y106" s="6" t="s">
        <v>296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2882</v>
      </c>
      <c r="B107" s="36" t="s">
        <v>962</v>
      </c>
      <c r="C107" s="9">
        <v>38407</v>
      </c>
      <c r="D107" s="9" t="s">
        <v>28</v>
      </c>
      <c r="E107" s="9" t="s">
        <v>38</v>
      </c>
      <c r="F107" s="9" t="s">
        <v>306</v>
      </c>
      <c r="G107" s="7" t="e">
        <f t="shared" ca="1" si="0"/>
        <v>#NAME?</v>
      </c>
      <c r="H107" s="8" t="s">
        <v>215</v>
      </c>
      <c r="I107" s="26" t="s">
        <v>216</v>
      </c>
      <c r="J107" s="9" t="str">
        <f t="shared" si="3"/>
        <v>Não</v>
      </c>
      <c r="K107" s="221">
        <v>44328</v>
      </c>
      <c r="L107" s="7"/>
      <c r="M107" s="6" t="s">
        <v>386</v>
      </c>
      <c r="N107" s="10">
        <v>0.02</v>
      </c>
      <c r="O107" s="9" t="s">
        <v>41</v>
      </c>
      <c r="P107" s="223">
        <v>0.2</v>
      </c>
      <c r="Q107" s="43"/>
      <c r="R107" s="30" t="s">
        <v>3067</v>
      </c>
      <c r="S107" s="7" t="s">
        <v>203</v>
      </c>
      <c r="T107" s="6" t="s">
        <v>964</v>
      </c>
      <c r="U107" s="6" t="s">
        <v>43</v>
      </c>
      <c r="V107" s="26" t="e">
        <f t="shared" ca="1" si="2"/>
        <v>#NAME?</v>
      </c>
      <c r="W107" s="26"/>
      <c r="X107" s="26"/>
      <c r="Y107" s="6" t="s">
        <v>205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2882</v>
      </c>
      <c r="B108" s="36" t="s">
        <v>3068</v>
      </c>
      <c r="C108" s="9">
        <v>35124</v>
      </c>
      <c r="D108" s="9" t="s">
        <v>28</v>
      </c>
      <c r="E108" s="9" t="s">
        <v>38</v>
      </c>
      <c r="F108" s="9" t="s">
        <v>260</v>
      </c>
      <c r="G108" s="7" t="e">
        <f t="shared" ca="1" si="0"/>
        <v>#NAME?</v>
      </c>
      <c r="H108" s="8" t="s">
        <v>201</v>
      </c>
      <c r="I108" s="26" t="s">
        <v>33</v>
      </c>
      <c r="J108" s="9" t="str">
        <f t="shared" si="3"/>
        <v>Não</v>
      </c>
      <c r="K108" s="101">
        <v>44594</v>
      </c>
      <c r="L108" s="27">
        <v>44937</v>
      </c>
      <c r="M108" s="6" t="s">
        <v>74</v>
      </c>
      <c r="N108" s="10">
        <v>1.4999999999999999E-2</v>
      </c>
      <c r="O108" s="9" t="s">
        <v>41</v>
      </c>
      <c r="P108" s="223">
        <v>0.1</v>
      </c>
      <c r="Q108" s="43"/>
      <c r="R108" s="224"/>
      <c r="S108" s="7" t="s">
        <v>203</v>
      </c>
      <c r="T108" s="6" t="s">
        <v>3069</v>
      </c>
      <c r="U108" s="6" t="s">
        <v>43</v>
      </c>
      <c r="V108" s="26" t="e">
        <f t="shared" ca="1" si="2"/>
        <v>#NAME?</v>
      </c>
      <c r="W108" s="26"/>
      <c r="X108" s="26"/>
      <c r="Y108" s="6" t="s">
        <v>296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2882</v>
      </c>
      <c r="B109" s="35" t="s">
        <v>3070</v>
      </c>
      <c r="C109" s="9">
        <v>446581</v>
      </c>
      <c r="D109" s="9" t="s">
        <v>28</v>
      </c>
      <c r="E109" s="9" t="s">
        <v>29</v>
      </c>
      <c r="F109" s="9" t="s">
        <v>760</v>
      </c>
      <c r="G109" s="7" t="e">
        <f t="shared" ca="1" si="0"/>
        <v>#NAME?</v>
      </c>
      <c r="H109" s="8" t="s">
        <v>210</v>
      </c>
      <c r="I109" s="26" t="s">
        <v>33</v>
      </c>
      <c r="J109" s="9" t="str">
        <f t="shared" si="3"/>
        <v>Sim</v>
      </c>
      <c r="K109" s="221">
        <v>43888</v>
      </c>
      <c r="L109" s="6"/>
      <c r="M109" s="6" t="s">
        <v>40</v>
      </c>
      <c r="N109" s="10">
        <v>1.2E-2</v>
      </c>
      <c r="O109" s="9" t="s">
        <v>33</v>
      </c>
      <c r="P109" s="223">
        <v>0</v>
      </c>
      <c r="Q109" s="102" t="s">
        <v>3071</v>
      </c>
      <c r="R109" s="102" t="s">
        <v>3072</v>
      </c>
      <c r="S109" s="7" t="s">
        <v>203</v>
      </c>
      <c r="T109" s="9" t="s">
        <v>3073</v>
      </c>
      <c r="U109" s="9" t="s">
        <v>29</v>
      </c>
      <c r="V109" s="26" t="e">
        <f t="shared" ca="1" si="2"/>
        <v>#NAME?</v>
      </c>
      <c r="W109" s="26"/>
      <c r="X109" s="26"/>
      <c r="Y109" s="6" t="s">
        <v>296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2882</v>
      </c>
      <c r="B110" s="35" t="s">
        <v>3074</v>
      </c>
      <c r="C110" s="9">
        <v>295437</v>
      </c>
      <c r="D110" s="9" t="s">
        <v>28</v>
      </c>
      <c r="E110" s="9" t="s">
        <v>29</v>
      </c>
      <c r="F110" s="9" t="s">
        <v>78</v>
      </c>
      <c r="G110" s="7" t="e">
        <f t="shared" ca="1" si="0"/>
        <v>#NAME?</v>
      </c>
      <c r="H110" s="8" t="s">
        <v>215</v>
      </c>
      <c r="I110" s="26" t="s">
        <v>216</v>
      </c>
      <c r="J110" s="9" t="str">
        <f t="shared" si="3"/>
        <v>Não</v>
      </c>
      <c r="K110" s="227">
        <v>43398</v>
      </c>
      <c r="L110" s="6"/>
      <c r="M110" s="6" t="s">
        <v>298</v>
      </c>
      <c r="N110" s="222">
        <v>1.7999999999999999E-2</v>
      </c>
      <c r="O110" s="9" t="s">
        <v>237</v>
      </c>
      <c r="P110" s="223">
        <v>0.2</v>
      </c>
      <c r="Q110" s="102"/>
      <c r="R110" s="102"/>
      <c r="S110" s="7" t="s">
        <v>203</v>
      </c>
      <c r="T110" s="9" t="s">
        <v>3075</v>
      </c>
      <c r="U110" s="6" t="s">
        <v>29</v>
      </c>
      <c r="V110" s="26" t="e">
        <f t="shared" ca="1" si="2"/>
        <v>#NAME?</v>
      </c>
      <c r="W110" s="26"/>
      <c r="X110" s="26"/>
      <c r="Y110" s="6" t="s">
        <v>296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2893</v>
      </c>
      <c r="BG110" s="226">
        <v>0</v>
      </c>
      <c r="BH110" s="226" t="s">
        <v>2893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2882</v>
      </c>
      <c r="B111" s="36" t="s">
        <v>3076</v>
      </c>
      <c r="C111" s="9">
        <v>254180</v>
      </c>
      <c r="D111" s="9" t="s">
        <v>28</v>
      </c>
      <c r="E111" s="9" t="s">
        <v>38</v>
      </c>
      <c r="F111" s="9" t="s">
        <v>260</v>
      </c>
      <c r="G111" s="7" t="e">
        <f t="shared" ca="1" si="0"/>
        <v>#NAME?</v>
      </c>
      <c r="H111" s="8" t="s">
        <v>210</v>
      </c>
      <c r="I111" s="26" t="s">
        <v>33</v>
      </c>
      <c r="J111" s="9" t="str">
        <f t="shared" si="3"/>
        <v>Sim</v>
      </c>
      <c r="K111" s="70">
        <v>44524</v>
      </c>
      <c r="L111" s="7"/>
      <c r="M111" s="6" t="s">
        <v>53</v>
      </c>
      <c r="N111" s="222">
        <v>7.0000000000000001E-3</v>
      </c>
      <c r="O111" s="9" t="s">
        <v>33</v>
      </c>
      <c r="P111" s="223">
        <v>0</v>
      </c>
      <c r="Q111" s="30" t="s">
        <v>3077</v>
      </c>
      <c r="R111" s="30"/>
      <c r="S111" s="7" t="s">
        <v>203</v>
      </c>
      <c r="T111" s="6" t="s">
        <v>3078</v>
      </c>
      <c r="U111" s="6" t="s">
        <v>43</v>
      </c>
      <c r="V111" s="26" t="e">
        <f t="shared" ca="1" si="2"/>
        <v>#NAME?</v>
      </c>
      <c r="W111" s="26"/>
      <c r="X111" s="26"/>
      <c r="Y111" s="6" t="s">
        <v>296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2882</v>
      </c>
      <c r="B112" s="35" t="s">
        <v>3079</v>
      </c>
      <c r="C112" s="9">
        <v>578866</v>
      </c>
      <c r="D112" s="9" t="s">
        <v>28</v>
      </c>
      <c r="E112" s="9" t="s">
        <v>29</v>
      </c>
      <c r="F112" s="9" t="s">
        <v>78</v>
      </c>
      <c r="G112" s="7" t="e">
        <f t="shared" ca="1" si="0"/>
        <v>#NAME?</v>
      </c>
      <c r="H112" s="8" t="s">
        <v>210</v>
      </c>
      <c r="I112" s="26" t="s">
        <v>33</v>
      </c>
      <c r="J112" s="9" t="str">
        <f t="shared" si="3"/>
        <v>Não</v>
      </c>
      <c r="K112" s="221">
        <v>43564</v>
      </c>
      <c r="L112" s="6"/>
      <c r="M112" s="6" t="s">
        <v>53</v>
      </c>
      <c r="N112" s="222">
        <v>0.01</v>
      </c>
      <c r="O112" s="9" t="s">
        <v>33</v>
      </c>
      <c r="P112" s="223">
        <v>0</v>
      </c>
      <c r="Q112" s="102"/>
      <c r="R112" s="102"/>
      <c r="S112" s="7" t="s">
        <v>203</v>
      </c>
      <c r="T112" s="9" t="s">
        <v>3080</v>
      </c>
      <c r="U112" s="6" t="s">
        <v>29</v>
      </c>
      <c r="V112" s="26" t="e">
        <f t="shared" ca="1" si="2"/>
        <v>#NAME?</v>
      </c>
      <c r="W112" s="26"/>
      <c r="X112" s="26"/>
      <c r="Y112" s="6" t="s">
        <v>296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2882</v>
      </c>
      <c r="B113" s="35" t="s">
        <v>3079</v>
      </c>
      <c r="C113" s="9">
        <v>579753</v>
      </c>
      <c r="D113" s="9" t="s">
        <v>28</v>
      </c>
      <c r="E113" s="9" t="s">
        <v>29</v>
      </c>
      <c r="F113" s="9" t="s">
        <v>78</v>
      </c>
      <c r="G113" s="7" t="e">
        <f t="shared" ca="1" si="0"/>
        <v>#NAME?</v>
      </c>
      <c r="H113" s="8" t="s">
        <v>215</v>
      </c>
      <c r="I113" s="26" t="s">
        <v>933</v>
      </c>
      <c r="J113" s="9" t="str">
        <f t="shared" si="3"/>
        <v>Sim</v>
      </c>
      <c r="K113" s="221">
        <v>43564</v>
      </c>
      <c r="L113" s="6"/>
      <c r="M113" s="6" t="s">
        <v>298</v>
      </c>
      <c r="N113" s="222">
        <v>0.02</v>
      </c>
      <c r="O113" s="9" t="s">
        <v>237</v>
      </c>
      <c r="P113" s="223">
        <v>0.2</v>
      </c>
      <c r="Q113" s="102" t="s">
        <v>3081</v>
      </c>
      <c r="R113" s="102"/>
      <c r="S113" s="7" t="s">
        <v>203</v>
      </c>
      <c r="T113" s="9" t="s">
        <v>3080</v>
      </c>
      <c r="U113" s="6" t="s">
        <v>29</v>
      </c>
      <c r="V113" s="26" t="e">
        <f t="shared" ca="1" si="2"/>
        <v>#NAME?</v>
      </c>
      <c r="W113" s="26"/>
      <c r="X113" s="26"/>
      <c r="Y113" s="6" t="s">
        <v>296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2882</v>
      </c>
      <c r="B114" s="36" t="s">
        <v>3082</v>
      </c>
      <c r="C114" s="9">
        <v>368767</v>
      </c>
      <c r="D114" s="9" t="s">
        <v>28</v>
      </c>
      <c r="E114" s="9" t="s">
        <v>29</v>
      </c>
      <c r="F114" s="6" t="s">
        <v>30</v>
      </c>
      <c r="G114" s="7" t="e">
        <f t="shared" ca="1" si="0"/>
        <v>#NAME?</v>
      </c>
      <c r="H114" s="8" t="s">
        <v>210</v>
      </c>
      <c r="I114" s="26" t="s">
        <v>33</v>
      </c>
      <c r="J114" s="9" t="str">
        <f t="shared" si="3"/>
        <v>Não</v>
      </c>
      <c r="K114" s="101">
        <v>44888</v>
      </c>
      <c r="L114" s="229"/>
      <c r="M114" s="6" t="s">
        <v>53</v>
      </c>
      <c r="N114" s="10">
        <v>0</v>
      </c>
      <c r="O114" s="9" t="s">
        <v>33</v>
      </c>
      <c r="P114" s="223">
        <v>0</v>
      </c>
      <c r="Q114" s="102"/>
      <c r="R114" s="102"/>
      <c r="S114" s="7" t="s">
        <v>203</v>
      </c>
      <c r="T114" s="6" t="s">
        <v>1073</v>
      </c>
      <c r="U114" s="6" t="s">
        <v>29</v>
      </c>
      <c r="V114" s="26" t="e">
        <f t="shared" ca="1" si="2"/>
        <v>#NAME?</v>
      </c>
      <c r="W114" s="26"/>
      <c r="X114" s="26"/>
      <c r="Y114" s="6" t="s">
        <v>296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2882</v>
      </c>
      <c r="B115" s="36" t="s">
        <v>3083</v>
      </c>
      <c r="C115" s="9">
        <v>424734</v>
      </c>
      <c r="D115" s="9" t="s">
        <v>2884</v>
      </c>
      <c r="E115" s="9" t="s">
        <v>29</v>
      </c>
      <c r="F115" s="6" t="s">
        <v>2885</v>
      </c>
      <c r="G115" s="7" t="e">
        <f t="shared" ca="1" si="0"/>
        <v>#NAME?</v>
      </c>
      <c r="H115" s="8" t="s">
        <v>201</v>
      </c>
      <c r="I115" s="26" t="s">
        <v>33</v>
      </c>
      <c r="J115" s="9" t="str">
        <f t="shared" si="3"/>
        <v>Não</v>
      </c>
      <c r="K115" s="101">
        <v>43675</v>
      </c>
      <c r="L115" s="229">
        <v>44482</v>
      </c>
      <c r="M115" s="6" t="s">
        <v>74</v>
      </c>
      <c r="N115" s="10">
        <v>1.4999999999999999E-2</v>
      </c>
      <c r="O115" s="9" t="s">
        <v>41</v>
      </c>
      <c r="P115" s="223">
        <v>0.1</v>
      </c>
      <c r="Q115" s="102"/>
      <c r="R115" s="102"/>
      <c r="S115" s="7" t="s">
        <v>203</v>
      </c>
      <c r="T115" s="6" t="s">
        <v>3084</v>
      </c>
      <c r="U115" s="6" t="s">
        <v>29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2893</v>
      </c>
      <c r="BG115" s="104">
        <v>0</v>
      </c>
      <c r="BH115" s="104" t="s">
        <v>2893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2882</v>
      </c>
      <c r="B116" s="3" t="s">
        <v>3085</v>
      </c>
      <c r="C116" s="9">
        <v>612955</v>
      </c>
      <c r="D116" s="9" t="s">
        <v>28</v>
      </c>
      <c r="E116" s="9" t="s">
        <v>38</v>
      </c>
      <c r="F116" s="6" t="s">
        <v>260</v>
      </c>
      <c r="G116" s="7" t="e">
        <f t="shared" ca="1" si="0"/>
        <v>#NAME?</v>
      </c>
      <c r="H116" s="8" t="s">
        <v>201</v>
      </c>
      <c r="I116" s="26" t="s">
        <v>33</v>
      </c>
      <c r="J116" s="9" t="str">
        <f t="shared" si="3"/>
        <v>Não</v>
      </c>
      <c r="K116" s="27">
        <v>44365</v>
      </c>
      <c r="L116" s="101">
        <v>44781</v>
      </c>
      <c r="M116" s="6" t="s">
        <v>74</v>
      </c>
      <c r="N116" s="10">
        <v>1.4999999999999999E-2</v>
      </c>
      <c r="O116" s="9" t="s">
        <v>41</v>
      </c>
      <c r="P116" s="223">
        <v>0.1</v>
      </c>
      <c r="Q116" s="30"/>
      <c r="R116" s="30"/>
      <c r="S116" s="7" t="s">
        <v>203</v>
      </c>
      <c r="T116" s="6" t="s">
        <v>3086</v>
      </c>
      <c r="U116" s="6" t="s">
        <v>43</v>
      </c>
      <c r="V116" s="26" t="e">
        <f t="shared" ca="1" si="2"/>
        <v>#NAME?</v>
      </c>
      <c r="W116" s="26"/>
      <c r="X116" s="26"/>
      <c r="Y116" s="6" t="s">
        <v>296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2882</v>
      </c>
      <c r="B117" s="36" t="s">
        <v>3087</v>
      </c>
      <c r="C117" s="9">
        <v>33434</v>
      </c>
      <c r="D117" s="9" t="s">
        <v>28</v>
      </c>
      <c r="E117" s="9" t="s">
        <v>38</v>
      </c>
      <c r="F117" s="6" t="s">
        <v>260</v>
      </c>
      <c r="G117" s="7" t="e">
        <f t="shared" ca="1" si="0"/>
        <v>#NAME?</v>
      </c>
      <c r="H117" s="8" t="s">
        <v>210</v>
      </c>
      <c r="I117" s="26" t="s">
        <v>33</v>
      </c>
      <c r="J117" s="9" t="str">
        <f t="shared" si="3"/>
        <v>Não</v>
      </c>
      <c r="K117" s="101">
        <v>44733</v>
      </c>
      <c r="L117" s="101"/>
      <c r="M117" s="6" t="s">
        <v>53</v>
      </c>
      <c r="N117" s="10">
        <v>7.0000000000000001E-3</v>
      </c>
      <c r="O117" s="9" t="s">
        <v>33</v>
      </c>
      <c r="P117" s="223">
        <v>0</v>
      </c>
      <c r="Q117" s="102"/>
      <c r="R117" s="102"/>
      <c r="S117" s="7" t="s">
        <v>203</v>
      </c>
      <c r="T117" s="6" t="s">
        <v>3088</v>
      </c>
      <c r="U117" s="6" t="s">
        <v>43</v>
      </c>
      <c r="V117" s="26" t="e">
        <f t="shared" ca="1" si="2"/>
        <v>#NAME?</v>
      </c>
      <c r="W117" s="26"/>
      <c r="X117" s="26"/>
      <c r="Y117" s="6" t="s">
        <v>296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2882</v>
      </c>
      <c r="B118" s="3" t="s">
        <v>3089</v>
      </c>
      <c r="C118" s="9">
        <v>47579</v>
      </c>
      <c r="D118" s="9" t="s">
        <v>2884</v>
      </c>
      <c r="E118" s="9" t="s">
        <v>29</v>
      </c>
      <c r="F118" s="6" t="s">
        <v>2891</v>
      </c>
      <c r="G118" s="7" t="e">
        <f t="shared" ca="1" si="0"/>
        <v>#NAME?</v>
      </c>
      <c r="H118" s="8" t="s">
        <v>201</v>
      </c>
      <c r="I118" s="26" t="s">
        <v>33</v>
      </c>
      <c r="J118" s="9" t="str">
        <f t="shared" si="3"/>
        <v>Não</v>
      </c>
      <c r="K118" s="101">
        <v>43699</v>
      </c>
      <c r="L118" s="101">
        <v>43910</v>
      </c>
      <c r="M118" s="6" t="s">
        <v>74</v>
      </c>
      <c r="N118" s="10">
        <v>0.01</v>
      </c>
      <c r="O118" s="9" t="s">
        <v>41</v>
      </c>
      <c r="P118" s="223">
        <v>0.1</v>
      </c>
      <c r="Q118" s="102"/>
      <c r="R118" s="102"/>
      <c r="S118" s="7" t="s">
        <v>203</v>
      </c>
      <c r="T118" s="6" t="s">
        <v>3090</v>
      </c>
      <c r="U118" s="6" t="s">
        <v>29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2893</v>
      </c>
      <c r="BG118" s="104">
        <v>0</v>
      </c>
      <c r="BH118" s="104" t="s">
        <v>2893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2882</v>
      </c>
      <c r="B119" s="97" t="s">
        <v>1088</v>
      </c>
      <c r="C119" s="9">
        <v>478599</v>
      </c>
      <c r="D119" s="9" t="s">
        <v>28</v>
      </c>
      <c r="E119" s="9" t="s">
        <v>38</v>
      </c>
      <c r="F119" s="9" t="s">
        <v>260</v>
      </c>
      <c r="G119" s="7" t="e">
        <f t="shared" ca="1" si="0"/>
        <v>#NAME?</v>
      </c>
      <c r="H119" s="8" t="s">
        <v>215</v>
      </c>
      <c r="I119" s="26" t="s">
        <v>216</v>
      </c>
      <c r="J119" s="9" t="str">
        <f t="shared" si="3"/>
        <v>Não</v>
      </c>
      <c r="K119" s="221">
        <v>44263</v>
      </c>
      <c r="L119" s="7"/>
      <c r="M119" s="6" t="s">
        <v>386</v>
      </c>
      <c r="N119" s="10">
        <v>0.02</v>
      </c>
      <c r="O119" s="9" t="s">
        <v>41</v>
      </c>
      <c r="P119" s="223">
        <v>0.2</v>
      </c>
      <c r="Q119" s="68"/>
      <c r="R119" s="102" t="s">
        <v>3091</v>
      </c>
      <c r="S119" s="7" t="s">
        <v>203</v>
      </c>
      <c r="T119" s="9" t="s">
        <v>1091</v>
      </c>
      <c r="U119" s="6" t="s">
        <v>43</v>
      </c>
      <c r="V119" s="26" t="e">
        <f t="shared" ca="1" si="2"/>
        <v>#NAME?</v>
      </c>
      <c r="W119" s="26"/>
      <c r="X119" s="26"/>
      <c r="Y119" s="6" t="s">
        <v>205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2882</v>
      </c>
      <c r="B120" s="3" t="s">
        <v>3092</v>
      </c>
      <c r="C120" s="9">
        <v>464575</v>
      </c>
      <c r="D120" s="9" t="s">
        <v>28</v>
      </c>
      <c r="E120" s="9" t="s">
        <v>38</v>
      </c>
      <c r="F120" s="9" t="s">
        <v>306</v>
      </c>
      <c r="G120" s="7" t="e">
        <f t="shared" ca="1" si="0"/>
        <v>#NAME?</v>
      </c>
      <c r="H120" s="8" t="s">
        <v>215</v>
      </c>
      <c r="I120" s="26" t="s">
        <v>2585</v>
      </c>
      <c r="J120" s="9" t="str">
        <f t="shared" si="3"/>
        <v>Sim</v>
      </c>
      <c r="K120" s="221">
        <v>44291</v>
      </c>
      <c r="L120" s="6"/>
      <c r="M120" s="6" t="s">
        <v>74</v>
      </c>
      <c r="N120" s="10">
        <v>1.4999999999999999E-2</v>
      </c>
      <c r="O120" s="9" t="s">
        <v>41</v>
      </c>
      <c r="P120" s="223">
        <v>0.1</v>
      </c>
      <c r="Q120" s="102" t="s">
        <v>3093</v>
      </c>
      <c r="R120" s="102" t="s">
        <v>3094</v>
      </c>
      <c r="S120" s="7" t="s">
        <v>203</v>
      </c>
      <c r="T120" s="6" t="s">
        <v>3095</v>
      </c>
      <c r="U120" s="6" t="s">
        <v>43</v>
      </c>
      <c r="V120" s="26" t="e">
        <f t="shared" ca="1" si="2"/>
        <v>#NAME?</v>
      </c>
      <c r="W120" s="26"/>
      <c r="X120" s="26"/>
      <c r="Y120" s="6" t="s">
        <v>296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2882</v>
      </c>
      <c r="B121" s="3" t="s">
        <v>1099</v>
      </c>
      <c r="C121" s="9">
        <v>82859</v>
      </c>
      <c r="D121" s="9" t="s">
        <v>28</v>
      </c>
      <c r="E121" s="9" t="s">
        <v>38</v>
      </c>
      <c r="F121" s="9" t="s">
        <v>260</v>
      </c>
      <c r="G121" s="7" t="e">
        <f t="shared" ca="1" si="0"/>
        <v>#NAME?</v>
      </c>
      <c r="H121" s="8" t="s">
        <v>215</v>
      </c>
      <c r="I121" s="26" t="s">
        <v>216</v>
      </c>
      <c r="J121" s="9" t="str">
        <f t="shared" si="3"/>
        <v>Não</v>
      </c>
      <c r="K121" s="221">
        <v>44263</v>
      </c>
      <c r="L121" s="6"/>
      <c r="M121" s="6" t="s">
        <v>386</v>
      </c>
      <c r="N121" s="10">
        <v>2.5000000000000001E-2</v>
      </c>
      <c r="O121" s="9" t="s">
        <v>41</v>
      </c>
      <c r="P121" s="223">
        <v>0.2</v>
      </c>
      <c r="Q121" s="43"/>
      <c r="R121" s="102"/>
      <c r="S121" s="7" t="s">
        <v>203</v>
      </c>
      <c r="T121" s="6" t="s">
        <v>1102</v>
      </c>
      <c r="U121" s="6" t="s">
        <v>43</v>
      </c>
      <c r="V121" s="26" t="e">
        <f t="shared" ca="1" si="2"/>
        <v>#NAME?</v>
      </c>
      <c r="W121" s="26"/>
      <c r="X121" s="26"/>
      <c r="Y121" s="6" t="s">
        <v>296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2882</v>
      </c>
      <c r="B122" s="3" t="s">
        <v>3096</v>
      </c>
      <c r="C122" s="9">
        <v>443867</v>
      </c>
      <c r="D122" s="9" t="s">
        <v>2950</v>
      </c>
      <c r="E122" s="9" t="s">
        <v>29</v>
      </c>
      <c r="F122" s="6" t="s">
        <v>2950</v>
      </c>
      <c r="G122" s="7" t="e">
        <f t="shared" ca="1" si="0"/>
        <v>#NAME?</v>
      </c>
      <c r="H122" s="8" t="s">
        <v>201</v>
      </c>
      <c r="I122" s="26" t="s">
        <v>33</v>
      </c>
      <c r="J122" s="9" t="str">
        <f t="shared" si="3"/>
        <v>Não</v>
      </c>
      <c r="K122" s="229">
        <v>43829</v>
      </c>
      <c r="L122" s="101">
        <v>44375</v>
      </c>
      <c r="M122" s="6" t="s">
        <v>298</v>
      </c>
      <c r="N122" s="10">
        <v>2.5000000000000001E-2</v>
      </c>
      <c r="O122" s="9" t="s">
        <v>237</v>
      </c>
      <c r="P122" s="223">
        <v>0.2</v>
      </c>
      <c r="Q122" s="102"/>
      <c r="R122" s="102"/>
      <c r="S122" s="7" t="s">
        <v>203</v>
      </c>
      <c r="T122" s="6" t="s">
        <v>3097</v>
      </c>
      <c r="U122" s="6" t="s">
        <v>29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2893</v>
      </c>
      <c r="BG122" s="104">
        <v>0</v>
      </c>
      <c r="BH122" s="104" t="s">
        <v>2893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2882</v>
      </c>
      <c r="B123" s="36" t="s">
        <v>3098</v>
      </c>
      <c r="C123" s="9">
        <v>439818</v>
      </c>
      <c r="D123" s="9" t="s">
        <v>28</v>
      </c>
      <c r="E123" s="9" t="s">
        <v>38</v>
      </c>
      <c r="F123" s="9" t="s">
        <v>306</v>
      </c>
      <c r="G123" s="7" t="e">
        <f t="shared" ca="1" si="0"/>
        <v>#NAME?</v>
      </c>
      <c r="H123" s="8" t="s">
        <v>215</v>
      </c>
      <c r="I123" s="26" t="s">
        <v>216</v>
      </c>
      <c r="J123" s="9" t="str">
        <f t="shared" si="3"/>
        <v>Não</v>
      </c>
      <c r="K123" s="101">
        <v>44602</v>
      </c>
      <c r="L123" s="7"/>
      <c r="M123" s="6" t="s">
        <v>74</v>
      </c>
      <c r="N123" s="10">
        <v>1.4999999999999999E-2</v>
      </c>
      <c r="O123" s="9" t="s">
        <v>41</v>
      </c>
      <c r="P123" s="223">
        <v>0.1</v>
      </c>
      <c r="Q123" s="43"/>
      <c r="R123" s="102" t="s">
        <v>3099</v>
      </c>
      <c r="S123" s="7" t="s">
        <v>203</v>
      </c>
      <c r="T123" s="6" t="s">
        <v>3100</v>
      </c>
      <c r="U123" s="6" t="s">
        <v>43</v>
      </c>
      <c r="V123" s="26" t="e">
        <f t="shared" ca="1" si="2"/>
        <v>#NAME?</v>
      </c>
      <c r="W123" s="26"/>
      <c r="X123" s="26"/>
      <c r="Y123" s="6" t="s">
        <v>296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2882</v>
      </c>
      <c r="B124" s="3" t="s">
        <v>3101</v>
      </c>
      <c r="C124" s="9">
        <v>473239</v>
      </c>
      <c r="D124" s="9" t="s">
        <v>28</v>
      </c>
      <c r="E124" s="9" t="s">
        <v>38</v>
      </c>
      <c r="F124" s="6" t="s">
        <v>306</v>
      </c>
      <c r="G124" s="7" t="e">
        <f t="shared" ca="1" si="0"/>
        <v>#NAME?</v>
      </c>
      <c r="H124" s="8" t="s">
        <v>201</v>
      </c>
      <c r="I124" s="26" t="s">
        <v>33</v>
      </c>
      <c r="J124" s="9" t="str">
        <f t="shared" si="3"/>
        <v>Não</v>
      </c>
      <c r="K124" s="229">
        <v>44298</v>
      </c>
      <c r="L124" s="101">
        <v>44599</v>
      </c>
      <c r="M124" s="6" t="s">
        <v>74</v>
      </c>
      <c r="N124" s="10">
        <v>1.4999999999999999E-2</v>
      </c>
      <c r="O124" s="9" t="s">
        <v>41</v>
      </c>
      <c r="P124" s="223">
        <v>0.1</v>
      </c>
      <c r="Q124" s="102"/>
      <c r="R124" s="102"/>
      <c r="S124" s="7" t="s">
        <v>203</v>
      </c>
      <c r="T124" s="6" t="s">
        <v>3102</v>
      </c>
      <c r="U124" s="6" t="s">
        <v>43</v>
      </c>
      <c r="V124" s="26" t="e">
        <f t="shared" ca="1" si="2"/>
        <v>#NAME?</v>
      </c>
      <c r="W124" s="26"/>
      <c r="X124" s="26"/>
      <c r="Y124" s="6" t="s">
        <v>296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2893</v>
      </c>
      <c r="BG124" s="104">
        <v>0</v>
      </c>
      <c r="BH124" s="104" t="s">
        <v>2893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2882</v>
      </c>
      <c r="B125" s="3" t="s">
        <v>3101</v>
      </c>
      <c r="C125" s="9">
        <v>463648</v>
      </c>
      <c r="D125" s="9" t="s">
        <v>28</v>
      </c>
      <c r="E125" s="9" t="s">
        <v>38</v>
      </c>
      <c r="F125" s="9" t="s">
        <v>306</v>
      </c>
      <c r="G125" s="7" t="e">
        <f t="shared" ca="1" si="0"/>
        <v>#NAME?</v>
      </c>
      <c r="H125" s="8" t="s">
        <v>215</v>
      </c>
      <c r="I125" s="26" t="s">
        <v>216</v>
      </c>
      <c r="J125" s="9" t="str">
        <f t="shared" si="3"/>
        <v>Não</v>
      </c>
      <c r="K125" s="221">
        <v>44383</v>
      </c>
      <c r="L125" s="7"/>
      <c r="M125" s="6" t="s">
        <v>298</v>
      </c>
      <c r="N125" s="10">
        <v>2.5000000000000001E-2</v>
      </c>
      <c r="O125" s="9" t="s">
        <v>237</v>
      </c>
      <c r="P125" s="223">
        <v>0.2</v>
      </c>
      <c r="Q125" s="30"/>
      <c r="R125" s="30"/>
      <c r="S125" s="7" t="s">
        <v>203</v>
      </c>
      <c r="T125" s="6" t="s">
        <v>3102</v>
      </c>
      <c r="U125" s="6" t="s">
        <v>43</v>
      </c>
      <c r="V125" s="26" t="e">
        <f t="shared" ca="1" si="2"/>
        <v>#NAME?</v>
      </c>
      <c r="W125" s="26"/>
      <c r="X125" s="26"/>
      <c r="Y125" s="6" t="s">
        <v>296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2893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2882</v>
      </c>
      <c r="B126" s="3" t="s">
        <v>3103</v>
      </c>
      <c r="C126" s="9">
        <v>31956</v>
      </c>
      <c r="D126" s="9" t="s">
        <v>28</v>
      </c>
      <c r="E126" s="9" t="s">
        <v>38</v>
      </c>
      <c r="F126" s="9" t="s">
        <v>260</v>
      </c>
      <c r="G126" s="7" t="e">
        <f t="shared" ca="1" si="0"/>
        <v>#NAME?</v>
      </c>
      <c r="H126" s="8" t="s">
        <v>215</v>
      </c>
      <c r="I126" s="26" t="s">
        <v>216</v>
      </c>
      <c r="J126" s="9" t="str">
        <f t="shared" si="3"/>
        <v>Não</v>
      </c>
      <c r="K126" s="221">
        <v>44322</v>
      </c>
      <c r="L126" s="6"/>
      <c r="M126" s="6" t="s">
        <v>74</v>
      </c>
      <c r="N126" s="10">
        <v>1.4999999999999999E-2</v>
      </c>
      <c r="O126" s="9" t="s">
        <v>41</v>
      </c>
      <c r="P126" s="223">
        <v>0.1</v>
      </c>
      <c r="Q126" s="30"/>
      <c r="R126" s="30"/>
      <c r="S126" s="7" t="s">
        <v>203</v>
      </c>
      <c r="T126" s="6" t="s">
        <v>3104</v>
      </c>
      <c r="U126" s="6" t="s">
        <v>43</v>
      </c>
      <c r="V126" s="26" t="e">
        <f t="shared" ca="1" si="2"/>
        <v>#NAME?</v>
      </c>
      <c r="W126" s="26"/>
      <c r="X126" s="26"/>
      <c r="Y126" s="6" t="s">
        <v>296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2893</v>
      </c>
      <c r="BG126" s="226">
        <v>0</v>
      </c>
      <c r="BH126" s="226" t="s">
        <v>2893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2882</v>
      </c>
      <c r="B127" s="3" t="s">
        <v>1132</v>
      </c>
      <c r="C127" s="9">
        <v>362768</v>
      </c>
      <c r="D127" s="9" t="s">
        <v>28</v>
      </c>
      <c r="E127" s="9" t="s">
        <v>38</v>
      </c>
      <c r="F127" s="9" t="s">
        <v>260</v>
      </c>
      <c r="G127" s="7" t="e">
        <f t="shared" ca="1" si="0"/>
        <v>#NAME?</v>
      </c>
      <c r="H127" s="8" t="s">
        <v>215</v>
      </c>
      <c r="I127" s="26" t="s">
        <v>216</v>
      </c>
      <c r="J127" s="9" t="str">
        <f t="shared" si="3"/>
        <v>Não</v>
      </c>
      <c r="K127" s="221">
        <v>44844</v>
      </c>
      <c r="L127" s="6"/>
      <c r="M127" s="6" t="s">
        <v>53</v>
      </c>
      <c r="N127" s="10">
        <v>0.01</v>
      </c>
      <c r="O127" s="9" t="s">
        <v>33</v>
      </c>
      <c r="P127" s="223">
        <v>0</v>
      </c>
      <c r="Q127" s="25"/>
      <c r="R127" s="45" t="s">
        <v>3105</v>
      </c>
      <c r="S127" s="7" t="s">
        <v>203</v>
      </c>
      <c r="T127" s="6" t="s">
        <v>1134</v>
      </c>
      <c r="U127" s="6" t="s">
        <v>43</v>
      </c>
      <c r="V127" s="26" t="e">
        <f t="shared" ca="1" si="2"/>
        <v>#NAME?</v>
      </c>
      <c r="W127" s="26"/>
      <c r="X127" s="26"/>
      <c r="Y127" s="6" t="s">
        <v>296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2882</v>
      </c>
      <c r="B128" s="3" t="s">
        <v>1135</v>
      </c>
      <c r="C128" s="9">
        <v>32131</v>
      </c>
      <c r="D128" s="9" t="s">
        <v>28</v>
      </c>
      <c r="E128" s="9" t="s">
        <v>38</v>
      </c>
      <c r="F128" s="9" t="s">
        <v>260</v>
      </c>
      <c r="G128" s="7" t="e">
        <f t="shared" ca="1" si="0"/>
        <v>#NAME?</v>
      </c>
      <c r="H128" s="8" t="s">
        <v>215</v>
      </c>
      <c r="I128" s="26" t="s">
        <v>216</v>
      </c>
      <c r="J128" s="9" t="str">
        <f t="shared" si="3"/>
        <v>Não</v>
      </c>
      <c r="K128" s="221">
        <v>44340</v>
      </c>
      <c r="L128" s="6"/>
      <c r="M128" s="6" t="s">
        <v>40</v>
      </c>
      <c r="N128" s="10">
        <v>1.2E-2</v>
      </c>
      <c r="O128" s="9" t="s">
        <v>33</v>
      </c>
      <c r="P128" s="223">
        <v>0</v>
      </c>
      <c r="Q128" s="30"/>
      <c r="R128" s="30"/>
      <c r="S128" s="7" t="s">
        <v>203</v>
      </c>
      <c r="T128" s="6" t="s">
        <v>1138</v>
      </c>
      <c r="U128" s="6" t="s">
        <v>43</v>
      </c>
      <c r="V128" s="26" t="e">
        <f t="shared" ca="1" si="2"/>
        <v>#NAME?</v>
      </c>
      <c r="W128" s="26"/>
      <c r="X128" s="26"/>
      <c r="Y128" s="6" t="s">
        <v>296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2882</v>
      </c>
      <c r="B129" s="97" t="s">
        <v>3106</v>
      </c>
      <c r="C129" s="9">
        <v>476148</v>
      </c>
      <c r="D129" s="9" t="s">
        <v>28</v>
      </c>
      <c r="E129" s="9" t="s">
        <v>38</v>
      </c>
      <c r="F129" s="9" t="s">
        <v>306</v>
      </c>
      <c r="G129" s="7" t="e">
        <f t="shared" ca="1" si="0"/>
        <v>#NAME?</v>
      </c>
      <c r="H129" s="8" t="s">
        <v>215</v>
      </c>
      <c r="I129" s="26" t="s">
        <v>216</v>
      </c>
      <c r="J129" s="9" t="str">
        <f t="shared" si="3"/>
        <v>Não</v>
      </c>
      <c r="K129" s="221">
        <v>44280</v>
      </c>
      <c r="L129" s="7"/>
      <c r="M129" s="6" t="s">
        <v>386</v>
      </c>
      <c r="N129" s="10">
        <v>0.02</v>
      </c>
      <c r="O129" s="9" t="s">
        <v>41</v>
      </c>
      <c r="P129" s="223">
        <v>0.2</v>
      </c>
      <c r="Q129" s="30"/>
      <c r="R129" s="102"/>
      <c r="S129" s="7" t="s">
        <v>203</v>
      </c>
      <c r="T129" s="9" t="s">
        <v>1156</v>
      </c>
      <c r="U129" s="6" t="s">
        <v>57</v>
      </c>
      <c r="V129" s="26" t="e">
        <f t="shared" ca="1" si="2"/>
        <v>#NAME?</v>
      </c>
      <c r="W129" s="26"/>
      <c r="X129" s="26"/>
      <c r="Y129" s="6" t="s">
        <v>296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2882</v>
      </c>
      <c r="B130" s="97" t="s">
        <v>1157</v>
      </c>
      <c r="C130" s="9">
        <v>468353</v>
      </c>
      <c r="D130" s="9" t="s">
        <v>28</v>
      </c>
      <c r="E130" s="9" t="s">
        <v>38</v>
      </c>
      <c r="F130" s="9" t="s">
        <v>260</v>
      </c>
      <c r="G130" s="7" t="e">
        <f t="shared" ca="1" si="0"/>
        <v>#NAME?</v>
      </c>
      <c r="H130" s="8" t="s">
        <v>201</v>
      </c>
      <c r="I130" s="26" t="s">
        <v>33</v>
      </c>
      <c r="J130" s="9" t="str">
        <f t="shared" si="3"/>
        <v>Não</v>
      </c>
      <c r="K130" s="6" t="s">
        <v>3107</v>
      </c>
      <c r="L130" s="70">
        <v>44858</v>
      </c>
      <c r="M130" s="7" t="s">
        <v>3108</v>
      </c>
      <c r="N130" s="10">
        <v>0.01</v>
      </c>
      <c r="O130" s="9" t="s">
        <v>33</v>
      </c>
      <c r="P130" s="223">
        <v>0</v>
      </c>
      <c r="Q130" s="102"/>
      <c r="R130" s="102"/>
      <c r="S130" s="7" t="s">
        <v>203</v>
      </c>
      <c r="T130" s="9" t="s">
        <v>3102</v>
      </c>
      <c r="U130" s="6" t="s">
        <v>43</v>
      </c>
      <c r="V130" s="26" t="e">
        <f t="shared" ca="1" si="2"/>
        <v>#NAME?</v>
      </c>
      <c r="W130" s="26"/>
      <c r="X130" s="26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2893</v>
      </c>
      <c r="BG130" s="226">
        <v>0</v>
      </c>
      <c r="BH130" s="226" t="s">
        <v>2893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2882</v>
      </c>
      <c r="B131" s="97" t="s">
        <v>3109</v>
      </c>
      <c r="C131" s="9">
        <v>433634</v>
      </c>
      <c r="D131" s="9" t="s">
        <v>28</v>
      </c>
      <c r="E131" s="9" t="s">
        <v>38</v>
      </c>
      <c r="F131" s="9" t="s">
        <v>260</v>
      </c>
      <c r="G131" s="7" t="e">
        <f t="shared" ca="1" si="0"/>
        <v>#NAME?</v>
      </c>
      <c r="H131" s="8" t="s">
        <v>215</v>
      </c>
      <c r="I131" s="26" t="s">
        <v>216</v>
      </c>
      <c r="J131" s="9" t="str">
        <f t="shared" si="3"/>
        <v>Não</v>
      </c>
      <c r="K131" s="221">
        <v>44266</v>
      </c>
      <c r="L131" s="7"/>
      <c r="M131" s="6" t="s">
        <v>386</v>
      </c>
      <c r="N131" s="10">
        <v>0.02</v>
      </c>
      <c r="O131" s="9" t="s">
        <v>41</v>
      </c>
      <c r="P131" s="223">
        <v>0.2</v>
      </c>
      <c r="Q131" s="25"/>
      <c r="R131" s="102" t="s">
        <v>3110</v>
      </c>
      <c r="S131" s="7" t="s">
        <v>203</v>
      </c>
      <c r="T131" s="9" t="s">
        <v>3102</v>
      </c>
      <c r="U131" s="6" t="s">
        <v>43</v>
      </c>
      <c r="V131" s="26" t="e">
        <f t="shared" ca="1" si="2"/>
        <v>#NAME?</v>
      </c>
      <c r="W131" s="26"/>
      <c r="X131" s="26"/>
      <c r="Y131" s="6" t="s">
        <v>296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2882</v>
      </c>
      <c r="B132" s="3" t="s">
        <v>3111</v>
      </c>
      <c r="C132" s="9">
        <v>33481</v>
      </c>
      <c r="D132" s="9" t="s">
        <v>28</v>
      </c>
      <c r="E132" s="9" t="s">
        <v>38</v>
      </c>
      <c r="F132" s="6" t="s">
        <v>260</v>
      </c>
      <c r="G132" s="7" t="e">
        <f t="shared" ca="1" si="0"/>
        <v>#NAME?</v>
      </c>
      <c r="H132" s="8" t="s">
        <v>201</v>
      </c>
      <c r="I132" s="26" t="s">
        <v>33</v>
      </c>
      <c r="J132" s="9" t="str">
        <f t="shared" si="3"/>
        <v>Não</v>
      </c>
      <c r="K132" s="101">
        <v>44280</v>
      </c>
      <c r="L132" s="27">
        <v>44580</v>
      </c>
      <c r="M132" s="6" t="s">
        <v>386</v>
      </c>
      <c r="N132" s="10">
        <v>0.02</v>
      </c>
      <c r="O132" s="9" t="s">
        <v>41</v>
      </c>
      <c r="P132" s="223">
        <v>0.2</v>
      </c>
      <c r="Q132" s="102"/>
      <c r="R132" s="102"/>
      <c r="S132" s="7" t="s">
        <v>203</v>
      </c>
      <c r="T132" s="6" t="s">
        <v>3112</v>
      </c>
      <c r="U132" s="6" t="s">
        <v>57</v>
      </c>
      <c r="V132" s="26" t="e">
        <f t="shared" ca="1" si="2"/>
        <v>#NAME?</v>
      </c>
      <c r="W132" s="26"/>
      <c r="X132" s="26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2893</v>
      </c>
      <c r="BG132" s="104">
        <v>0</v>
      </c>
      <c r="BH132" s="104" t="s">
        <v>2893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2882</v>
      </c>
      <c r="B133" s="3" t="s">
        <v>3113</v>
      </c>
      <c r="C133" s="9">
        <v>376904</v>
      </c>
      <c r="D133" s="9" t="s">
        <v>28</v>
      </c>
      <c r="E133" s="9" t="s">
        <v>29</v>
      </c>
      <c r="F133" s="9" t="s">
        <v>2916</v>
      </c>
      <c r="G133" s="7" t="e">
        <f t="shared" ca="1" si="0"/>
        <v>#NAME?</v>
      </c>
      <c r="H133" s="8" t="s">
        <v>210</v>
      </c>
      <c r="I133" s="26" t="s">
        <v>33</v>
      </c>
      <c r="J133" s="9" t="str">
        <f t="shared" si="3"/>
        <v>Não</v>
      </c>
      <c r="K133" s="101">
        <v>45013</v>
      </c>
      <c r="L133" s="7"/>
      <c r="M133" s="6" t="s">
        <v>53</v>
      </c>
      <c r="N133" s="10">
        <v>0.01</v>
      </c>
      <c r="O133" s="9" t="s">
        <v>33</v>
      </c>
      <c r="P133" s="223">
        <v>0</v>
      </c>
      <c r="Q133" s="102"/>
      <c r="R133" s="102"/>
      <c r="S133" s="7" t="s">
        <v>203</v>
      </c>
      <c r="T133" s="190" t="s">
        <v>3114</v>
      </c>
      <c r="U133" s="6" t="s">
        <v>918</v>
      </c>
      <c r="V133" s="26" t="e">
        <f t="shared" ca="1" si="2"/>
        <v>#NAME?</v>
      </c>
      <c r="W133" s="26"/>
      <c r="X133" s="26"/>
      <c r="Y133" s="6" t="s">
        <v>296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2882</v>
      </c>
      <c r="B134" s="3" t="s">
        <v>3115</v>
      </c>
      <c r="C134" s="9">
        <v>459543</v>
      </c>
      <c r="D134" s="9" t="s">
        <v>28</v>
      </c>
      <c r="E134" s="9" t="s">
        <v>38</v>
      </c>
      <c r="F134" s="9" t="s">
        <v>306</v>
      </c>
      <c r="G134" s="7" t="e">
        <f t="shared" ca="1" si="0"/>
        <v>#NAME?</v>
      </c>
      <c r="H134" s="8" t="s">
        <v>201</v>
      </c>
      <c r="I134" s="26" t="s">
        <v>33</v>
      </c>
      <c r="J134" s="9" t="str">
        <f t="shared" si="3"/>
        <v>Não</v>
      </c>
      <c r="K134" s="101">
        <v>44272</v>
      </c>
      <c r="L134" s="27">
        <v>44970</v>
      </c>
      <c r="M134" s="6" t="s">
        <v>53</v>
      </c>
      <c r="N134" s="10">
        <v>7.0000000000000001E-3</v>
      </c>
      <c r="O134" s="9" t="s">
        <v>33</v>
      </c>
      <c r="P134" s="223">
        <v>0</v>
      </c>
      <c r="Q134" s="43"/>
      <c r="R134" s="102" t="s">
        <v>3116</v>
      </c>
      <c r="S134" s="7" t="s">
        <v>329</v>
      </c>
      <c r="T134" s="6" t="s">
        <v>3117</v>
      </c>
      <c r="U134" s="6" t="s">
        <v>43</v>
      </c>
      <c r="V134" s="26" t="e">
        <f t="shared" ca="1" si="2"/>
        <v>#NAME?</v>
      </c>
      <c r="W134" s="26"/>
      <c r="X134" s="26"/>
      <c r="Y134" s="6" t="s">
        <v>296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2882</v>
      </c>
      <c r="B135" s="36" t="s">
        <v>3118</v>
      </c>
      <c r="C135" s="9">
        <v>379302</v>
      </c>
      <c r="D135" s="9" t="s">
        <v>28</v>
      </c>
      <c r="E135" s="9" t="s">
        <v>29</v>
      </c>
      <c r="F135" s="9" t="s">
        <v>3119</v>
      </c>
      <c r="G135" s="7" t="e">
        <f t="shared" ca="1" si="0"/>
        <v>#NAME?</v>
      </c>
      <c r="H135" s="8" t="s">
        <v>215</v>
      </c>
      <c r="I135" s="26" t="s">
        <v>216</v>
      </c>
      <c r="J135" s="9" t="str">
        <f t="shared" si="3"/>
        <v>Não</v>
      </c>
      <c r="K135" s="101">
        <v>45021</v>
      </c>
      <c r="L135" s="6"/>
      <c r="M135" s="6" t="s">
        <v>74</v>
      </c>
      <c r="N135" s="222">
        <v>1.4999999999999999E-2</v>
      </c>
      <c r="O135" s="9" t="s">
        <v>41</v>
      </c>
      <c r="P135" s="223">
        <v>0.1</v>
      </c>
      <c r="Q135" s="30"/>
      <c r="R135" s="30"/>
      <c r="S135" s="7" t="s">
        <v>203</v>
      </c>
      <c r="T135" s="6" t="s">
        <v>3120</v>
      </c>
      <c r="U135" s="6" t="s">
        <v>113</v>
      </c>
      <c r="V135" s="26" t="e">
        <f t="shared" ca="1" si="2"/>
        <v>#NAME?</v>
      </c>
      <c r="W135" s="26"/>
      <c r="X135" s="26"/>
      <c r="Y135" s="6" t="s">
        <v>296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2882</v>
      </c>
      <c r="B136" s="3" t="s">
        <v>1180</v>
      </c>
      <c r="C136" s="9">
        <v>33712</v>
      </c>
      <c r="D136" s="9" t="s">
        <v>28</v>
      </c>
      <c r="E136" s="9" t="s">
        <v>38</v>
      </c>
      <c r="F136" s="9" t="s">
        <v>653</v>
      </c>
      <c r="G136" s="7" t="e">
        <f t="shared" ca="1" si="0"/>
        <v>#NAME?</v>
      </c>
      <c r="H136" s="8" t="s">
        <v>210</v>
      </c>
      <c r="I136" s="26" t="s">
        <v>33</v>
      </c>
      <c r="J136" s="9" t="str">
        <f t="shared" si="3"/>
        <v>Sim</v>
      </c>
      <c r="K136" s="101">
        <v>44677</v>
      </c>
      <c r="L136" s="7"/>
      <c r="M136" s="6" t="s">
        <v>53</v>
      </c>
      <c r="N136" s="10">
        <v>7.0000000000000001E-3</v>
      </c>
      <c r="O136" s="9" t="s">
        <v>33</v>
      </c>
      <c r="P136" s="223">
        <v>0</v>
      </c>
      <c r="Q136" s="102" t="s">
        <v>3121</v>
      </c>
      <c r="R136" s="102"/>
      <c r="S136" s="7" t="s">
        <v>203</v>
      </c>
      <c r="T136" s="6" t="s">
        <v>1183</v>
      </c>
      <c r="U136" s="6" t="s">
        <v>57</v>
      </c>
      <c r="V136" s="26" t="e">
        <f t="shared" ca="1" si="2"/>
        <v>#NAME?</v>
      </c>
      <c r="W136" s="26"/>
      <c r="X136" s="26"/>
      <c r="Y136" s="6" t="s">
        <v>205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2882</v>
      </c>
      <c r="B137" s="36" t="s">
        <v>1180</v>
      </c>
      <c r="C137" s="9">
        <v>559558</v>
      </c>
      <c r="D137" s="9" t="s">
        <v>28</v>
      </c>
      <c r="E137" s="9" t="s">
        <v>38</v>
      </c>
      <c r="F137" s="6" t="s">
        <v>653</v>
      </c>
      <c r="G137" s="7" t="e">
        <f t="shared" ca="1" si="0"/>
        <v>#NAME?</v>
      </c>
      <c r="H137" s="8" t="s">
        <v>201</v>
      </c>
      <c r="I137" s="26" t="s">
        <v>33</v>
      </c>
      <c r="J137" s="9" t="str">
        <f t="shared" si="3"/>
        <v>Não</v>
      </c>
      <c r="K137" s="101">
        <v>44603</v>
      </c>
      <c r="L137" s="27">
        <v>44638</v>
      </c>
      <c r="M137" s="6" t="s">
        <v>53</v>
      </c>
      <c r="N137" s="10">
        <v>7.0000000000000001E-3</v>
      </c>
      <c r="O137" s="9" t="s">
        <v>33</v>
      </c>
      <c r="P137" s="223">
        <v>0</v>
      </c>
      <c r="Q137" s="102"/>
      <c r="R137" s="102"/>
      <c r="S137" s="7" t="s">
        <v>203</v>
      </c>
      <c r="T137" s="6" t="s">
        <v>1183</v>
      </c>
      <c r="U137" s="6" t="s">
        <v>57</v>
      </c>
      <c r="V137" s="26" t="e">
        <f t="shared" ca="1" si="2"/>
        <v>#NAME?</v>
      </c>
      <c r="W137" s="26"/>
      <c r="X137" s="26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2893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2882</v>
      </c>
      <c r="B138" s="36" t="s">
        <v>1180</v>
      </c>
      <c r="C138" s="9">
        <v>559559</v>
      </c>
      <c r="D138" s="9" t="s">
        <v>28</v>
      </c>
      <c r="E138" s="9" t="s">
        <v>38</v>
      </c>
      <c r="F138" s="6" t="s">
        <v>653</v>
      </c>
      <c r="G138" s="7" t="e">
        <f t="shared" ca="1" si="0"/>
        <v>#NAME?</v>
      </c>
      <c r="H138" s="8" t="s">
        <v>201</v>
      </c>
      <c r="I138" s="26" t="s">
        <v>33</v>
      </c>
      <c r="J138" s="9" t="str">
        <f t="shared" si="3"/>
        <v>Não</v>
      </c>
      <c r="K138" s="101">
        <v>44603</v>
      </c>
      <c r="L138" s="27">
        <v>44638</v>
      </c>
      <c r="M138" s="7" t="s">
        <v>3108</v>
      </c>
      <c r="N138" s="10">
        <v>0.01</v>
      </c>
      <c r="O138" s="9" t="s">
        <v>33</v>
      </c>
      <c r="P138" s="223">
        <v>0</v>
      </c>
      <c r="Q138" s="102"/>
      <c r="R138" s="102"/>
      <c r="S138" s="7" t="s">
        <v>203</v>
      </c>
      <c r="T138" s="6" t="s">
        <v>1183</v>
      </c>
      <c r="U138" s="6" t="s">
        <v>57</v>
      </c>
      <c r="V138" s="26" t="e">
        <f t="shared" ca="1" si="2"/>
        <v>#NAME?</v>
      </c>
      <c r="W138" s="26"/>
      <c r="X138" s="26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2893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2882</v>
      </c>
      <c r="B139" s="97" t="s">
        <v>3122</v>
      </c>
      <c r="C139" s="9">
        <v>484473</v>
      </c>
      <c r="D139" s="9" t="s">
        <v>28</v>
      </c>
      <c r="E139" s="9" t="s">
        <v>38</v>
      </c>
      <c r="F139" s="9" t="s">
        <v>260</v>
      </c>
      <c r="G139" s="7" t="e">
        <f t="shared" ca="1" si="0"/>
        <v>#NAME?</v>
      </c>
      <c r="H139" s="8" t="s">
        <v>201</v>
      </c>
      <c r="I139" s="26" t="s">
        <v>33</v>
      </c>
      <c r="J139" s="9" t="str">
        <f t="shared" si="3"/>
        <v>Não</v>
      </c>
      <c r="K139" s="221">
        <v>44263</v>
      </c>
      <c r="L139" s="70">
        <v>44911</v>
      </c>
      <c r="M139" s="6" t="s">
        <v>386</v>
      </c>
      <c r="N139" s="10">
        <v>0.02</v>
      </c>
      <c r="O139" s="9" t="s">
        <v>41</v>
      </c>
      <c r="P139" s="223">
        <v>0.2</v>
      </c>
      <c r="Q139" s="102"/>
      <c r="R139" s="102"/>
      <c r="S139" s="7" t="s">
        <v>203</v>
      </c>
      <c r="T139" s="9" t="s">
        <v>3123</v>
      </c>
      <c r="U139" s="6" t="s">
        <v>43</v>
      </c>
      <c r="V139" s="26" t="e">
        <f t="shared" ca="1" si="2"/>
        <v>#NAME?</v>
      </c>
      <c r="W139" s="26"/>
      <c r="X139" s="26"/>
      <c r="Y139" s="6" t="s">
        <v>296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2882</v>
      </c>
      <c r="B140" s="3" t="s">
        <v>3124</v>
      </c>
      <c r="C140" s="9">
        <v>448760</v>
      </c>
      <c r="D140" s="9" t="s">
        <v>2884</v>
      </c>
      <c r="E140" s="9" t="s">
        <v>29</v>
      </c>
      <c r="F140" s="6" t="s">
        <v>2885</v>
      </c>
      <c r="G140" s="7" t="e">
        <f t="shared" ca="1" si="0"/>
        <v>#NAME?</v>
      </c>
      <c r="H140" s="8" t="s">
        <v>201</v>
      </c>
      <c r="I140" s="26" t="s">
        <v>33</v>
      </c>
      <c r="J140" s="9" t="str">
        <f t="shared" si="3"/>
        <v>Não</v>
      </c>
      <c r="K140" s="101">
        <v>43888</v>
      </c>
      <c r="L140" s="101">
        <v>44264</v>
      </c>
      <c r="M140" s="6" t="s">
        <v>74</v>
      </c>
      <c r="N140" s="10">
        <v>1.2E-2</v>
      </c>
      <c r="O140" s="9" t="s">
        <v>41</v>
      </c>
      <c r="P140" s="223">
        <v>0.1</v>
      </c>
      <c r="Q140" s="102"/>
      <c r="R140" s="102"/>
      <c r="S140" s="7" t="s">
        <v>203</v>
      </c>
      <c r="T140" s="6" t="s">
        <v>3040</v>
      </c>
      <c r="U140" s="6" t="s">
        <v>29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2893</v>
      </c>
      <c r="BG140" s="104">
        <v>0</v>
      </c>
      <c r="BH140" s="104" t="s">
        <v>2893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2882</v>
      </c>
      <c r="B141" s="3" t="s">
        <v>3125</v>
      </c>
      <c r="C141" s="9">
        <v>80415</v>
      </c>
      <c r="D141" s="9" t="s">
        <v>28</v>
      </c>
      <c r="E141" s="9" t="s">
        <v>38</v>
      </c>
      <c r="F141" s="6" t="s">
        <v>260</v>
      </c>
      <c r="G141" s="7" t="e">
        <f t="shared" ca="1" si="0"/>
        <v>#NAME?</v>
      </c>
      <c r="H141" s="8" t="s">
        <v>201</v>
      </c>
      <c r="I141" s="26" t="s">
        <v>33</v>
      </c>
      <c r="J141" s="9" t="str">
        <f t="shared" si="3"/>
        <v>Não</v>
      </c>
      <c r="K141" s="101">
        <v>44272</v>
      </c>
      <c r="L141" s="101">
        <v>44595</v>
      </c>
      <c r="M141" s="6" t="s">
        <v>3126</v>
      </c>
      <c r="N141" s="10">
        <v>0.02</v>
      </c>
      <c r="O141" s="9" t="s">
        <v>41</v>
      </c>
      <c r="P141" s="223">
        <v>0.2</v>
      </c>
      <c r="Q141" s="224"/>
      <c r="R141" s="102"/>
      <c r="S141" s="7" t="s">
        <v>203</v>
      </c>
      <c r="T141" s="6" t="s">
        <v>3127</v>
      </c>
      <c r="U141" s="6" t="s">
        <v>43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2893</v>
      </c>
      <c r="BG141" s="104">
        <v>0</v>
      </c>
      <c r="BH141" s="104" t="s">
        <v>2893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2882</v>
      </c>
      <c r="B142" s="36" t="s">
        <v>3128</v>
      </c>
      <c r="C142" s="9">
        <v>265807</v>
      </c>
      <c r="D142" s="9" t="s">
        <v>2884</v>
      </c>
      <c r="E142" s="9" t="s">
        <v>29</v>
      </c>
      <c r="F142" s="6" t="s">
        <v>2891</v>
      </c>
      <c r="G142" s="7" t="e">
        <f t="shared" ca="1" si="0"/>
        <v>#NAME?</v>
      </c>
      <c r="H142" s="8" t="s">
        <v>201</v>
      </c>
      <c r="I142" s="26" t="s">
        <v>33</v>
      </c>
      <c r="J142" s="9" t="str">
        <f t="shared" si="3"/>
        <v>Não</v>
      </c>
      <c r="K142" s="101">
        <v>43531</v>
      </c>
      <c r="L142" s="101">
        <v>43899</v>
      </c>
      <c r="M142" s="6" t="s">
        <v>298</v>
      </c>
      <c r="N142" s="10">
        <v>0.02</v>
      </c>
      <c r="O142" s="9" t="s">
        <v>237</v>
      </c>
      <c r="P142" s="223">
        <v>0.2</v>
      </c>
      <c r="Q142" s="102"/>
      <c r="R142" s="102"/>
      <c r="S142" s="7" t="s">
        <v>203</v>
      </c>
      <c r="T142" s="6" t="s">
        <v>3129</v>
      </c>
      <c r="U142" s="6" t="s">
        <v>29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2893</v>
      </c>
      <c r="BG142" s="104">
        <v>0</v>
      </c>
      <c r="BH142" s="104" t="s">
        <v>2893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2882</v>
      </c>
      <c r="B143" s="3" t="s">
        <v>3128</v>
      </c>
      <c r="C143" s="9">
        <v>320105</v>
      </c>
      <c r="D143" s="9" t="s">
        <v>2884</v>
      </c>
      <c r="E143" s="9" t="s">
        <v>29</v>
      </c>
      <c r="F143" s="9" t="s">
        <v>2891</v>
      </c>
      <c r="G143" s="7" t="e">
        <f t="shared" ca="1" si="0"/>
        <v>#NAME?</v>
      </c>
      <c r="H143" s="8" t="s">
        <v>215</v>
      </c>
      <c r="I143" s="26" t="s">
        <v>216</v>
      </c>
      <c r="J143" s="9" t="str">
        <f t="shared" si="3"/>
        <v>Sim</v>
      </c>
      <c r="K143" s="221">
        <v>43531</v>
      </c>
      <c r="L143" s="6"/>
      <c r="M143" s="6" t="s">
        <v>261</v>
      </c>
      <c r="N143" s="10">
        <v>1.4999999999999999E-2</v>
      </c>
      <c r="O143" s="9" t="s">
        <v>33</v>
      </c>
      <c r="P143" s="223">
        <v>0</v>
      </c>
      <c r="Q143" s="102" t="s">
        <v>3130</v>
      </c>
      <c r="R143" s="224" t="s">
        <v>3131</v>
      </c>
      <c r="S143" s="7" t="s">
        <v>203</v>
      </c>
      <c r="T143" s="6" t="s">
        <v>3129</v>
      </c>
      <c r="U143" s="6" t="s">
        <v>29</v>
      </c>
      <c r="V143" s="26" t="e">
        <f t="shared" ca="1" si="2"/>
        <v>#NAME?</v>
      </c>
      <c r="W143" s="26"/>
      <c r="X143" s="26"/>
      <c r="Y143" s="6" t="s">
        <v>205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2882</v>
      </c>
      <c r="B144" s="36" t="s">
        <v>3128</v>
      </c>
      <c r="C144" s="9">
        <v>577168</v>
      </c>
      <c r="D144" s="9" t="s">
        <v>2884</v>
      </c>
      <c r="E144" s="9" t="s">
        <v>29</v>
      </c>
      <c r="F144" s="6" t="s">
        <v>2891</v>
      </c>
      <c r="G144" s="7" t="e">
        <f t="shared" ca="1" si="0"/>
        <v>#NAME?</v>
      </c>
      <c r="H144" s="8" t="s">
        <v>201</v>
      </c>
      <c r="I144" s="26" t="s">
        <v>33</v>
      </c>
      <c r="J144" s="9" t="str">
        <f t="shared" si="3"/>
        <v>Não</v>
      </c>
      <c r="K144" s="101">
        <v>43550</v>
      </c>
      <c r="L144" s="101">
        <v>43899</v>
      </c>
      <c r="M144" s="6" t="s">
        <v>298</v>
      </c>
      <c r="N144" s="10">
        <v>2.5000000000000001E-2</v>
      </c>
      <c r="O144" s="9" t="s">
        <v>237</v>
      </c>
      <c r="P144" s="223">
        <v>0.2</v>
      </c>
      <c r="Q144" s="102"/>
      <c r="R144" s="102"/>
      <c r="S144" s="7" t="s">
        <v>203</v>
      </c>
      <c r="T144" s="6" t="s">
        <v>3129</v>
      </c>
      <c r="U144" s="6" t="s">
        <v>29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2893</v>
      </c>
      <c r="BG144" s="104">
        <v>0</v>
      </c>
      <c r="BH144" s="104" t="s">
        <v>2893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2882</v>
      </c>
      <c r="B145" s="36" t="s">
        <v>3132</v>
      </c>
      <c r="C145" s="9">
        <v>443081</v>
      </c>
      <c r="D145" s="9" t="s">
        <v>2950</v>
      </c>
      <c r="E145" s="9" t="s">
        <v>29</v>
      </c>
      <c r="F145" s="6" t="s">
        <v>2950</v>
      </c>
      <c r="G145" s="7" t="e">
        <f t="shared" ca="1" si="0"/>
        <v>#NAME?</v>
      </c>
      <c r="H145" s="8" t="s">
        <v>201</v>
      </c>
      <c r="I145" s="26" t="s">
        <v>33</v>
      </c>
      <c r="J145" s="9" t="str">
        <f t="shared" si="3"/>
        <v>Não</v>
      </c>
      <c r="K145" s="101">
        <v>43875</v>
      </c>
      <c r="L145" s="101">
        <v>44634</v>
      </c>
      <c r="M145" s="6" t="s">
        <v>298</v>
      </c>
      <c r="N145" s="10">
        <v>2.5000000000000001E-2</v>
      </c>
      <c r="O145" s="9" t="s">
        <v>237</v>
      </c>
      <c r="P145" s="223">
        <v>0.2</v>
      </c>
      <c r="Q145" s="102"/>
      <c r="R145" s="102"/>
      <c r="S145" s="7" t="s">
        <v>203</v>
      </c>
      <c r="T145" s="6" t="s">
        <v>3133</v>
      </c>
      <c r="U145" s="6" t="s">
        <v>29</v>
      </c>
      <c r="V145" s="26" t="e">
        <f t="shared" ca="1" si="2"/>
        <v>#NAME?</v>
      </c>
      <c r="W145" s="26"/>
      <c r="X145" s="26"/>
      <c r="Y145" s="6" t="s">
        <v>296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2893</v>
      </c>
      <c r="BG145" s="104">
        <v>0</v>
      </c>
      <c r="BH145" s="104" t="s">
        <v>2893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2882</v>
      </c>
      <c r="B146" s="36" t="s">
        <v>1210</v>
      </c>
      <c r="C146" s="9">
        <v>436161</v>
      </c>
      <c r="D146" s="9" t="s">
        <v>28</v>
      </c>
      <c r="E146" s="9" t="s">
        <v>38</v>
      </c>
      <c r="F146" s="9" t="s">
        <v>306</v>
      </c>
      <c r="G146" s="7" t="e">
        <f t="shared" ca="1" si="0"/>
        <v>#NAME?</v>
      </c>
      <c r="H146" s="8" t="s">
        <v>215</v>
      </c>
      <c r="I146" s="26" t="s">
        <v>216</v>
      </c>
      <c r="J146" s="9" t="str">
        <f t="shared" si="3"/>
        <v>Não</v>
      </c>
      <c r="K146" s="27">
        <v>44421</v>
      </c>
      <c r="L146" s="6"/>
      <c r="M146" s="6" t="s">
        <v>74</v>
      </c>
      <c r="N146" s="10">
        <v>1.4999999999999999E-2</v>
      </c>
      <c r="O146" s="9" t="s">
        <v>41</v>
      </c>
      <c r="P146" s="223">
        <v>0.1</v>
      </c>
      <c r="Q146" s="25"/>
      <c r="R146" s="30" t="s">
        <v>3134</v>
      </c>
      <c r="S146" s="7" t="s">
        <v>203</v>
      </c>
      <c r="T146" s="6" t="s">
        <v>1212</v>
      </c>
      <c r="U146" s="6" t="s">
        <v>43</v>
      </c>
      <c r="V146" s="26" t="e">
        <f t="shared" ca="1" si="2"/>
        <v>#NAME?</v>
      </c>
      <c r="W146" s="26"/>
      <c r="X146" s="26"/>
      <c r="Y146" s="6" t="s">
        <v>296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2882</v>
      </c>
      <c r="B147" s="36" t="s">
        <v>3135</v>
      </c>
      <c r="C147" s="9">
        <v>457585</v>
      </c>
      <c r="D147" s="9" t="s">
        <v>28</v>
      </c>
      <c r="E147" s="9" t="s">
        <v>38</v>
      </c>
      <c r="F147" s="6" t="s">
        <v>306</v>
      </c>
      <c r="G147" s="7" t="e">
        <f t="shared" ca="1" si="0"/>
        <v>#NAME?</v>
      </c>
      <c r="H147" s="8" t="s">
        <v>201</v>
      </c>
      <c r="I147" s="26" t="s">
        <v>33</v>
      </c>
      <c r="J147" s="9" t="str">
        <f t="shared" si="3"/>
        <v>Não</v>
      </c>
      <c r="K147" s="101">
        <v>44503</v>
      </c>
      <c r="L147" s="27">
        <v>44602</v>
      </c>
      <c r="M147" s="6" t="s">
        <v>74</v>
      </c>
      <c r="N147" s="10">
        <v>1.4999999999999999E-2</v>
      </c>
      <c r="O147" s="9" t="s">
        <v>41</v>
      </c>
      <c r="P147" s="223">
        <v>0.1</v>
      </c>
      <c r="Q147" s="102"/>
      <c r="R147" s="102"/>
      <c r="S147" s="7" t="s">
        <v>203</v>
      </c>
      <c r="T147" s="6" t="s">
        <v>3136</v>
      </c>
      <c r="U147" s="6" t="s">
        <v>43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2893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2882</v>
      </c>
      <c r="B148" s="36" t="s">
        <v>3135</v>
      </c>
      <c r="C148" s="9">
        <v>457610</v>
      </c>
      <c r="D148" s="9" t="s">
        <v>28</v>
      </c>
      <c r="E148" s="9" t="s">
        <v>38</v>
      </c>
      <c r="F148" s="6" t="s">
        <v>306</v>
      </c>
      <c r="G148" s="7" t="e">
        <f t="shared" ca="1" si="0"/>
        <v>#NAME?</v>
      </c>
      <c r="H148" s="8" t="s">
        <v>201</v>
      </c>
      <c r="I148" s="26" t="s">
        <v>33</v>
      </c>
      <c r="J148" s="9" t="str">
        <f t="shared" si="3"/>
        <v>Não</v>
      </c>
      <c r="K148" s="101">
        <v>44503</v>
      </c>
      <c r="L148" s="27">
        <v>44602</v>
      </c>
      <c r="M148" s="6" t="s">
        <v>74</v>
      </c>
      <c r="N148" s="10">
        <v>1.4999999999999999E-2</v>
      </c>
      <c r="O148" s="9" t="s">
        <v>41</v>
      </c>
      <c r="P148" s="223">
        <v>0.1</v>
      </c>
      <c r="Q148" s="102"/>
      <c r="R148" s="102"/>
      <c r="S148" s="7" t="s">
        <v>203</v>
      </c>
      <c r="T148" s="6" t="s">
        <v>3136</v>
      </c>
      <c r="U148" s="6" t="s">
        <v>43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2893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2882</v>
      </c>
      <c r="B149" s="36" t="s">
        <v>3135</v>
      </c>
      <c r="C149" s="9">
        <v>457613</v>
      </c>
      <c r="D149" s="9" t="s">
        <v>28</v>
      </c>
      <c r="E149" s="9" t="s">
        <v>38</v>
      </c>
      <c r="F149" s="6" t="s">
        <v>306</v>
      </c>
      <c r="G149" s="7" t="e">
        <f t="shared" ca="1" si="0"/>
        <v>#NAME?</v>
      </c>
      <c r="H149" s="8" t="s">
        <v>201</v>
      </c>
      <c r="I149" s="26" t="s">
        <v>33</v>
      </c>
      <c r="J149" s="9" t="str">
        <f t="shared" si="3"/>
        <v>Não</v>
      </c>
      <c r="K149" s="101">
        <v>44503</v>
      </c>
      <c r="L149" s="27">
        <v>44602</v>
      </c>
      <c r="M149" s="6" t="s">
        <v>74</v>
      </c>
      <c r="N149" s="10">
        <v>1.4999999999999999E-2</v>
      </c>
      <c r="O149" s="9" t="s">
        <v>41</v>
      </c>
      <c r="P149" s="223">
        <v>0.1</v>
      </c>
      <c r="Q149" s="102"/>
      <c r="R149" s="102"/>
      <c r="S149" s="7" t="s">
        <v>203</v>
      </c>
      <c r="T149" s="6" t="s">
        <v>3136</v>
      </c>
      <c r="U149" s="6" t="s">
        <v>43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2893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2882</v>
      </c>
      <c r="B150" s="36" t="s">
        <v>3135</v>
      </c>
      <c r="C150" s="9">
        <v>457618</v>
      </c>
      <c r="D150" s="9" t="s">
        <v>28</v>
      </c>
      <c r="E150" s="9" t="s">
        <v>38</v>
      </c>
      <c r="F150" s="6" t="s">
        <v>306</v>
      </c>
      <c r="G150" s="7" t="e">
        <f t="shared" ca="1" si="0"/>
        <v>#NAME?</v>
      </c>
      <c r="H150" s="8" t="s">
        <v>201</v>
      </c>
      <c r="I150" s="26" t="s">
        <v>33</v>
      </c>
      <c r="J150" s="9" t="str">
        <f t="shared" si="3"/>
        <v>Não</v>
      </c>
      <c r="K150" s="101">
        <v>44503</v>
      </c>
      <c r="L150" s="27">
        <v>44602</v>
      </c>
      <c r="M150" s="6" t="s">
        <v>74</v>
      </c>
      <c r="N150" s="10">
        <v>1.4999999999999999E-2</v>
      </c>
      <c r="O150" s="9" t="s">
        <v>41</v>
      </c>
      <c r="P150" s="223">
        <v>0.1</v>
      </c>
      <c r="Q150" s="102"/>
      <c r="R150" s="102"/>
      <c r="S150" s="7" t="s">
        <v>203</v>
      </c>
      <c r="T150" s="6" t="s">
        <v>3136</v>
      </c>
      <c r="U150" s="6" t="s">
        <v>43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2893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2882</v>
      </c>
      <c r="B151" s="3" t="s">
        <v>3137</v>
      </c>
      <c r="C151" s="9">
        <v>457618</v>
      </c>
      <c r="D151" s="9" t="s">
        <v>28</v>
      </c>
      <c r="E151" s="9" t="s">
        <v>38</v>
      </c>
      <c r="F151" s="7" t="s">
        <v>260</v>
      </c>
      <c r="G151" s="7" t="e">
        <f t="shared" ca="1" si="0"/>
        <v>#NAME?</v>
      </c>
      <c r="H151" s="8" t="s">
        <v>201</v>
      </c>
      <c r="I151" s="26" t="s">
        <v>33</v>
      </c>
      <c r="J151" s="9" t="str">
        <f t="shared" si="3"/>
        <v>Não</v>
      </c>
      <c r="K151" s="27">
        <v>44333</v>
      </c>
      <c r="L151" s="70">
        <v>44512</v>
      </c>
      <c r="M151" s="6" t="s">
        <v>74</v>
      </c>
      <c r="N151" s="28">
        <v>1.4999999999999999E-2</v>
      </c>
      <c r="O151" s="9" t="s">
        <v>41</v>
      </c>
      <c r="P151" s="223">
        <v>0.1</v>
      </c>
      <c r="Q151" s="43"/>
      <c r="R151" s="43"/>
      <c r="S151" s="7" t="s">
        <v>203</v>
      </c>
      <c r="T151" s="6" t="s">
        <v>3138</v>
      </c>
      <c r="U151" s="7" t="s">
        <v>43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2893</v>
      </c>
      <c r="BG151" s="125">
        <v>0</v>
      </c>
      <c r="BH151" s="125" t="s">
        <v>2893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2882</v>
      </c>
      <c r="B152" s="3" t="s">
        <v>3139</v>
      </c>
      <c r="C152" s="9">
        <v>446642</v>
      </c>
      <c r="D152" s="9" t="s">
        <v>2884</v>
      </c>
      <c r="E152" s="9" t="s">
        <v>29</v>
      </c>
      <c r="F152" s="6" t="s">
        <v>2885</v>
      </c>
      <c r="G152" s="7" t="e">
        <f t="shared" ca="1" si="0"/>
        <v>#NAME?</v>
      </c>
      <c r="H152" s="8" t="s">
        <v>201</v>
      </c>
      <c r="I152" s="26" t="s">
        <v>33</v>
      </c>
      <c r="J152" s="9" t="str">
        <f t="shared" si="3"/>
        <v>Não</v>
      </c>
      <c r="K152" s="101">
        <v>43859</v>
      </c>
      <c r="L152" s="101">
        <v>44418</v>
      </c>
      <c r="M152" s="6" t="s">
        <v>40</v>
      </c>
      <c r="N152" s="10">
        <v>1.2E-2</v>
      </c>
      <c r="O152" s="9" t="s">
        <v>33</v>
      </c>
      <c r="P152" s="223">
        <v>0</v>
      </c>
      <c r="Q152" s="102"/>
      <c r="R152" s="102"/>
      <c r="S152" s="7" t="s">
        <v>203</v>
      </c>
      <c r="T152" s="6" t="s">
        <v>3140</v>
      </c>
      <c r="U152" s="6" t="s">
        <v>29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2893</v>
      </c>
      <c r="BG152" s="104">
        <v>0</v>
      </c>
      <c r="BH152" s="104" t="s">
        <v>2893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2882</v>
      </c>
      <c r="B153" s="36" t="s">
        <v>3141</v>
      </c>
      <c r="C153" s="9">
        <v>319476</v>
      </c>
      <c r="D153" s="9" t="s">
        <v>28</v>
      </c>
      <c r="E153" s="9" t="s">
        <v>29</v>
      </c>
      <c r="F153" s="6" t="s">
        <v>78</v>
      </c>
      <c r="G153" s="7" t="e">
        <f t="shared" ca="1" si="0"/>
        <v>#NAME?</v>
      </c>
      <c r="H153" s="8" t="s">
        <v>201</v>
      </c>
      <c r="I153" s="26" t="s">
        <v>33</v>
      </c>
      <c r="J153" s="9" t="str">
        <f t="shared" si="3"/>
        <v>Não</v>
      </c>
      <c r="K153" s="229">
        <v>43420</v>
      </c>
      <c r="L153" s="101">
        <v>44309</v>
      </c>
      <c r="M153" s="6" t="s">
        <v>386</v>
      </c>
      <c r="N153" s="10">
        <v>0.01</v>
      </c>
      <c r="O153" s="9" t="s">
        <v>41</v>
      </c>
      <c r="P153" s="223">
        <v>0.2</v>
      </c>
      <c r="Q153" s="247"/>
      <c r="R153" s="102" t="s">
        <v>3142</v>
      </c>
      <c r="S153" s="7" t="s">
        <v>203</v>
      </c>
      <c r="T153" s="6" t="s">
        <v>3143</v>
      </c>
      <c r="U153" s="6" t="s">
        <v>29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2893</v>
      </c>
      <c r="BG153" s="104">
        <v>0</v>
      </c>
      <c r="BH153" s="104" t="s">
        <v>2893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2882</v>
      </c>
      <c r="B154" s="3" t="s">
        <v>3144</v>
      </c>
      <c r="C154" s="9">
        <v>466570</v>
      </c>
      <c r="D154" s="9" t="s">
        <v>28</v>
      </c>
      <c r="E154" s="9" t="s">
        <v>38</v>
      </c>
      <c r="F154" s="9" t="s">
        <v>260</v>
      </c>
      <c r="G154" s="7" t="e">
        <f t="shared" ca="1" si="0"/>
        <v>#NAME?</v>
      </c>
      <c r="H154" s="8" t="s">
        <v>201</v>
      </c>
      <c r="I154" s="26" t="s">
        <v>33</v>
      </c>
      <c r="J154" s="9" t="str">
        <f t="shared" si="3"/>
        <v>Não</v>
      </c>
      <c r="K154" s="221">
        <v>44321</v>
      </c>
      <c r="L154" s="101">
        <v>44950</v>
      </c>
      <c r="M154" s="6" t="s">
        <v>74</v>
      </c>
      <c r="N154" s="28">
        <v>1.4999999999999999E-2</v>
      </c>
      <c r="O154" s="9" t="s">
        <v>41</v>
      </c>
      <c r="P154" s="223">
        <v>0.1</v>
      </c>
      <c r="Q154" s="30"/>
      <c r="R154" s="30"/>
      <c r="S154" s="7" t="s">
        <v>203</v>
      </c>
      <c r="T154" s="6" t="s">
        <v>3145</v>
      </c>
      <c r="U154" s="6" t="s">
        <v>43</v>
      </c>
      <c r="V154" s="26" t="e">
        <f t="shared" ca="1" si="2"/>
        <v>#NAME?</v>
      </c>
      <c r="W154" s="26"/>
      <c r="X154" s="26"/>
      <c r="Y154" s="6" t="s">
        <v>296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2882</v>
      </c>
      <c r="B155" s="3" t="s">
        <v>3146</v>
      </c>
      <c r="C155" s="9">
        <v>457787</v>
      </c>
      <c r="D155" s="9" t="s">
        <v>28</v>
      </c>
      <c r="E155" s="9" t="s">
        <v>38</v>
      </c>
      <c r="F155" s="6" t="s">
        <v>306</v>
      </c>
      <c r="G155" s="7" t="e">
        <f t="shared" ca="1" si="0"/>
        <v>#NAME?</v>
      </c>
      <c r="H155" s="8" t="s">
        <v>201</v>
      </c>
      <c r="I155" s="26" t="s">
        <v>33</v>
      </c>
      <c r="J155" s="9" t="str">
        <f t="shared" si="3"/>
        <v>Não</v>
      </c>
      <c r="K155" s="101">
        <v>44319</v>
      </c>
      <c r="L155" s="70">
        <v>44487</v>
      </c>
      <c r="M155" s="6" t="s">
        <v>386</v>
      </c>
      <c r="N155" s="10">
        <v>0.02</v>
      </c>
      <c r="O155" s="9" t="s">
        <v>41</v>
      </c>
      <c r="P155" s="223">
        <v>0.2</v>
      </c>
      <c r="Q155" s="102"/>
      <c r="R155" s="102"/>
      <c r="S155" s="7" t="s">
        <v>203</v>
      </c>
      <c r="T155" s="6" t="s">
        <v>3147</v>
      </c>
      <c r="U155" s="6" t="s">
        <v>43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2893</v>
      </c>
      <c r="BG155" s="104">
        <v>0</v>
      </c>
      <c r="BH155" s="104" t="s">
        <v>2893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2882</v>
      </c>
      <c r="B156" s="35" t="s">
        <v>3148</v>
      </c>
      <c r="C156" s="9">
        <v>47285</v>
      </c>
      <c r="D156" s="9" t="s">
        <v>28</v>
      </c>
      <c r="E156" s="9" t="s">
        <v>38</v>
      </c>
      <c r="F156" s="6" t="s">
        <v>306</v>
      </c>
      <c r="G156" s="7" t="e">
        <f t="shared" ca="1" si="0"/>
        <v>#NAME?</v>
      </c>
      <c r="H156" s="8" t="s">
        <v>215</v>
      </c>
      <c r="I156" s="26" t="s">
        <v>216</v>
      </c>
      <c r="J156" s="9" t="str">
        <f t="shared" si="3"/>
        <v>Sim</v>
      </c>
      <c r="K156" s="221">
        <v>44665</v>
      </c>
      <c r="L156" s="6"/>
      <c r="M156" s="6" t="s">
        <v>386</v>
      </c>
      <c r="N156" s="222">
        <v>0.02</v>
      </c>
      <c r="O156" s="9" t="s">
        <v>41</v>
      </c>
      <c r="P156" s="223">
        <v>0.2</v>
      </c>
      <c r="Q156" s="102" t="s">
        <v>3149</v>
      </c>
      <c r="R156" s="102"/>
      <c r="S156" s="7" t="s">
        <v>203</v>
      </c>
      <c r="T156" s="9" t="s">
        <v>3150</v>
      </c>
      <c r="U156" s="6" t="s">
        <v>43</v>
      </c>
      <c r="V156" s="26" t="e">
        <f t="shared" ca="1" si="2"/>
        <v>#NAME?</v>
      </c>
      <c r="W156" s="26"/>
      <c r="X156" s="26"/>
      <c r="Y156" s="6" t="s">
        <v>296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2882</v>
      </c>
      <c r="B157" s="35" t="s">
        <v>3151</v>
      </c>
      <c r="C157" s="9">
        <v>434550</v>
      </c>
      <c r="D157" s="9" t="s">
        <v>2884</v>
      </c>
      <c r="E157" s="9" t="s">
        <v>29</v>
      </c>
      <c r="F157" s="9" t="s">
        <v>2885</v>
      </c>
      <c r="G157" s="7" t="e">
        <f t="shared" ca="1" si="0"/>
        <v>#NAME?</v>
      </c>
      <c r="H157" s="8" t="s">
        <v>215</v>
      </c>
      <c r="I157" s="26" t="s">
        <v>216</v>
      </c>
      <c r="J157" s="9" t="str">
        <f t="shared" si="3"/>
        <v>Sim</v>
      </c>
      <c r="K157" s="221">
        <v>43703</v>
      </c>
      <c r="L157" s="6"/>
      <c r="M157" s="6" t="s">
        <v>74</v>
      </c>
      <c r="N157" s="222">
        <v>0.01</v>
      </c>
      <c r="O157" s="9" t="s">
        <v>41</v>
      </c>
      <c r="P157" s="223">
        <v>0.1</v>
      </c>
      <c r="Q157" s="102" t="s">
        <v>2908</v>
      </c>
      <c r="R157" s="224" t="s">
        <v>3152</v>
      </c>
      <c r="S157" s="7" t="s">
        <v>203</v>
      </c>
      <c r="T157" s="9" t="s">
        <v>3153</v>
      </c>
      <c r="U157" s="6" t="s">
        <v>20</v>
      </c>
      <c r="V157" s="26" t="e">
        <f t="shared" ca="1" si="2"/>
        <v>#NAME?</v>
      </c>
      <c r="W157" s="26"/>
      <c r="X157" s="26"/>
      <c r="Y157" s="6" t="s">
        <v>296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2882</v>
      </c>
      <c r="B158" s="35" t="s">
        <v>3151</v>
      </c>
      <c r="C158" s="9">
        <v>463906</v>
      </c>
      <c r="D158" s="9" t="s">
        <v>2884</v>
      </c>
      <c r="E158" s="9" t="s">
        <v>29</v>
      </c>
      <c r="F158" s="9" t="s">
        <v>2885</v>
      </c>
      <c r="G158" s="7" t="e">
        <f t="shared" ca="1" si="0"/>
        <v>#NAME?</v>
      </c>
      <c r="H158" s="8" t="s">
        <v>215</v>
      </c>
      <c r="I158" s="26" t="s">
        <v>216</v>
      </c>
      <c r="J158" s="9" t="str">
        <f t="shared" si="3"/>
        <v>Não</v>
      </c>
      <c r="K158" s="221">
        <v>43704</v>
      </c>
      <c r="L158" s="6"/>
      <c r="M158" s="6" t="s">
        <v>40</v>
      </c>
      <c r="N158" s="222">
        <v>1.2E-2</v>
      </c>
      <c r="O158" s="9" t="s">
        <v>33</v>
      </c>
      <c r="P158" s="223">
        <v>0</v>
      </c>
      <c r="Q158" s="43"/>
      <c r="R158" s="102" t="s">
        <v>3154</v>
      </c>
      <c r="S158" s="7" t="s">
        <v>203</v>
      </c>
      <c r="T158" s="9" t="s">
        <v>3153</v>
      </c>
      <c r="U158" s="6" t="s">
        <v>20</v>
      </c>
      <c r="V158" s="26" t="e">
        <f t="shared" ca="1" si="2"/>
        <v>#NAME?</v>
      </c>
      <c r="W158" s="26"/>
      <c r="X158" s="26"/>
      <c r="Y158" s="6" t="s">
        <v>296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2882</v>
      </c>
      <c r="B159" s="3" t="s">
        <v>3155</v>
      </c>
      <c r="C159" s="9">
        <v>433089</v>
      </c>
      <c r="D159" s="9" t="s">
        <v>2884</v>
      </c>
      <c r="E159" s="9" t="s">
        <v>29</v>
      </c>
      <c r="F159" s="6" t="s">
        <v>2885</v>
      </c>
      <c r="G159" s="7" t="e">
        <f t="shared" ca="1" si="0"/>
        <v>#NAME?</v>
      </c>
      <c r="H159" s="8" t="s">
        <v>201</v>
      </c>
      <c r="I159" s="26" t="s">
        <v>33</v>
      </c>
      <c r="J159" s="9" t="str">
        <f t="shared" si="3"/>
        <v>Não</v>
      </c>
      <c r="K159" s="101">
        <v>43692</v>
      </c>
      <c r="L159" s="101">
        <v>44505</v>
      </c>
      <c r="M159" s="6" t="s">
        <v>74</v>
      </c>
      <c r="N159" s="10">
        <v>0.01</v>
      </c>
      <c r="O159" s="9" t="s">
        <v>41</v>
      </c>
      <c r="P159" s="223">
        <v>0.1</v>
      </c>
      <c r="Q159" s="102"/>
      <c r="R159" s="43"/>
      <c r="S159" s="7" t="s">
        <v>203</v>
      </c>
      <c r="T159" s="6" t="s">
        <v>3156</v>
      </c>
      <c r="U159" s="6" t="s">
        <v>29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2893</v>
      </c>
      <c r="BG159" s="104">
        <v>0</v>
      </c>
      <c r="BH159" s="104" t="s">
        <v>2893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2882</v>
      </c>
      <c r="B160" s="3" t="s">
        <v>3157</v>
      </c>
      <c r="C160" s="9">
        <v>446028</v>
      </c>
      <c r="D160" s="9" t="s">
        <v>2884</v>
      </c>
      <c r="E160" s="9" t="s">
        <v>29</v>
      </c>
      <c r="F160" s="9" t="s">
        <v>2885</v>
      </c>
      <c r="G160" s="7" t="e">
        <f t="shared" ca="1" si="0"/>
        <v>#NAME?</v>
      </c>
      <c r="H160" s="8" t="s">
        <v>215</v>
      </c>
      <c r="I160" s="26" t="s">
        <v>216</v>
      </c>
      <c r="J160" s="9" t="str">
        <f t="shared" si="3"/>
        <v>Não</v>
      </c>
      <c r="K160" s="221">
        <v>43875</v>
      </c>
      <c r="L160" s="6"/>
      <c r="M160" s="6" t="s">
        <v>40</v>
      </c>
      <c r="N160" s="222">
        <v>1.2E-2</v>
      </c>
      <c r="O160" s="9" t="s">
        <v>33</v>
      </c>
      <c r="P160" s="223">
        <v>0</v>
      </c>
      <c r="Q160" s="102"/>
      <c r="R160" s="102" t="s">
        <v>3158</v>
      </c>
      <c r="S160" s="7" t="s">
        <v>203</v>
      </c>
      <c r="T160" s="6" t="s">
        <v>3159</v>
      </c>
      <c r="U160" s="6" t="s">
        <v>29</v>
      </c>
      <c r="V160" s="26" t="e">
        <f t="shared" ca="1" si="2"/>
        <v>#NAME?</v>
      </c>
      <c r="W160" s="26"/>
      <c r="X160" s="26"/>
      <c r="Y160" s="6" t="s">
        <v>296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2882</v>
      </c>
      <c r="B161" s="3" t="s">
        <v>3160</v>
      </c>
      <c r="C161" s="9">
        <v>582831</v>
      </c>
      <c r="D161" s="9" t="s">
        <v>2884</v>
      </c>
      <c r="E161" s="9" t="s">
        <v>29</v>
      </c>
      <c r="F161" s="6" t="s">
        <v>2891</v>
      </c>
      <c r="G161" s="7" t="e">
        <f t="shared" ca="1" si="0"/>
        <v>#NAME?</v>
      </c>
      <c r="H161" s="8" t="s">
        <v>201</v>
      </c>
      <c r="I161" s="26" t="s">
        <v>33</v>
      </c>
      <c r="J161" s="9" t="str">
        <f t="shared" si="3"/>
        <v>Não</v>
      </c>
      <c r="K161" s="229">
        <v>43752</v>
      </c>
      <c r="L161" s="229">
        <v>44517</v>
      </c>
      <c r="M161" s="6" t="s">
        <v>74</v>
      </c>
      <c r="N161" s="10">
        <v>1.4999999999999999E-2</v>
      </c>
      <c r="O161" s="9" t="s">
        <v>41</v>
      </c>
      <c r="P161" s="223">
        <v>0.1</v>
      </c>
      <c r="Q161" s="102"/>
      <c r="R161" s="43"/>
      <c r="S161" s="7" t="s">
        <v>203</v>
      </c>
      <c r="T161" s="6" t="s">
        <v>3161</v>
      </c>
      <c r="U161" s="6" t="s">
        <v>402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2893</v>
      </c>
      <c r="BG161" s="104">
        <v>0</v>
      </c>
      <c r="BH161" s="104" t="s">
        <v>2893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2882</v>
      </c>
      <c r="B162" s="97" t="s">
        <v>1301</v>
      </c>
      <c r="C162" s="9">
        <v>34388</v>
      </c>
      <c r="D162" s="9" t="s">
        <v>28</v>
      </c>
      <c r="E162" s="9" t="s">
        <v>38</v>
      </c>
      <c r="F162" s="9" t="s">
        <v>260</v>
      </c>
      <c r="G162" s="7" t="e">
        <f t="shared" ca="1" si="0"/>
        <v>#NAME?</v>
      </c>
      <c r="H162" s="8" t="s">
        <v>215</v>
      </c>
      <c r="I162" s="26" t="s">
        <v>216</v>
      </c>
      <c r="J162" s="9" t="str">
        <f t="shared" si="3"/>
        <v>Sim</v>
      </c>
      <c r="K162" s="221">
        <v>44263</v>
      </c>
      <c r="L162" s="6"/>
      <c r="M162" s="6" t="s">
        <v>386</v>
      </c>
      <c r="N162" s="222">
        <v>0.02</v>
      </c>
      <c r="O162" s="9" t="s">
        <v>41</v>
      </c>
      <c r="P162" s="223">
        <v>0.2</v>
      </c>
      <c r="Q162" s="102" t="s">
        <v>3162</v>
      </c>
      <c r="R162" s="224" t="s">
        <v>3163</v>
      </c>
      <c r="S162" s="7" t="s">
        <v>203</v>
      </c>
      <c r="T162" s="9" t="s">
        <v>1304</v>
      </c>
      <c r="U162" s="6" t="s">
        <v>43</v>
      </c>
      <c r="V162" s="26" t="e">
        <f t="shared" ca="1" si="2"/>
        <v>#NAME?</v>
      </c>
      <c r="W162" s="26"/>
      <c r="X162" s="26"/>
      <c r="Y162" s="6" t="s">
        <v>296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2882</v>
      </c>
      <c r="B163" s="97" t="s">
        <v>1301</v>
      </c>
      <c r="C163" s="9">
        <v>34321</v>
      </c>
      <c r="D163" s="9" t="s">
        <v>28</v>
      </c>
      <c r="E163" s="9" t="s">
        <v>38</v>
      </c>
      <c r="F163" s="9" t="s">
        <v>260</v>
      </c>
      <c r="G163" s="7" t="e">
        <f t="shared" ca="1" si="0"/>
        <v>#NAME?</v>
      </c>
      <c r="H163" s="8" t="s">
        <v>215</v>
      </c>
      <c r="I163" s="26" t="s">
        <v>216</v>
      </c>
      <c r="J163" s="9" t="str">
        <f t="shared" si="3"/>
        <v>Não</v>
      </c>
      <c r="K163" s="221">
        <v>44396</v>
      </c>
      <c r="L163" s="6"/>
      <c r="M163" s="6" t="s">
        <v>74</v>
      </c>
      <c r="N163" s="222">
        <v>1.4999999999999999E-2</v>
      </c>
      <c r="O163" s="9" t="s">
        <v>41</v>
      </c>
      <c r="P163" s="223">
        <v>0.1</v>
      </c>
      <c r="Q163" s="30"/>
      <c r="R163" s="30"/>
      <c r="S163" s="7" t="s">
        <v>203</v>
      </c>
      <c r="T163" s="9" t="s">
        <v>1304</v>
      </c>
      <c r="U163" s="6" t="s">
        <v>43</v>
      </c>
      <c r="V163" s="26" t="e">
        <f t="shared" ca="1" si="2"/>
        <v>#NAME?</v>
      </c>
      <c r="W163" s="26"/>
      <c r="X163" s="26"/>
      <c r="Y163" s="6" t="s">
        <v>296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2882</v>
      </c>
      <c r="B164" s="3" t="s">
        <v>1307</v>
      </c>
      <c r="C164" s="9">
        <v>39937</v>
      </c>
      <c r="D164" s="9" t="s">
        <v>28</v>
      </c>
      <c r="E164" s="9" t="s">
        <v>38</v>
      </c>
      <c r="F164" s="9" t="s">
        <v>2932</v>
      </c>
      <c r="G164" s="7" t="e">
        <f t="shared" ca="1" si="0"/>
        <v>#NAME?</v>
      </c>
      <c r="H164" s="8" t="s">
        <v>215</v>
      </c>
      <c r="I164" s="26" t="s">
        <v>216</v>
      </c>
      <c r="J164" s="9" t="str">
        <f t="shared" si="3"/>
        <v>Não</v>
      </c>
      <c r="K164" s="221">
        <v>44671</v>
      </c>
      <c r="L164" s="6"/>
      <c r="M164" s="6" t="s">
        <v>40</v>
      </c>
      <c r="N164" s="222">
        <v>1.2E-2</v>
      </c>
      <c r="O164" s="9" t="s">
        <v>33</v>
      </c>
      <c r="P164" s="223">
        <v>0</v>
      </c>
      <c r="Q164" s="102"/>
      <c r="R164" s="102"/>
      <c r="S164" s="7" t="s">
        <v>203</v>
      </c>
      <c r="T164" s="6" t="s">
        <v>1309</v>
      </c>
      <c r="U164" s="6" t="s">
        <v>43</v>
      </c>
      <c r="V164" s="26" t="e">
        <f t="shared" ca="1" si="2"/>
        <v>#NAME?</v>
      </c>
      <c r="W164" s="26"/>
      <c r="X164" s="26"/>
      <c r="Y164" s="6" t="s">
        <v>296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2882</v>
      </c>
      <c r="B165" s="3" t="s">
        <v>3164</v>
      </c>
      <c r="C165" s="9">
        <v>35673</v>
      </c>
      <c r="D165" s="9" t="s">
        <v>28</v>
      </c>
      <c r="E165" s="9" t="s">
        <v>38</v>
      </c>
      <c r="F165" s="6" t="s">
        <v>260</v>
      </c>
      <c r="G165" s="7" t="e">
        <f t="shared" ca="1" si="0"/>
        <v>#NAME?</v>
      </c>
      <c r="H165" s="8" t="s">
        <v>215</v>
      </c>
      <c r="I165" s="26" t="s">
        <v>216</v>
      </c>
      <c r="J165" s="9" t="str">
        <f t="shared" si="3"/>
        <v>Não</v>
      </c>
      <c r="K165" s="221">
        <v>44291</v>
      </c>
      <c r="L165" s="6"/>
      <c r="M165" s="6" t="s">
        <v>40</v>
      </c>
      <c r="N165" s="222">
        <v>1.2E-2</v>
      </c>
      <c r="O165" s="9" t="s">
        <v>33</v>
      </c>
      <c r="P165" s="223">
        <v>0</v>
      </c>
      <c r="Q165" s="25"/>
      <c r="R165" s="102" t="s">
        <v>3165</v>
      </c>
      <c r="S165" s="7" t="s">
        <v>203</v>
      </c>
      <c r="T165" s="6" t="s">
        <v>1321</v>
      </c>
      <c r="U165" s="6" t="s">
        <v>43</v>
      </c>
      <c r="V165" s="26" t="e">
        <f t="shared" ca="1" si="2"/>
        <v>#NAME?</v>
      </c>
      <c r="W165" s="26"/>
      <c r="X165" s="26"/>
      <c r="Y165" s="6" t="s">
        <v>296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2882</v>
      </c>
      <c r="B166" s="3" t="s">
        <v>3166</v>
      </c>
      <c r="C166" s="9">
        <v>480861</v>
      </c>
      <c r="D166" s="9" t="s">
        <v>28</v>
      </c>
      <c r="E166" s="9" t="s">
        <v>38</v>
      </c>
      <c r="F166" s="9" t="s">
        <v>306</v>
      </c>
      <c r="G166" s="7" t="e">
        <f t="shared" ca="1" si="0"/>
        <v>#NAME?</v>
      </c>
      <c r="H166" s="8" t="s">
        <v>215</v>
      </c>
      <c r="I166" s="26" t="s">
        <v>216</v>
      </c>
      <c r="J166" s="9" t="str">
        <f t="shared" si="3"/>
        <v>Não</v>
      </c>
      <c r="K166" s="221">
        <v>44265</v>
      </c>
      <c r="L166" s="6"/>
      <c r="M166" s="6" t="s">
        <v>74</v>
      </c>
      <c r="N166" s="222">
        <v>1.4999999999999999E-2</v>
      </c>
      <c r="O166" s="9" t="s">
        <v>41</v>
      </c>
      <c r="P166" s="223">
        <v>0.1</v>
      </c>
      <c r="Q166" s="25"/>
      <c r="R166" s="102" t="s">
        <v>3167</v>
      </c>
      <c r="S166" s="7" t="s">
        <v>203</v>
      </c>
      <c r="T166" s="6" t="s">
        <v>1337</v>
      </c>
      <c r="U166" s="6" t="s">
        <v>29</v>
      </c>
      <c r="V166" s="26" t="e">
        <f t="shared" ca="1" si="2"/>
        <v>#NAME?</v>
      </c>
      <c r="W166" s="26"/>
      <c r="X166" s="26"/>
      <c r="Y166" s="6" t="s">
        <v>205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2882</v>
      </c>
      <c r="B167" s="35" t="s">
        <v>3168</v>
      </c>
      <c r="C167" s="9">
        <v>85554</v>
      </c>
      <c r="D167" s="9" t="s">
        <v>2950</v>
      </c>
      <c r="E167" s="9" t="s">
        <v>29</v>
      </c>
      <c r="F167" s="9" t="s">
        <v>2950</v>
      </c>
      <c r="G167" s="7" t="e">
        <f t="shared" ca="1" si="0"/>
        <v>#NAME?</v>
      </c>
      <c r="H167" s="8" t="s">
        <v>201</v>
      </c>
      <c r="I167" s="26" t="s">
        <v>33</v>
      </c>
      <c r="J167" s="9" t="str">
        <f t="shared" si="3"/>
        <v>Não</v>
      </c>
      <c r="K167" s="221">
        <v>43375</v>
      </c>
      <c r="L167" s="101">
        <v>44952</v>
      </c>
      <c r="M167" s="6" t="s">
        <v>298</v>
      </c>
      <c r="N167" s="222">
        <v>0.01</v>
      </c>
      <c r="O167" s="9" t="s">
        <v>237</v>
      </c>
      <c r="P167" s="223">
        <v>0.2</v>
      </c>
      <c r="Q167" s="102"/>
      <c r="R167" s="102"/>
      <c r="S167" s="7" t="s">
        <v>203</v>
      </c>
      <c r="T167" s="9" t="s">
        <v>3169</v>
      </c>
      <c r="U167" s="6" t="s">
        <v>29</v>
      </c>
      <c r="V167" s="26" t="e">
        <f t="shared" ca="1" si="2"/>
        <v>#NAME?</v>
      </c>
      <c r="W167" s="26"/>
      <c r="X167" s="26"/>
      <c r="Y167" s="6" t="s">
        <v>296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2882</v>
      </c>
      <c r="B168" s="3" t="s">
        <v>1343</v>
      </c>
      <c r="C168" s="9">
        <v>86513</v>
      </c>
      <c r="D168" s="9" t="s">
        <v>28</v>
      </c>
      <c r="E168" s="9" t="s">
        <v>38</v>
      </c>
      <c r="F168" s="9" t="s">
        <v>260</v>
      </c>
      <c r="G168" s="7" t="e">
        <f t="shared" ca="1" si="0"/>
        <v>#NAME?</v>
      </c>
      <c r="H168" s="8" t="s">
        <v>215</v>
      </c>
      <c r="I168" s="26" t="s">
        <v>216</v>
      </c>
      <c r="J168" s="9" t="str">
        <f t="shared" si="3"/>
        <v>Não</v>
      </c>
      <c r="K168" s="221">
        <v>44319</v>
      </c>
      <c r="L168" s="6"/>
      <c r="M168" s="6" t="s">
        <v>74</v>
      </c>
      <c r="N168" s="222">
        <v>1.4999999999999999E-2</v>
      </c>
      <c r="O168" s="9" t="s">
        <v>41</v>
      </c>
      <c r="P168" s="223">
        <v>0.1</v>
      </c>
      <c r="Q168" s="25"/>
      <c r="R168" s="30" t="s">
        <v>3170</v>
      </c>
      <c r="S168" s="7" t="s">
        <v>203</v>
      </c>
      <c r="T168" s="6" t="s">
        <v>1345</v>
      </c>
      <c r="U168" s="6" t="s">
        <v>43</v>
      </c>
      <c r="V168" s="26" t="e">
        <f t="shared" ca="1" si="2"/>
        <v>#NAME?</v>
      </c>
      <c r="W168" s="26"/>
      <c r="X168" s="26"/>
      <c r="Y168" s="6" t="s">
        <v>296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2882</v>
      </c>
      <c r="B169" s="3" t="s">
        <v>1351</v>
      </c>
      <c r="C169" s="9">
        <v>32187</v>
      </c>
      <c r="D169" s="9" t="s">
        <v>28</v>
      </c>
      <c r="E169" s="9" t="s">
        <v>38</v>
      </c>
      <c r="F169" s="9" t="s">
        <v>260</v>
      </c>
      <c r="G169" s="7" t="e">
        <f t="shared" ca="1" si="0"/>
        <v>#NAME?</v>
      </c>
      <c r="H169" s="8" t="s">
        <v>215</v>
      </c>
      <c r="I169" s="26" t="s">
        <v>216</v>
      </c>
      <c r="J169" s="9" t="str">
        <f t="shared" si="3"/>
        <v>Sim</v>
      </c>
      <c r="K169" s="221">
        <v>44319</v>
      </c>
      <c r="L169" s="6"/>
      <c r="M169" s="6" t="s">
        <v>298</v>
      </c>
      <c r="N169" s="222">
        <v>1.4999999999999999E-2</v>
      </c>
      <c r="O169" s="9" t="s">
        <v>237</v>
      </c>
      <c r="P169" s="223">
        <v>0.2</v>
      </c>
      <c r="Q169" s="30" t="s">
        <v>3171</v>
      </c>
      <c r="R169" s="224" t="s">
        <v>3172</v>
      </c>
      <c r="S169" s="7" t="s">
        <v>203</v>
      </c>
      <c r="T169" s="6" t="s">
        <v>1353</v>
      </c>
      <c r="U169" s="6" t="s">
        <v>43</v>
      </c>
      <c r="V169" s="26" t="e">
        <f t="shared" ca="1" si="2"/>
        <v>#NAME?</v>
      </c>
      <c r="W169" s="26"/>
      <c r="X169" s="26"/>
      <c r="Y169" s="6" t="s">
        <v>296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2882</v>
      </c>
      <c r="B170" s="36" t="s">
        <v>3173</v>
      </c>
      <c r="C170" s="9">
        <v>289414</v>
      </c>
      <c r="D170" s="9" t="s">
        <v>2884</v>
      </c>
      <c r="E170" s="9" t="s">
        <v>29</v>
      </c>
      <c r="F170" s="6" t="s">
        <v>2891</v>
      </c>
      <c r="G170" s="7" t="e">
        <f t="shared" ca="1" si="0"/>
        <v>#NAME?</v>
      </c>
      <c r="H170" s="8" t="s">
        <v>201</v>
      </c>
      <c r="I170" s="26" t="s">
        <v>33</v>
      </c>
      <c r="J170" s="9" t="str">
        <f t="shared" si="3"/>
        <v>Não</v>
      </c>
      <c r="K170" s="229">
        <v>43822</v>
      </c>
      <c r="L170" s="101">
        <v>44007</v>
      </c>
      <c r="M170" s="6" t="s">
        <v>74</v>
      </c>
      <c r="N170" s="10">
        <v>1.4999999999999999E-2</v>
      </c>
      <c r="O170" s="9" t="s">
        <v>41</v>
      </c>
      <c r="P170" s="223">
        <v>0.1</v>
      </c>
      <c r="Q170" s="102"/>
      <c r="R170" s="102"/>
      <c r="S170" s="7" t="s">
        <v>203</v>
      </c>
      <c r="T170" s="6" t="s">
        <v>3174</v>
      </c>
      <c r="U170" s="6" t="s">
        <v>29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2893</v>
      </c>
      <c r="BG170" s="104">
        <v>0</v>
      </c>
      <c r="BH170" s="104" t="s">
        <v>2893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2882</v>
      </c>
      <c r="B171" s="36" t="s">
        <v>3175</v>
      </c>
      <c r="C171" s="9">
        <v>445839</v>
      </c>
      <c r="D171" s="9" t="s">
        <v>28</v>
      </c>
      <c r="E171" s="9" t="s">
        <v>38</v>
      </c>
      <c r="F171" s="9" t="s">
        <v>306</v>
      </c>
      <c r="G171" s="7" t="e">
        <f t="shared" ca="1" si="0"/>
        <v>#NAME?</v>
      </c>
      <c r="H171" s="8" t="s">
        <v>215</v>
      </c>
      <c r="I171" s="26" t="s">
        <v>216</v>
      </c>
      <c r="J171" s="9" t="str">
        <f t="shared" si="3"/>
        <v>Não</v>
      </c>
      <c r="K171" s="70">
        <v>44489</v>
      </c>
      <c r="L171" s="7"/>
      <c r="M171" s="6" t="s">
        <v>40</v>
      </c>
      <c r="N171" s="222">
        <v>1.2E-2</v>
      </c>
      <c r="O171" s="9" t="s">
        <v>33</v>
      </c>
      <c r="P171" s="223">
        <v>0</v>
      </c>
      <c r="Q171" s="30"/>
      <c r="R171" s="30"/>
      <c r="S171" s="7" t="s">
        <v>203</v>
      </c>
      <c r="T171" s="6" t="s">
        <v>3176</v>
      </c>
      <c r="U171" s="6" t="s">
        <v>43</v>
      </c>
      <c r="V171" s="26" t="e">
        <f t="shared" ca="1" si="2"/>
        <v>#NAME?</v>
      </c>
      <c r="W171" s="26"/>
      <c r="X171" s="26"/>
      <c r="Y171" s="6" t="s">
        <v>296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2882</v>
      </c>
      <c r="B172" s="36" t="s">
        <v>3177</v>
      </c>
      <c r="C172" s="9">
        <v>580880</v>
      </c>
      <c r="D172" s="9" t="s">
        <v>2884</v>
      </c>
      <c r="E172" s="9" t="s">
        <v>29</v>
      </c>
      <c r="F172" s="6" t="s">
        <v>2885</v>
      </c>
      <c r="G172" s="7" t="e">
        <f t="shared" ca="1" si="0"/>
        <v>#NAME?</v>
      </c>
      <c r="H172" s="8" t="s">
        <v>201</v>
      </c>
      <c r="I172" s="26" t="s">
        <v>33</v>
      </c>
      <c r="J172" s="9" t="str">
        <f t="shared" si="3"/>
        <v>Não</v>
      </c>
      <c r="K172" s="101">
        <v>43620</v>
      </c>
      <c r="L172" s="229">
        <v>44482</v>
      </c>
      <c r="M172" s="6" t="s">
        <v>298</v>
      </c>
      <c r="N172" s="10">
        <v>0.02</v>
      </c>
      <c r="O172" s="9" t="s">
        <v>237</v>
      </c>
      <c r="P172" s="223">
        <v>0.2</v>
      </c>
      <c r="Q172" s="102"/>
      <c r="R172" s="102"/>
      <c r="S172" s="7" t="s">
        <v>203</v>
      </c>
      <c r="T172" s="6" t="s">
        <v>3178</v>
      </c>
      <c r="U172" s="6" t="s">
        <v>29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2893</v>
      </c>
      <c r="BG172" s="104">
        <v>0</v>
      </c>
      <c r="BH172" s="104" t="s">
        <v>2893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2882</v>
      </c>
      <c r="B173" s="3" t="s">
        <v>3179</v>
      </c>
      <c r="C173" s="9">
        <v>424292</v>
      </c>
      <c r="D173" s="9" t="s">
        <v>28</v>
      </c>
      <c r="E173" s="9" t="s">
        <v>38</v>
      </c>
      <c r="F173" s="6" t="s">
        <v>260</v>
      </c>
      <c r="G173" s="7" t="e">
        <f t="shared" ca="1" si="0"/>
        <v>#NAME?</v>
      </c>
      <c r="H173" s="8" t="s">
        <v>201</v>
      </c>
      <c r="I173" s="26" t="s">
        <v>33</v>
      </c>
      <c r="J173" s="9" t="str">
        <f t="shared" si="3"/>
        <v>Não</v>
      </c>
      <c r="K173" s="101">
        <v>44313</v>
      </c>
      <c r="L173" s="101">
        <v>44691</v>
      </c>
      <c r="M173" s="6" t="s">
        <v>74</v>
      </c>
      <c r="N173" s="10">
        <v>1.4999999999999999E-2</v>
      </c>
      <c r="O173" s="9" t="s">
        <v>41</v>
      </c>
      <c r="P173" s="223">
        <v>0.1</v>
      </c>
      <c r="Q173" s="30"/>
      <c r="R173" s="30"/>
      <c r="S173" s="7" t="s">
        <v>203</v>
      </c>
      <c r="T173" s="6" t="s">
        <v>3180</v>
      </c>
      <c r="U173" s="6" t="s">
        <v>43</v>
      </c>
      <c r="V173" s="26" t="e">
        <f t="shared" ca="1" si="2"/>
        <v>#NAME?</v>
      </c>
      <c r="W173" s="26"/>
      <c r="X173" s="26"/>
      <c r="Y173" s="6" t="s">
        <v>296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2893</v>
      </c>
      <c r="BG173" s="104">
        <v>0</v>
      </c>
      <c r="BH173" s="104" t="s">
        <v>2893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2882</v>
      </c>
      <c r="B174" s="36" t="s">
        <v>3181</v>
      </c>
      <c r="C174" s="9">
        <v>43169</v>
      </c>
      <c r="D174" s="9" t="s">
        <v>28</v>
      </c>
      <c r="E174" s="9" t="s">
        <v>29</v>
      </c>
      <c r="F174" s="6" t="s">
        <v>3033</v>
      </c>
      <c r="G174" s="7" t="e">
        <f t="shared" ca="1" si="0"/>
        <v>#NAME?</v>
      </c>
      <c r="H174" s="8" t="s">
        <v>201</v>
      </c>
      <c r="I174" s="26" t="s">
        <v>33</v>
      </c>
      <c r="J174" s="9" t="str">
        <f t="shared" si="3"/>
        <v>Não</v>
      </c>
      <c r="K174" s="101">
        <v>43510</v>
      </c>
      <c r="L174" s="101">
        <v>44322</v>
      </c>
      <c r="M174" s="6" t="s">
        <v>386</v>
      </c>
      <c r="N174" s="10">
        <v>7.4999999999999997E-3</v>
      </c>
      <c r="O174" s="9" t="s">
        <v>41</v>
      </c>
      <c r="P174" s="223">
        <v>0.2</v>
      </c>
      <c r="Q174" s="45"/>
      <c r="R174" s="102" t="s">
        <v>3182</v>
      </c>
      <c r="S174" s="7" t="s">
        <v>329</v>
      </c>
      <c r="T174" s="6" t="s">
        <v>3183</v>
      </c>
      <c r="U174" s="6" t="s">
        <v>29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2893</v>
      </c>
      <c r="BG174" s="104">
        <v>0</v>
      </c>
      <c r="BH174" s="104" t="s">
        <v>2893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2882</v>
      </c>
      <c r="B175" s="36" t="s">
        <v>3184</v>
      </c>
      <c r="C175" s="9">
        <v>77294</v>
      </c>
      <c r="D175" s="9" t="s">
        <v>2950</v>
      </c>
      <c r="E175" s="9" t="s">
        <v>29</v>
      </c>
      <c r="F175" s="6" t="s">
        <v>2950</v>
      </c>
      <c r="G175" s="7" t="e">
        <f t="shared" ca="1" si="0"/>
        <v>#NAME?</v>
      </c>
      <c r="H175" s="8" t="s">
        <v>201</v>
      </c>
      <c r="I175" s="26" t="s">
        <v>33</v>
      </c>
      <c r="J175" s="9" t="str">
        <f t="shared" si="3"/>
        <v>Não</v>
      </c>
      <c r="K175" s="101">
        <v>44021</v>
      </c>
      <c r="L175" s="101">
        <v>44680</v>
      </c>
      <c r="M175" s="6" t="s">
        <v>74</v>
      </c>
      <c r="N175" s="10">
        <v>1.4999999999999999E-2</v>
      </c>
      <c r="O175" s="9" t="s">
        <v>41</v>
      </c>
      <c r="P175" s="223">
        <v>0.1</v>
      </c>
      <c r="Q175" s="102"/>
      <c r="R175" s="43"/>
      <c r="S175" s="7" t="s">
        <v>203</v>
      </c>
      <c r="T175" s="6" t="s">
        <v>3185</v>
      </c>
      <c r="U175" s="6" t="s">
        <v>29</v>
      </c>
      <c r="V175" s="26" t="e">
        <f t="shared" ca="1" si="2"/>
        <v>#NAME?</v>
      </c>
      <c r="W175" s="26"/>
      <c r="X175" s="26"/>
      <c r="Y175" s="6" t="s">
        <v>205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2893</v>
      </c>
      <c r="BG175" s="104">
        <v>0</v>
      </c>
      <c r="BH175" s="104" t="s">
        <v>2893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2882</v>
      </c>
      <c r="B176" s="36" t="s">
        <v>3184</v>
      </c>
      <c r="C176" s="9">
        <v>88938</v>
      </c>
      <c r="D176" s="9" t="s">
        <v>2950</v>
      </c>
      <c r="E176" s="9" t="s">
        <v>29</v>
      </c>
      <c r="F176" s="6" t="s">
        <v>2950</v>
      </c>
      <c r="G176" s="7" t="e">
        <f t="shared" ca="1" si="0"/>
        <v>#NAME?</v>
      </c>
      <c r="H176" s="8" t="s">
        <v>201</v>
      </c>
      <c r="I176" s="26" t="s">
        <v>33</v>
      </c>
      <c r="J176" s="9" t="str">
        <f t="shared" si="3"/>
        <v>Não</v>
      </c>
      <c r="K176" s="101">
        <v>44029</v>
      </c>
      <c r="L176" s="101">
        <v>44680</v>
      </c>
      <c r="M176" s="6" t="s">
        <v>298</v>
      </c>
      <c r="N176" s="10">
        <v>1.7999999999999999E-2</v>
      </c>
      <c r="O176" s="9" t="s">
        <v>237</v>
      </c>
      <c r="P176" s="223">
        <v>0.2</v>
      </c>
      <c r="Q176" s="224"/>
      <c r="R176" s="102"/>
      <c r="S176" s="7" t="s">
        <v>203</v>
      </c>
      <c r="T176" s="6" t="s">
        <v>3185</v>
      </c>
      <c r="U176" s="6" t="s">
        <v>29</v>
      </c>
      <c r="V176" s="26" t="e">
        <f t="shared" ca="1" si="2"/>
        <v>#NAME?</v>
      </c>
      <c r="W176" s="26"/>
      <c r="X176" s="26"/>
      <c r="Y176" s="6" t="s">
        <v>205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2893</v>
      </c>
      <c r="BG176" s="104">
        <v>0</v>
      </c>
      <c r="BH176" s="104" t="s">
        <v>2893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2882</v>
      </c>
      <c r="B177" s="3" t="s">
        <v>3186</v>
      </c>
      <c r="C177" s="9">
        <v>464995</v>
      </c>
      <c r="D177" s="9" t="s">
        <v>28</v>
      </c>
      <c r="E177" s="9" t="s">
        <v>38</v>
      </c>
      <c r="F177" s="9" t="s">
        <v>306</v>
      </c>
      <c r="G177" s="7" t="e">
        <f t="shared" ca="1" si="0"/>
        <v>#NAME?</v>
      </c>
      <c r="H177" s="8" t="s">
        <v>215</v>
      </c>
      <c r="I177" s="26" t="s">
        <v>216</v>
      </c>
      <c r="J177" s="9" t="str">
        <f t="shared" si="3"/>
        <v>Não</v>
      </c>
      <c r="K177" s="221">
        <v>44291</v>
      </c>
      <c r="L177" s="6"/>
      <c r="M177" s="6" t="s">
        <v>74</v>
      </c>
      <c r="N177" s="222">
        <v>1.4999999999999999E-2</v>
      </c>
      <c r="O177" s="9" t="s">
        <v>41</v>
      </c>
      <c r="P177" s="223">
        <v>0.1</v>
      </c>
      <c r="Q177" s="43"/>
      <c r="R177" s="102" t="s">
        <v>3053</v>
      </c>
      <c r="S177" s="7" t="s">
        <v>329</v>
      </c>
      <c r="T177" s="6" t="s">
        <v>3187</v>
      </c>
      <c r="U177" s="6" t="s">
        <v>43</v>
      </c>
      <c r="V177" s="26" t="e">
        <f t="shared" ca="1" si="2"/>
        <v>#NAME?</v>
      </c>
      <c r="W177" s="26"/>
      <c r="X177" s="26"/>
      <c r="Y177" s="6" t="s">
        <v>296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2882</v>
      </c>
      <c r="B178" s="35" t="s">
        <v>3188</v>
      </c>
      <c r="C178" s="9">
        <v>579208</v>
      </c>
      <c r="D178" s="9" t="s">
        <v>28</v>
      </c>
      <c r="E178" s="9" t="s">
        <v>29</v>
      </c>
      <c r="F178" s="9" t="s">
        <v>412</v>
      </c>
      <c r="G178" s="7" t="e">
        <f t="shared" ca="1" si="0"/>
        <v>#NAME?</v>
      </c>
      <c r="H178" s="8" t="s">
        <v>210</v>
      </c>
      <c r="I178" s="26" t="s">
        <v>33</v>
      </c>
      <c r="J178" s="9" t="str">
        <f t="shared" si="3"/>
        <v>Não</v>
      </c>
      <c r="K178" s="221">
        <v>43605</v>
      </c>
      <c r="L178" s="6"/>
      <c r="M178" s="6" t="s">
        <v>40</v>
      </c>
      <c r="N178" s="222">
        <v>5.0000000000000001E-3</v>
      </c>
      <c r="O178" s="9" t="s">
        <v>33</v>
      </c>
      <c r="P178" s="223">
        <v>0</v>
      </c>
      <c r="Q178" s="102"/>
      <c r="R178" s="102" t="s">
        <v>3189</v>
      </c>
      <c r="S178" s="7" t="s">
        <v>203</v>
      </c>
      <c r="T178" s="9" t="s">
        <v>3190</v>
      </c>
      <c r="U178" s="6" t="s">
        <v>29</v>
      </c>
      <c r="V178" s="26" t="e">
        <f t="shared" ca="1" si="2"/>
        <v>#NAME?</v>
      </c>
      <c r="W178" s="26"/>
      <c r="X178" s="26"/>
      <c r="Y178" s="6" t="s">
        <v>296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2882</v>
      </c>
      <c r="B179" s="35" t="s">
        <v>3188</v>
      </c>
      <c r="C179" s="9">
        <v>582180</v>
      </c>
      <c r="D179" s="9" t="s">
        <v>28</v>
      </c>
      <c r="E179" s="9" t="s">
        <v>29</v>
      </c>
      <c r="F179" s="9" t="s">
        <v>412</v>
      </c>
      <c r="G179" s="7" t="e">
        <f t="shared" ca="1" si="0"/>
        <v>#NAME?</v>
      </c>
      <c r="H179" s="8" t="s">
        <v>210</v>
      </c>
      <c r="I179" s="26" t="s">
        <v>33</v>
      </c>
      <c r="J179" s="9" t="str">
        <f t="shared" si="3"/>
        <v>Não</v>
      </c>
      <c r="K179" s="221">
        <v>43605</v>
      </c>
      <c r="L179" s="6"/>
      <c r="M179" s="6" t="s">
        <v>298</v>
      </c>
      <c r="N179" s="222">
        <v>0.02</v>
      </c>
      <c r="O179" s="9" t="s">
        <v>237</v>
      </c>
      <c r="P179" s="223">
        <v>0.2</v>
      </c>
      <c r="Q179" s="102"/>
      <c r="R179" s="102" t="s">
        <v>3189</v>
      </c>
      <c r="S179" s="7" t="s">
        <v>203</v>
      </c>
      <c r="T179" s="9" t="s">
        <v>3190</v>
      </c>
      <c r="U179" s="6" t="s">
        <v>29</v>
      </c>
      <c r="V179" s="26" t="e">
        <f t="shared" ca="1" si="2"/>
        <v>#NAME?</v>
      </c>
      <c r="W179" s="26"/>
      <c r="X179" s="26"/>
      <c r="Y179" s="6" t="s">
        <v>296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2882</v>
      </c>
      <c r="B180" s="3" t="s">
        <v>3191</v>
      </c>
      <c r="C180" s="9">
        <v>32073</v>
      </c>
      <c r="D180" s="9" t="s">
        <v>28</v>
      </c>
      <c r="E180" s="9" t="s">
        <v>38</v>
      </c>
      <c r="F180" s="6" t="s">
        <v>260</v>
      </c>
      <c r="G180" s="7" t="e">
        <f t="shared" ca="1" si="0"/>
        <v>#NAME?</v>
      </c>
      <c r="H180" s="8" t="s">
        <v>201</v>
      </c>
      <c r="I180" s="26" t="s">
        <v>33</v>
      </c>
      <c r="J180" s="9" t="str">
        <f t="shared" si="3"/>
        <v>Não</v>
      </c>
      <c r="K180" s="101">
        <v>44319</v>
      </c>
      <c r="L180" s="229">
        <v>44522</v>
      </c>
      <c r="M180" s="6" t="s">
        <v>74</v>
      </c>
      <c r="N180" s="10">
        <v>1.4999999999999999E-2</v>
      </c>
      <c r="O180" s="9" t="s">
        <v>41</v>
      </c>
      <c r="P180" s="223">
        <v>0.1</v>
      </c>
      <c r="Q180" s="102"/>
      <c r="R180" s="102"/>
      <c r="S180" s="7" t="s">
        <v>203</v>
      </c>
      <c r="T180" s="6" t="s">
        <v>3192</v>
      </c>
      <c r="U180" s="6" t="s">
        <v>43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2893</v>
      </c>
      <c r="BG180" s="104">
        <v>0</v>
      </c>
      <c r="BH180" s="104" t="s">
        <v>2893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2882</v>
      </c>
      <c r="B181" s="3" t="s">
        <v>1403</v>
      </c>
      <c r="C181" s="9">
        <v>32115</v>
      </c>
      <c r="D181" s="9" t="s">
        <v>28</v>
      </c>
      <c r="E181" s="9" t="s">
        <v>38</v>
      </c>
      <c r="F181" s="9" t="s">
        <v>260</v>
      </c>
      <c r="G181" s="7" t="e">
        <f t="shared" ca="1" si="0"/>
        <v>#NAME?</v>
      </c>
      <c r="H181" s="8" t="s">
        <v>215</v>
      </c>
      <c r="I181" s="26" t="s">
        <v>216</v>
      </c>
      <c r="J181" s="9" t="str">
        <f t="shared" si="3"/>
        <v>Não</v>
      </c>
      <c r="K181" s="221">
        <v>44280</v>
      </c>
      <c r="L181" s="6"/>
      <c r="M181" s="6" t="s">
        <v>53</v>
      </c>
      <c r="N181" s="10">
        <v>7.0000000000000001E-3</v>
      </c>
      <c r="O181" s="9" t="s">
        <v>33</v>
      </c>
      <c r="P181" s="223">
        <v>0</v>
      </c>
      <c r="Q181" s="25"/>
      <c r="R181" s="102"/>
      <c r="S181" s="7" t="s">
        <v>203</v>
      </c>
      <c r="T181" s="6" t="s">
        <v>1405</v>
      </c>
      <c r="U181" s="6" t="s">
        <v>43</v>
      </c>
      <c r="V181" s="26" t="e">
        <f t="shared" ca="1" si="2"/>
        <v>#NAME?</v>
      </c>
      <c r="W181" s="26"/>
      <c r="X181" s="26"/>
      <c r="Y181" s="6" t="s">
        <v>296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2882</v>
      </c>
      <c r="B182" s="36" t="s">
        <v>1403</v>
      </c>
      <c r="C182" s="9">
        <v>560590</v>
      </c>
      <c r="D182" s="9" t="s">
        <v>28</v>
      </c>
      <c r="E182" s="9" t="s">
        <v>38</v>
      </c>
      <c r="F182" s="9" t="s">
        <v>260</v>
      </c>
      <c r="G182" s="7" t="e">
        <f t="shared" ca="1" si="0"/>
        <v>#NAME?</v>
      </c>
      <c r="H182" s="8" t="s">
        <v>215</v>
      </c>
      <c r="I182" s="26" t="s">
        <v>216</v>
      </c>
      <c r="J182" s="9" t="str">
        <f t="shared" si="3"/>
        <v>Sim</v>
      </c>
      <c r="K182" s="101">
        <v>44610</v>
      </c>
      <c r="L182" s="6"/>
      <c r="M182" s="6" t="s">
        <v>53</v>
      </c>
      <c r="N182" s="10">
        <v>7.0000000000000001E-3</v>
      </c>
      <c r="O182" s="9" t="s">
        <v>33</v>
      </c>
      <c r="P182" s="223">
        <v>0</v>
      </c>
      <c r="Q182" s="102" t="s">
        <v>3193</v>
      </c>
      <c r="R182" s="102"/>
      <c r="S182" s="7" t="s">
        <v>203</v>
      </c>
      <c r="T182" s="6" t="s">
        <v>1405</v>
      </c>
      <c r="U182" s="6" t="s">
        <v>43</v>
      </c>
      <c r="V182" s="26" t="e">
        <f t="shared" ca="1" si="2"/>
        <v>#NAME?</v>
      </c>
      <c r="W182" s="26"/>
      <c r="X182" s="26"/>
      <c r="Y182" s="6" t="s">
        <v>296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2882</v>
      </c>
      <c r="B183" s="3" t="s">
        <v>3194</v>
      </c>
      <c r="C183" s="9">
        <v>467227</v>
      </c>
      <c r="D183" s="9" t="s">
        <v>28</v>
      </c>
      <c r="E183" s="9" t="s">
        <v>38</v>
      </c>
      <c r="F183" s="6" t="s">
        <v>306</v>
      </c>
      <c r="G183" s="7" t="e">
        <f t="shared" ca="1" si="0"/>
        <v>#NAME?</v>
      </c>
      <c r="H183" s="8" t="s">
        <v>201</v>
      </c>
      <c r="I183" s="26" t="s">
        <v>33</v>
      </c>
      <c r="J183" s="9" t="str">
        <f t="shared" si="3"/>
        <v>Não</v>
      </c>
      <c r="K183" s="101">
        <v>44280</v>
      </c>
      <c r="L183" s="101">
        <v>44393</v>
      </c>
      <c r="M183" s="6" t="s">
        <v>74</v>
      </c>
      <c r="N183" s="10">
        <v>1.4999999999999999E-2</v>
      </c>
      <c r="O183" s="9" t="s">
        <v>41</v>
      </c>
      <c r="P183" s="223">
        <v>0.1</v>
      </c>
      <c r="Q183" s="102"/>
      <c r="R183" s="102"/>
      <c r="S183" s="7" t="s">
        <v>203</v>
      </c>
      <c r="T183" s="6" t="s">
        <v>3195</v>
      </c>
      <c r="U183" s="6" t="s">
        <v>57</v>
      </c>
      <c r="V183" s="26" t="e">
        <f t="shared" ca="1" si="2"/>
        <v>#NAME?</v>
      </c>
      <c r="W183" s="26"/>
      <c r="X183" s="26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2893</v>
      </c>
      <c r="BG183" s="104">
        <v>0</v>
      </c>
      <c r="BH183" s="104" t="s">
        <v>2893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2882</v>
      </c>
      <c r="B184" s="3" t="s">
        <v>1417</v>
      </c>
      <c r="C184" s="9">
        <v>451702</v>
      </c>
      <c r="D184" s="9" t="s">
        <v>28</v>
      </c>
      <c r="E184" s="9" t="s">
        <v>38</v>
      </c>
      <c r="F184" s="6" t="s">
        <v>260</v>
      </c>
      <c r="G184" s="7" t="e">
        <f t="shared" ca="1" si="0"/>
        <v>#NAME?</v>
      </c>
      <c r="H184" s="8" t="s">
        <v>215</v>
      </c>
      <c r="I184" s="26" t="s">
        <v>933</v>
      </c>
      <c r="J184" s="9" t="str">
        <f t="shared" si="3"/>
        <v>Não</v>
      </c>
      <c r="K184" s="221">
        <v>44340</v>
      </c>
      <c r="L184" s="6"/>
      <c r="M184" s="6" t="s">
        <v>40</v>
      </c>
      <c r="N184" s="222">
        <v>1.2E-2</v>
      </c>
      <c r="O184" s="9" t="s">
        <v>33</v>
      </c>
      <c r="P184" s="223">
        <v>0</v>
      </c>
      <c r="Q184" s="30"/>
      <c r="R184" s="30"/>
      <c r="S184" s="7" t="s">
        <v>203</v>
      </c>
      <c r="T184" s="6" t="s">
        <v>1419</v>
      </c>
      <c r="U184" s="6" t="s">
        <v>43</v>
      </c>
      <c r="V184" s="26" t="e">
        <f t="shared" ca="1" si="2"/>
        <v>#NAME?</v>
      </c>
      <c r="W184" s="26"/>
      <c r="X184" s="26"/>
      <c r="Y184" s="6" t="s">
        <v>296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2882</v>
      </c>
      <c r="B185" s="36" t="s">
        <v>3196</v>
      </c>
      <c r="C185" s="9">
        <v>577670</v>
      </c>
      <c r="D185" s="9" t="s">
        <v>2884</v>
      </c>
      <c r="E185" s="9" t="s">
        <v>29</v>
      </c>
      <c r="F185" s="6" t="s">
        <v>2891</v>
      </c>
      <c r="G185" s="7" t="e">
        <f t="shared" ca="1" si="0"/>
        <v>#NAME?</v>
      </c>
      <c r="H185" s="8" t="s">
        <v>201</v>
      </c>
      <c r="I185" s="26" t="s">
        <v>33</v>
      </c>
      <c r="J185" s="9" t="str">
        <f t="shared" si="3"/>
        <v>Não</v>
      </c>
      <c r="K185" s="101">
        <v>43559</v>
      </c>
      <c r="L185" s="229">
        <v>44482</v>
      </c>
      <c r="M185" s="6" t="s">
        <v>74</v>
      </c>
      <c r="N185" s="10">
        <v>0.01</v>
      </c>
      <c r="O185" s="9" t="s">
        <v>41</v>
      </c>
      <c r="P185" s="223">
        <v>0.1</v>
      </c>
      <c r="Q185" s="224"/>
      <c r="R185" s="224"/>
      <c r="S185" s="7" t="s">
        <v>203</v>
      </c>
      <c r="T185" s="6" t="s">
        <v>3197</v>
      </c>
      <c r="U185" s="6" t="s">
        <v>29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2893</v>
      </c>
      <c r="BG185" s="104">
        <v>0</v>
      </c>
      <c r="BH185" s="104" t="s">
        <v>2893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2882</v>
      </c>
      <c r="B186" s="3" t="s">
        <v>3198</v>
      </c>
      <c r="C186" s="9">
        <v>439727</v>
      </c>
      <c r="D186" s="9" t="s">
        <v>28</v>
      </c>
      <c r="E186" s="9" t="s">
        <v>38</v>
      </c>
      <c r="F186" s="9" t="s">
        <v>2932</v>
      </c>
      <c r="G186" s="7" t="e">
        <f t="shared" ca="1" si="0"/>
        <v>#NAME?</v>
      </c>
      <c r="H186" s="8" t="s">
        <v>201</v>
      </c>
      <c r="I186" s="26" t="s">
        <v>33</v>
      </c>
      <c r="J186" s="9" t="str">
        <f t="shared" si="3"/>
        <v>Não</v>
      </c>
      <c r="K186" s="221">
        <v>44266</v>
      </c>
      <c r="L186" s="101">
        <v>44831</v>
      </c>
      <c r="M186" s="6" t="s">
        <v>40</v>
      </c>
      <c r="N186" s="222">
        <v>1.2E-2</v>
      </c>
      <c r="O186" s="9" t="s">
        <v>33</v>
      </c>
      <c r="P186" s="223">
        <v>0</v>
      </c>
      <c r="Q186" s="102"/>
      <c r="R186" s="102"/>
      <c r="S186" s="7" t="s">
        <v>203</v>
      </c>
      <c r="T186" s="6" t="s">
        <v>3199</v>
      </c>
      <c r="U186" s="6" t="s">
        <v>43</v>
      </c>
      <c r="V186" s="26" t="e">
        <f t="shared" ca="1" si="2"/>
        <v>#NAME?</v>
      </c>
      <c r="W186" s="26"/>
      <c r="X186" s="26"/>
      <c r="Y186" s="6" t="s">
        <v>296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2882</v>
      </c>
      <c r="B187" s="3" t="s">
        <v>1424</v>
      </c>
      <c r="C187" s="9">
        <v>76952</v>
      </c>
      <c r="D187" s="9" t="s">
        <v>28</v>
      </c>
      <c r="E187" s="9" t="s">
        <v>38</v>
      </c>
      <c r="F187" s="9" t="s">
        <v>260</v>
      </c>
      <c r="G187" s="7" t="e">
        <f t="shared" ca="1" si="0"/>
        <v>#NAME?</v>
      </c>
      <c r="H187" s="8" t="s">
        <v>215</v>
      </c>
      <c r="I187" s="26" t="s">
        <v>216</v>
      </c>
      <c r="J187" s="9" t="str">
        <f t="shared" si="3"/>
        <v>Não</v>
      </c>
      <c r="K187" s="221">
        <v>44276</v>
      </c>
      <c r="L187" s="6"/>
      <c r="M187" s="6" t="s">
        <v>74</v>
      </c>
      <c r="N187" s="10">
        <v>1.4999999999999999E-2</v>
      </c>
      <c r="O187" s="9" t="s">
        <v>41</v>
      </c>
      <c r="P187" s="223">
        <v>0.1</v>
      </c>
      <c r="Q187" s="25"/>
      <c r="R187" s="102"/>
      <c r="S187" s="7" t="s">
        <v>203</v>
      </c>
      <c r="T187" s="6" t="s">
        <v>1426</v>
      </c>
      <c r="U187" s="6" t="s">
        <v>43</v>
      </c>
      <c r="V187" s="26" t="e">
        <f t="shared" ca="1" si="2"/>
        <v>#NAME?</v>
      </c>
      <c r="W187" s="26"/>
      <c r="X187" s="26"/>
      <c r="Y187" s="6" t="s">
        <v>296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2882</v>
      </c>
      <c r="B188" s="97" t="s">
        <v>3200</v>
      </c>
      <c r="C188" s="9">
        <v>381137</v>
      </c>
      <c r="D188" s="9" t="s">
        <v>28</v>
      </c>
      <c r="E188" s="9" t="s">
        <v>29</v>
      </c>
      <c r="F188" s="9" t="s">
        <v>2916</v>
      </c>
      <c r="G188" s="7" t="e">
        <f t="shared" ca="1" si="0"/>
        <v>#NAME?</v>
      </c>
      <c r="H188" s="8" t="s">
        <v>210</v>
      </c>
      <c r="I188" s="26" t="s">
        <v>33</v>
      </c>
      <c r="J188" s="9" t="str">
        <f t="shared" si="3"/>
        <v>Sim</v>
      </c>
      <c r="K188" s="221">
        <v>45146</v>
      </c>
      <c r="L188" s="6"/>
      <c r="M188" s="6" t="s">
        <v>53</v>
      </c>
      <c r="N188" s="10">
        <v>1.2E-2</v>
      </c>
      <c r="O188" s="9" t="s">
        <v>33</v>
      </c>
      <c r="P188" s="223">
        <v>0</v>
      </c>
      <c r="Q188" s="102" t="s">
        <v>3201</v>
      </c>
      <c r="R188" s="102"/>
      <c r="S188" s="7" t="s">
        <v>203</v>
      </c>
      <c r="T188" s="9" t="s">
        <v>3202</v>
      </c>
      <c r="U188" s="6" t="s">
        <v>918</v>
      </c>
      <c r="V188" s="26" t="e">
        <f t="shared" ca="1" si="2"/>
        <v>#NAME?</v>
      </c>
      <c r="W188" s="26"/>
      <c r="X188" s="26"/>
      <c r="Y188" s="6" t="s">
        <v>296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2882</v>
      </c>
      <c r="B189" s="3" t="s">
        <v>3203</v>
      </c>
      <c r="C189" s="9">
        <v>31793</v>
      </c>
      <c r="D189" s="9" t="s">
        <v>28</v>
      </c>
      <c r="E189" s="9" t="s">
        <v>38</v>
      </c>
      <c r="F189" s="6" t="s">
        <v>653</v>
      </c>
      <c r="G189" s="7" t="e">
        <f t="shared" ca="1" si="0"/>
        <v>#NAME?</v>
      </c>
      <c r="H189" s="8" t="s">
        <v>210</v>
      </c>
      <c r="I189" s="26" t="s">
        <v>33</v>
      </c>
      <c r="J189" s="9" t="str">
        <f t="shared" si="3"/>
        <v>Não</v>
      </c>
      <c r="K189" s="221">
        <v>44263</v>
      </c>
      <c r="L189" s="6"/>
      <c r="M189" s="6" t="s">
        <v>74</v>
      </c>
      <c r="N189" s="222">
        <v>1.4999999999999999E-2</v>
      </c>
      <c r="O189" s="9" t="s">
        <v>41</v>
      </c>
      <c r="P189" s="223">
        <v>0.1</v>
      </c>
      <c r="Q189" s="102"/>
      <c r="R189" s="102"/>
      <c r="S189" s="7" t="s">
        <v>203</v>
      </c>
      <c r="T189" s="6" t="s">
        <v>3204</v>
      </c>
      <c r="U189" s="6" t="s">
        <v>57</v>
      </c>
      <c r="V189" s="26" t="e">
        <f t="shared" ca="1" si="2"/>
        <v>#NAME?</v>
      </c>
      <c r="W189" s="26"/>
      <c r="X189" s="26"/>
      <c r="Y189" s="6" t="s">
        <v>296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2882</v>
      </c>
      <c r="B190" s="3" t="s">
        <v>3205</v>
      </c>
      <c r="C190" s="9">
        <v>266389</v>
      </c>
      <c r="D190" s="9" t="s">
        <v>28</v>
      </c>
      <c r="E190" s="9" t="s">
        <v>38</v>
      </c>
      <c r="F190" s="9" t="s">
        <v>2932</v>
      </c>
      <c r="G190" s="7" t="e">
        <f t="shared" ca="1" si="0"/>
        <v>#NAME?</v>
      </c>
      <c r="H190" s="8" t="s">
        <v>215</v>
      </c>
      <c r="I190" s="26" t="s">
        <v>216</v>
      </c>
      <c r="J190" s="9" t="str">
        <f t="shared" si="3"/>
        <v>Não</v>
      </c>
      <c r="K190" s="27">
        <v>44358</v>
      </c>
      <c r="L190" s="6"/>
      <c r="M190" s="6" t="s">
        <v>40</v>
      </c>
      <c r="N190" s="222">
        <v>1.2E-2</v>
      </c>
      <c r="O190" s="9" t="s">
        <v>33</v>
      </c>
      <c r="P190" s="223">
        <v>0</v>
      </c>
      <c r="Q190" s="30"/>
      <c r="R190" s="30"/>
      <c r="S190" s="7" t="s">
        <v>203</v>
      </c>
      <c r="T190" s="6" t="s">
        <v>3206</v>
      </c>
      <c r="U190" s="6" t="s">
        <v>43</v>
      </c>
      <c r="V190" s="26" t="e">
        <f t="shared" ca="1" si="2"/>
        <v>#NAME?</v>
      </c>
      <c r="W190" s="26"/>
      <c r="X190" s="26"/>
      <c r="Y190" s="6" t="s">
        <v>296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2882</v>
      </c>
      <c r="B191" s="36" t="s">
        <v>3207</v>
      </c>
      <c r="C191" s="9">
        <v>327484</v>
      </c>
      <c r="D191" s="9" t="s">
        <v>28</v>
      </c>
      <c r="E191" s="9" t="s">
        <v>29</v>
      </c>
      <c r="F191" s="6" t="s">
        <v>3033</v>
      </c>
      <c r="G191" s="7" t="e">
        <f t="shared" ca="1" si="0"/>
        <v>#NAME?</v>
      </c>
      <c r="H191" s="8" t="s">
        <v>201</v>
      </c>
      <c r="I191" s="26" t="s">
        <v>33</v>
      </c>
      <c r="J191" s="9" t="str">
        <f t="shared" si="3"/>
        <v>Não</v>
      </c>
      <c r="K191" s="101">
        <v>43515</v>
      </c>
      <c r="L191" s="101">
        <v>44309</v>
      </c>
      <c r="M191" s="6" t="s">
        <v>298</v>
      </c>
      <c r="N191" s="10">
        <v>0.01</v>
      </c>
      <c r="O191" s="9" t="s">
        <v>237</v>
      </c>
      <c r="P191" s="223">
        <v>0.2</v>
      </c>
      <c r="Q191" s="102"/>
      <c r="R191" s="102"/>
      <c r="S191" s="7" t="s">
        <v>203</v>
      </c>
      <c r="T191" s="6" t="s">
        <v>3208</v>
      </c>
      <c r="U191" s="6" t="s">
        <v>29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2893</v>
      </c>
      <c r="BG191" s="104">
        <v>0</v>
      </c>
      <c r="BH191" s="104" t="s">
        <v>2893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2882</v>
      </c>
      <c r="B192" s="3" t="s">
        <v>3209</v>
      </c>
      <c r="C192" s="9">
        <v>31966</v>
      </c>
      <c r="D192" s="9" t="s">
        <v>28</v>
      </c>
      <c r="E192" s="9" t="s">
        <v>38</v>
      </c>
      <c r="F192" s="9" t="s">
        <v>306</v>
      </c>
      <c r="G192" s="7" t="e">
        <f t="shared" ca="1" si="0"/>
        <v>#NAME?</v>
      </c>
      <c r="H192" s="8" t="s">
        <v>215</v>
      </c>
      <c r="I192" s="26" t="s">
        <v>216</v>
      </c>
      <c r="J192" s="9" t="str">
        <f t="shared" si="3"/>
        <v>Sim</v>
      </c>
      <c r="K192" s="221">
        <v>44656</v>
      </c>
      <c r="L192" s="6"/>
      <c r="M192" s="6" t="s">
        <v>298</v>
      </c>
      <c r="N192" s="222">
        <v>2.5000000000000001E-2</v>
      </c>
      <c r="O192" s="9" t="s">
        <v>237</v>
      </c>
      <c r="P192" s="223">
        <v>0.2</v>
      </c>
      <c r="Q192" s="30" t="s">
        <v>3210</v>
      </c>
      <c r="R192" s="30"/>
      <c r="S192" s="7" t="s">
        <v>203</v>
      </c>
      <c r="T192" s="6" t="s">
        <v>1436</v>
      </c>
      <c r="U192" s="6" t="s">
        <v>43</v>
      </c>
      <c r="V192" s="26" t="e">
        <f t="shared" ca="1" si="2"/>
        <v>#NAME?</v>
      </c>
      <c r="W192" s="26"/>
      <c r="X192" s="26"/>
      <c r="Y192" s="6" t="s">
        <v>296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2882</v>
      </c>
      <c r="B193" s="3" t="s">
        <v>3211</v>
      </c>
      <c r="C193" s="9">
        <v>377270</v>
      </c>
      <c r="D193" s="9" t="s">
        <v>28</v>
      </c>
      <c r="E193" s="9" t="s">
        <v>38</v>
      </c>
      <c r="F193" s="9" t="s">
        <v>306</v>
      </c>
      <c r="G193" s="7" t="e">
        <f t="shared" ca="1" si="0"/>
        <v>#NAME?</v>
      </c>
      <c r="H193" s="8" t="s">
        <v>201</v>
      </c>
      <c r="I193" s="26" t="s">
        <v>33</v>
      </c>
      <c r="J193" s="9" t="str">
        <f t="shared" si="3"/>
        <v>Não</v>
      </c>
      <c r="K193" s="221">
        <v>44706</v>
      </c>
      <c r="L193" s="27">
        <v>45015</v>
      </c>
      <c r="M193" s="6" t="s">
        <v>907</v>
      </c>
      <c r="N193" s="6" t="s">
        <v>3212</v>
      </c>
      <c r="O193" s="9" t="s">
        <v>237</v>
      </c>
      <c r="P193" s="223">
        <v>0.2</v>
      </c>
      <c r="Q193" s="224"/>
      <c r="R193" s="224"/>
      <c r="S193" s="7" t="s">
        <v>203</v>
      </c>
      <c r="T193" s="6" t="s">
        <v>1436</v>
      </c>
      <c r="U193" s="6" t="s">
        <v>43</v>
      </c>
      <c r="V193" s="26" t="e">
        <f t="shared" ca="1" si="2"/>
        <v>#NAME?</v>
      </c>
      <c r="W193" s="26"/>
      <c r="X193" s="26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2882</v>
      </c>
      <c r="B194" s="3" t="s">
        <v>3213</v>
      </c>
      <c r="C194" s="9">
        <v>32897</v>
      </c>
      <c r="D194" s="9" t="s">
        <v>28</v>
      </c>
      <c r="E194" s="9" t="s">
        <v>38</v>
      </c>
      <c r="F194" s="9" t="s">
        <v>306</v>
      </c>
      <c r="G194" s="7" t="e">
        <f t="shared" ca="1" si="0"/>
        <v>#NAME?</v>
      </c>
      <c r="H194" s="8" t="s">
        <v>215</v>
      </c>
      <c r="I194" s="26" t="s">
        <v>216</v>
      </c>
      <c r="J194" s="9" t="str">
        <f t="shared" si="3"/>
        <v>Sim</v>
      </c>
      <c r="K194" s="221">
        <v>44278</v>
      </c>
      <c r="L194" s="7"/>
      <c r="M194" s="6" t="s">
        <v>386</v>
      </c>
      <c r="N194" s="10">
        <v>0.02</v>
      </c>
      <c r="O194" s="9" t="s">
        <v>41</v>
      </c>
      <c r="P194" s="223">
        <v>0.2</v>
      </c>
      <c r="Q194" s="102" t="s">
        <v>3130</v>
      </c>
      <c r="R194" s="102"/>
      <c r="S194" s="7" t="s">
        <v>203</v>
      </c>
      <c r="T194" s="6" t="s">
        <v>75</v>
      </c>
      <c r="U194" s="6" t="s">
        <v>43</v>
      </c>
      <c r="V194" s="26" t="e">
        <f t="shared" ca="1" si="2"/>
        <v>#NAME?</v>
      </c>
      <c r="W194" s="26"/>
      <c r="X194" s="26"/>
      <c r="Y194" s="6" t="s">
        <v>296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2882</v>
      </c>
      <c r="B195" s="3" t="s">
        <v>3213</v>
      </c>
      <c r="C195" s="9">
        <v>39137</v>
      </c>
      <c r="D195" s="9" t="s">
        <v>28</v>
      </c>
      <c r="E195" s="9" t="s">
        <v>38</v>
      </c>
      <c r="F195" s="9" t="s">
        <v>306</v>
      </c>
      <c r="G195" s="7" t="e">
        <f t="shared" ca="1" si="0"/>
        <v>#NAME?</v>
      </c>
      <c r="H195" s="8" t="s">
        <v>215</v>
      </c>
      <c r="I195" s="26" t="s">
        <v>216</v>
      </c>
      <c r="J195" s="9" t="str">
        <f t="shared" si="3"/>
        <v>Sim</v>
      </c>
      <c r="K195" s="221">
        <v>44278</v>
      </c>
      <c r="L195" s="6"/>
      <c r="M195" s="6" t="s">
        <v>298</v>
      </c>
      <c r="N195" s="222">
        <v>2.5000000000000001E-2</v>
      </c>
      <c r="O195" s="9" t="s">
        <v>237</v>
      </c>
      <c r="P195" s="223">
        <v>0.2</v>
      </c>
      <c r="Q195" s="102" t="s">
        <v>3130</v>
      </c>
      <c r="R195" s="102"/>
      <c r="S195" s="7" t="s">
        <v>203</v>
      </c>
      <c r="T195" s="6" t="s">
        <v>75</v>
      </c>
      <c r="U195" s="6" t="s">
        <v>43</v>
      </c>
      <c r="V195" s="26" t="e">
        <f t="shared" ca="1" si="2"/>
        <v>#NAME?</v>
      </c>
      <c r="W195" s="26"/>
      <c r="X195" s="26"/>
      <c r="Y195" s="6" t="s">
        <v>296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2882</v>
      </c>
      <c r="B196" s="36" t="s">
        <v>3214</v>
      </c>
      <c r="C196" s="9">
        <v>320310</v>
      </c>
      <c r="D196" s="9" t="s">
        <v>2884</v>
      </c>
      <c r="E196" s="9" t="s">
        <v>29</v>
      </c>
      <c r="F196" s="6" t="s">
        <v>2891</v>
      </c>
      <c r="G196" s="7" t="e">
        <f t="shared" ca="1" si="0"/>
        <v>#NAME?</v>
      </c>
      <c r="H196" s="8" t="s">
        <v>201</v>
      </c>
      <c r="I196" s="26" t="s">
        <v>33</v>
      </c>
      <c r="J196" s="9" t="str">
        <f t="shared" si="3"/>
        <v>Não</v>
      </c>
      <c r="K196" s="101">
        <v>43664</v>
      </c>
      <c r="L196" s="101">
        <v>44309</v>
      </c>
      <c r="M196" s="6" t="s">
        <v>74</v>
      </c>
      <c r="N196" s="10">
        <v>0.01</v>
      </c>
      <c r="O196" s="9" t="s">
        <v>41</v>
      </c>
      <c r="P196" s="223">
        <v>0.1</v>
      </c>
      <c r="Q196" s="224"/>
      <c r="R196" s="224"/>
      <c r="S196" s="7" t="s">
        <v>203</v>
      </c>
      <c r="T196" s="6">
        <v>295405180</v>
      </c>
      <c r="U196" s="6" t="s">
        <v>29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2893</v>
      </c>
      <c r="BG196" s="104">
        <v>0</v>
      </c>
      <c r="BH196" s="104" t="s">
        <v>2893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2882</v>
      </c>
      <c r="B197" s="36" t="s">
        <v>3215</v>
      </c>
      <c r="C197" s="9">
        <v>35930</v>
      </c>
      <c r="D197" s="9" t="s">
        <v>2884</v>
      </c>
      <c r="E197" s="9" t="s">
        <v>29</v>
      </c>
      <c r="F197" s="6" t="s">
        <v>2891</v>
      </c>
      <c r="G197" s="7" t="e">
        <f t="shared" ca="1" si="0"/>
        <v>#NAME?</v>
      </c>
      <c r="H197" s="8" t="s">
        <v>201</v>
      </c>
      <c r="I197" s="26" t="s">
        <v>33</v>
      </c>
      <c r="J197" s="9" t="str">
        <f t="shared" si="3"/>
        <v>Não</v>
      </c>
      <c r="K197" s="101">
        <v>43853</v>
      </c>
      <c r="L197" s="229">
        <v>44484</v>
      </c>
      <c r="M197" s="6" t="s">
        <v>74</v>
      </c>
      <c r="N197" s="10">
        <v>1.4999999999999999E-2</v>
      </c>
      <c r="O197" s="9" t="s">
        <v>41</v>
      </c>
      <c r="P197" s="223">
        <v>0.1</v>
      </c>
      <c r="Q197" s="102"/>
      <c r="R197" s="102"/>
      <c r="S197" s="7" t="s">
        <v>203</v>
      </c>
      <c r="T197" s="6" t="s">
        <v>3216</v>
      </c>
      <c r="U197" s="6" t="s">
        <v>29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2893</v>
      </c>
      <c r="BG197" s="104">
        <v>0</v>
      </c>
      <c r="BH197" s="104" t="s">
        <v>2893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2882</v>
      </c>
      <c r="B198" s="3" t="s">
        <v>3217</v>
      </c>
      <c r="C198" s="9">
        <v>32362</v>
      </c>
      <c r="D198" s="9" t="s">
        <v>28</v>
      </c>
      <c r="E198" s="9" t="s">
        <v>38</v>
      </c>
      <c r="F198" s="9" t="s">
        <v>260</v>
      </c>
      <c r="G198" s="7" t="e">
        <f t="shared" ca="1" si="0"/>
        <v>#NAME?</v>
      </c>
      <c r="H198" s="8" t="s">
        <v>215</v>
      </c>
      <c r="I198" s="26" t="s">
        <v>216</v>
      </c>
      <c r="J198" s="9" t="str">
        <f t="shared" si="3"/>
        <v>Não</v>
      </c>
      <c r="K198" s="221">
        <v>44295</v>
      </c>
      <c r="L198" s="6"/>
      <c r="M198" s="6" t="s">
        <v>53</v>
      </c>
      <c r="N198" s="10">
        <v>7.0000000000000001E-3</v>
      </c>
      <c r="O198" s="9" t="s">
        <v>33</v>
      </c>
      <c r="P198" s="223">
        <v>0</v>
      </c>
      <c r="Q198" s="43"/>
      <c r="R198" s="43"/>
      <c r="S198" s="7" t="s">
        <v>203</v>
      </c>
      <c r="T198" s="6" t="s">
        <v>3218</v>
      </c>
      <c r="U198" s="6" t="s">
        <v>43</v>
      </c>
      <c r="V198" s="26" t="e">
        <f t="shared" ca="1" si="2"/>
        <v>#NAME?</v>
      </c>
      <c r="W198" s="26"/>
      <c r="X198" s="26"/>
      <c r="Y198" s="6" t="s">
        <v>296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2882</v>
      </c>
      <c r="B199" s="97" t="s">
        <v>3219</v>
      </c>
      <c r="C199" s="9">
        <v>32254</v>
      </c>
      <c r="D199" s="9" t="s">
        <v>28</v>
      </c>
      <c r="E199" s="9" t="s">
        <v>38</v>
      </c>
      <c r="F199" s="9" t="s">
        <v>260</v>
      </c>
      <c r="G199" s="7" t="e">
        <f t="shared" ca="1" si="0"/>
        <v>#NAME?</v>
      </c>
      <c r="H199" s="8" t="s">
        <v>215</v>
      </c>
      <c r="I199" s="26" t="s">
        <v>216</v>
      </c>
      <c r="J199" s="9" t="str">
        <f t="shared" si="3"/>
        <v>Não</v>
      </c>
      <c r="K199" s="221">
        <v>44263</v>
      </c>
      <c r="L199" s="6"/>
      <c r="M199" s="6" t="s">
        <v>74</v>
      </c>
      <c r="N199" s="10">
        <v>1.4999999999999999E-2</v>
      </c>
      <c r="O199" s="9" t="s">
        <v>41</v>
      </c>
      <c r="P199" s="223">
        <v>0.1</v>
      </c>
      <c r="Q199" s="43"/>
      <c r="R199" s="43"/>
      <c r="S199" s="7" t="s">
        <v>203</v>
      </c>
      <c r="T199" s="9" t="s">
        <v>3220</v>
      </c>
      <c r="U199" s="6" t="s">
        <v>43</v>
      </c>
      <c r="V199" s="26" t="e">
        <f t="shared" ca="1" si="2"/>
        <v>#NAME?</v>
      </c>
      <c r="W199" s="26"/>
      <c r="X199" s="26"/>
      <c r="Y199" s="6" t="s">
        <v>205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2882</v>
      </c>
      <c r="B200" s="35" t="s">
        <v>3221</v>
      </c>
      <c r="C200" s="9">
        <v>577499</v>
      </c>
      <c r="D200" s="9" t="s">
        <v>2884</v>
      </c>
      <c r="E200" s="9" t="s">
        <v>29</v>
      </c>
      <c r="F200" s="9" t="s">
        <v>2885</v>
      </c>
      <c r="G200" s="7" t="e">
        <f t="shared" ca="1" si="0"/>
        <v>#NAME?</v>
      </c>
      <c r="H200" s="8" t="s">
        <v>215</v>
      </c>
      <c r="I200" s="26" t="s">
        <v>216</v>
      </c>
      <c r="J200" s="9" t="str">
        <f t="shared" si="3"/>
        <v>Sim</v>
      </c>
      <c r="K200" s="221">
        <v>43879</v>
      </c>
      <c r="L200" s="6"/>
      <c r="M200" s="6" t="s">
        <v>74</v>
      </c>
      <c r="N200" s="10">
        <v>1.4999999999999999E-2</v>
      </c>
      <c r="O200" s="9" t="s">
        <v>33</v>
      </c>
      <c r="P200" s="223">
        <v>0</v>
      </c>
      <c r="Q200" s="102" t="s">
        <v>3130</v>
      </c>
      <c r="R200" s="43"/>
      <c r="S200" s="7" t="s">
        <v>203</v>
      </c>
      <c r="T200" s="9" t="s">
        <v>1471</v>
      </c>
      <c r="U200" s="6" t="s">
        <v>29</v>
      </c>
      <c r="V200" s="26" t="e">
        <f t="shared" ca="1" si="2"/>
        <v>#NAME?</v>
      </c>
      <c r="W200" s="26"/>
      <c r="X200" s="26"/>
      <c r="Y200" s="6" t="s">
        <v>296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2882</v>
      </c>
      <c r="B201" s="3" t="s">
        <v>3222</v>
      </c>
      <c r="C201" s="9">
        <v>32702</v>
      </c>
      <c r="D201" s="9" t="s">
        <v>28</v>
      </c>
      <c r="E201" s="9" t="s">
        <v>29</v>
      </c>
      <c r="F201" s="9" t="s">
        <v>256</v>
      </c>
      <c r="G201" s="7" t="e">
        <f t="shared" ca="1" si="0"/>
        <v>#NAME?</v>
      </c>
      <c r="H201" s="8" t="s">
        <v>210</v>
      </c>
      <c r="I201" s="26" t="s">
        <v>33</v>
      </c>
      <c r="J201" s="9" t="str">
        <f t="shared" si="3"/>
        <v>Sim</v>
      </c>
      <c r="K201" s="221">
        <v>43851</v>
      </c>
      <c r="L201" s="6"/>
      <c r="M201" s="6" t="s">
        <v>40</v>
      </c>
      <c r="N201" s="10">
        <v>1.2E-2</v>
      </c>
      <c r="O201" s="9" t="s">
        <v>33</v>
      </c>
      <c r="P201" s="223">
        <v>0</v>
      </c>
      <c r="Q201" s="102" t="s">
        <v>3223</v>
      </c>
      <c r="R201" s="102" t="s">
        <v>3224</v>
      </c>
      <c r="S201" s="7" t="s">
        <v>203</v>
      </c>
      <c r="T201" s="6" t="s">
        <v>3225</v>
      </c>
      <c r="U201" s="6" t="s">
        <v>29</v>
      </c>
      <c r="V201" s="26" t="e">
        <f t="shared" ca="1" si="2"/>
        <v>#NAME?</v>
      </c>
      <c r="W201" s="26"/>
      <c r="X201" s="26"/>
      <c r="Y201" s="6" t="s">
        <v>296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2882</v>
      </c>
      <c r="B202" s="3" t="s">
        <v>3226</v>
      </c>
      <c r="C202" s="9">
        <v>435597</v>
      </c>
      <c r="D202" s="9" t="s">
        <v>2884</v>
      </c>
      <c r="E202" s="9" t="s">
        <v>29</v>
      </c>
      <c r="F202" s="9" t="s">
        <v>2885</v>
      </c>
      <c r="G202" s="7" t="e">
        <f t="shared" ca="1" si="0"/>
        <v>#NAME?</v>
      </c>
      <c r="H202" s="8" t="s">
        <v>215</v>
      </c>
      <c r="I202" s="26" t="s">
        <v>216</v>
      </c>
      <c r="J202" s="9" t="str">
        <f t="shared" si="3"/>
        <v>Sim</v>
      </c>
      <c r="K202" s="221">
        <v>43711</v>
      </c>
      <c r="L202" s="6"/>
      <c r="M202" s="6" t="s">
        <v>74</v>
      </c>
      <c r="N202" s="222">
        <v>0.01</v>
      </c>
      <c r="O202" s="9" t="s">
        <v>41</v>
      </c>
      <c r="P202" s="223">
        <v>0.1</v>
      </c>
      <c r="Q202" s="102" t="s">
        <v>2908</v>
      </c>
      <c r="R202" s="102"/>
      <c r="S202" s="7" t="s">
        <v>203</v>
      </c>
      <c r="T202" s="6" t="s">
        <v>3227</v>
      </c>
      <c r="U202" s="6" t="s">
        <v>29</v>
      </c>
      <c r="V202" s="26" t="e">
        <f t="shared" ca="1" si="2"/>
        <v>#NAME?</v>
      </c>
      <c r="W202" s="26"/>
      <c r="X202" s="26"/>
      <c r="Y202" s="6" t="s">
        <v>296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2882</v>
      </c>
      <c r="B203" s="3" t="s">
        <v>3228</v>
      </c>
      <c r="C203" s="9">
        <v>74950</v>
      </c>
      <c r="D203" s="9" t="s">
        <v>28</v>
      </c>
      <c r="E203" s="9" t="s">
        <v>38</v>
      </c>
      <c r="F203" s="9" t="s">
        <v>306</v>
      </c>
      <c r="G203" s="7" t="e">
        <f t="shared" ca="1" si="0"/>
        <v>#NAME?</v>
      </c>
      <c r="H203" s="8" t="s">
        <v>201</v>
      </c>
      <c r="I203" s="26" t="s">
        <v>33</v>
      </c>
      <c r="J203" s="9" t="str">
        <f t="shared" si="3"/>
        <v>Não</v>
      </c>
      <c r="K203" s="221">
        <v>44333</v>
      </c>
      <c r="L203" s="101">
        <v>44966</v>
      </c>
      <c r="M203" s="6" t="s">
        <v>40</v>
      </c>
      <c r="N203" s="10">
        <v>1.2E-2</v>
      </c>
      <c r="O203" s="9" t="s">
        <v>33</v>
      </c>
      <c r="P203" s="223">
        <v>0</v>
      </c>
      <c r="Q203" s="30"/>
      <c r="R203" s="224" t="s">
        <v>3229</v>
      </c>
      <c r="S203" s="7" t="s">
        <v>203</v>
      </c>
      <c r="T203" s="6" t="s">
        <v>3230</v>
      </c>
      <c r="U203" s="6" t="s">
        <v>43</v>
      </c>
      <c r="V203" s="26" t="e">
        <f t="shared" ca="1" si="2"/>
        <v>#NAME?</v>
      </c>
      <c r="W203" s="26"/>
      <c r="X203" s="26"/>
      <c r="Y203" s="6" t="s">
        <v>296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2882</v>
      </c>
      <c r="B204" s="36" t="s">
        <v>3231</v>
      </c>
      <c r="C204" s="9">
        <v>446205</v>
      </c>
      <c r="D204" s="9" t="s">
        <v>2884</v>
      </c>
      <c r="E204" s="9" t="s">
        <v>29</v>
      </c>
      <c r="F204" s="6" t="s">
        <v>2885</v>
      </c>
      <c r="G204" s="7" t="e">
        <f t="shared" ca="1" si="0"/>
        <v>#NAME?</v>
      </c>
      <c r="H204" s="8" t="s">
        <v>201</v>
      </c>
      <c r="I204" s="26" t="s">
        <v>33</v>
      </c>
      <c r="J204" s="9" t="str">
        <f t="shared" si="3"/>
        <v>Não</v>
      </c>
      <c r="K204" s="101">
        <v>43853</v>
      </c>
      <c r="L204" s="101">
        <v>44592</v>
      </c>
      <c r="M204" s="6" t="s">
        <v>40</v>
      </c>
      <c r="N204" s="10">
        <v>1.2E-2</v>
      </c>
      <c r="O204" s="9" t="s">
        <v>33</v>
      </c>
      <c r="P204" s="223">
        <v>0</v>
      </c>
      <c r="Q204" s="102"/>
      <c r="R204" s="102"/>
      <c r="S204" s="7" t="s">
        <v>203</v>
      </c>
      <c r="T204" s="6" t="s">
        <v>3232</v>
      </c>
      <c r="U204" s="6" t="s">
        <v>29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2893</v>
      </c>
      <c r="BG204" s="104">
        <v>0</v>
      </c>
      <c r="BH204" s="104" t="s">
        <v>2893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2882</v>
      </c>
      <c r="B205" s="36" t="s">
        <v>3233</v>
      </c>
      <c r="C205" s="9">
        <v>440076</v>
      </c>
      <c r="D205" s="9" t="s">
        <v>28</v>
      </c>
      <c r="E205" s="9" t="s">
        <v>38</v>
      </c>
      <c r="F205" s="9" t="s">
        <v>306</v>
      </c>
      <c r="G205" s="7" t="e">
        <f t="shared" ca="1" si="0"/>
        <v>#NAME?</v>
      </c>
      <c r="H205" s="8" t="s">
        <v>201</v>
      </c>
      <c r="I205" s="26" t="s">
        <v>33</v>
      </c>
      <c r="J205" s="9" t="str">
        <f t="shared" si="3"/>
        <v>Não</v>
      </c>
      <c r="K205" s="27">
        <v>44439</v>
      </c>
      <c r="L205" s="232">
        <v>44865</v>
      </c>
      <c r="M205" s="6" t="s">
        <v>40</v>
      </c>
      <c r="N205" s="222">
        <v>1.2E-2</v>
      </c>
      <c r="O205" s="9" t="s">
        <v>33</v>
      </c>
      <c r="P205" s="223">
        <v>0</v>
      </c>
      <c r="Q205" s="30"/>
      <c r="R205" s="30"/>
      <c r="S205" s="7" t="s">
        <v>203</v>
      </c>
      <c r="T205" s="6" t="s">
        <v>3234</v>
      </c>
      <c r="U205" s="6" t="s">
        <v>43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2882</v>
      </c>
      <c r="B206" s="3" t="s">
        <v>3235</v>
      </c>
      <c r="C206" s="9">
        <v>34985</v>
      </c>
      <c r="D206" s="9" t="s">
        <v>28</v>
      </c>
      <c r="E206" s="9" t="s">
        <v>38</v>
      </c>
      <c r="F206" s="9" t="s">
        <v>306</v>
      </c>
      <c r="G206" s="7" t="e">
        <f t="shared" ca="1" si="0"/>
        <v>#NAME?</v>
      </c>
      <c r="H206" s="8" t="s">
        <v>215</v>
      </c>
      <c r="I206" s="26" t="s">
        <v>216</v>
      </c>
      <c r="J206" s="9" t="str">
        <f t="shared" si="3"/>
        <v>Não</v>
      </c>
      <c r="K206" s="221">
        <v>44280</v>
      </c>
      <c r="L206" s="6"/>
      <c r="M206" s="6" t="s">
        <v>74</v>
      </c>
      <c r="N206" s="10">
        <v>1.4999999999999999E-2</v>
      </c>
      <c r="O206" s="9" t="s">
        <v>41</v>
      </c>
      <c r="P206" s="223">
        <v>0.1</v>
      </c>
      <c r="Q206" s="102"/>
      <c r="R206" s="102" t="s">
        <v>3236</v>
      </c>
      <c r="S206" s="7" t="s">
        <v>203</v>
      </c>
      <c r="T206" s="6" t="s">
        <v>1507</v>
      </c>
      <c r="U206" s="6" t="s">
        <v>43</v>
      </c>
      <c r="V206" s="26" t="e">
        <f t="shared" ca="1" si="2"/>
        <v>#NAME?</v>
      </c>
      <c r="W206" s="26"/>
      <c r="X206" s="26"/>
      <c r="Y206" s="6" t="s">
        <v>296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2882</v>
      </c>
      <c r="B207" s="36" t="s">
        <v>3237</v>
      </c>
      <c r="C207" s="9">
        <v>317557</v>
      </c>
      <c r="D207" s="9" t="s">
        <v>2950</v>
      </c>
      <c r="E207" s="9" t="s">
        <v>29</v>
      </c>
      <c r="F207" s="6" t="s">
        <v>2950</v>
      </c>
      <c r="G207" s="7" t="e">
        <f t="shared" ca="1" si="0"/>
        <v>#NAME?</v>
      </c>
      <c r="H207" s="8" t="s">
        <v>201</v>
      </c>
      <c r="I207" s="26" t="s">
        <v>33</v>
      </c>
      <c r="J207" s="9" t="str">
        <f t="shared" si="3"/>
        <v>Não</v>
      </c>
      <c r="K207" s="101">
        <v>43439</v>
      </c>
      <c r="L207" s="101">
        <v>44698</v>
      </c>
      <c r="M207" s="6" t="s">
        <v>298</v>
      </c>
      <c r="N207" s="10">
        <v>0.02</v>
      </c>
      <c r="O207" s="9" t="s">
        <v>237</v>
      </c>
      <c r="P207" s="223">
        <v>0.2</v>
      </c>
      <c r="Q207" s="102"/>
      <c r="R207" s="102"/>
      <c r="S207" s="7" t="s">
        <v>203</v>
      </c>
      <c r="T207" s="6" t="s">
        <v>3238</v>
      </c>
      <c r="U207" s="6" t="s">
        <v>29</v>
      </c>
      <c r="V207" s="26" t="e">
        <f t="shared" ca="1" si="2"/>
        <v>#NAME?</v>
      </c>
      <c r="W207" s="26"/>
      <c r="X207" s="26"/>
      <c r="Y207" s="6" t="s">
        <v>296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2893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2882</v>
      </c>
      <c r="B208" s="3" t="s">
        <v>3239</v>
      </c>
      <c r="C208" s="9">
        <v>575947</v>
      </c>
      <c r="D208" s="9" t="s">
        <v>28</v>
      </c>
      <c r="E208" s="9" t="s">
        <v>38</v>
      </c>
      <c r="F208" s="6" t="s">
        <v>306</v>
      </c>
      <c r="G208" s="7" t="e">
        <f t="shared" ca="1" si="0"/>
        <v>#NAME?</v>
      </c>
      <c r="H208" s="8" t="s">
        <v>201</v>
      </c>
      <c r="I208" s="26" t="s">
        <v>33</v>
      </c>
      <c r="J208" s="9" t="str">
        <f t="shared" si="3"/>
        <v>Não</v>
      </c>
      <c r="K208" s="101">
        <v>44321</v>
      </c>
      <c r="L208" s="27">
        <v>44704</v>
      </c>
      <c r="M208" s="6" t="s">
        <v>386</v>
      </c>
      <c r="N208" s="10">
        <v>0.02</v>
      </c>
      <c r="O208" s="9" t="s">
        <v>41</v>
      </c>
      <c r="P208" s="223">
        <v>0.2</v>
      </c>
      <c r="Q208" s="30"/>
      <c r="R208" s="30"/>
      <c r="S208" s="7" t="s">
        <v>203</v>
      </c>
      <c r="T208" s="6" t="s">
        <v>3240</v>
      </c>
      <c r="U208" s="6" t="s">
        <v>43</v>
      </c>
      <c r="V208" s="26" t="e">
        <f t="shared" ca="1" si="2"/>
        <v>#NAME?</v>
      </c>
      <c r="W208" s="26"/>
      <c r="X208" s="26"/>
      <c r="Y208" s="6" t="s">
        <v>296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2893</v>
      </c>
      <c r="BG208" s="104">
        <v>0</v>
      </c>
      <c r="BH208" s="104" t="s">
        <v>2893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2882</v>
      </c>
      <c r="B209" s="35" t="s">
        <v>3241</v>
      </c>
      <c r="C209" s="9">
        <v>85867</v>
      </c>
      <c r="D209" s="9" t="s">
        <v>2950</v>
      </c>
      <c r="E209" s="9" t="s">
        <v>29</v>
      </c>
      <c r="F209" s="9" t="s">
        <v>2950</v>
      </c>
      <c r="G209" s="7" t="e">
        <f t="shared" ca="1" si="0"/>
        <v>#NAME?</v>
      </c>
      <c r="H209" s="8" t="s">
        <v>210</v>
      </c>
      <c r="I209" s="26" t="s">
        <v>33</v>
      </c>
      <c r="J209" s="9" t="str">
        <f t="shared" si="3"/>
        <v>Não</v>
      </c>
      <c r="K209" s="221">
        <v>43405</v>
      </c>
      <c r="L209" s="6"/>
      <c r="M209" s="6" t="s">
        <v>298</v>
      </c>
      <c r="N209" s="222">
        <v>0.01</v>
      </c>
      <c r="O209" s="9" t="s">
        <v>33</v>
      </c>
      <c r="P209" s="223">
        <v>0</v>
      </c>
      <c r="Q209" s="102"/>
      <c r="R209" s="102"/>
      <c r="S209" s="7" t="s">
        <v>203</v>
      </c>
      <c r="T209" s="9" t="s">
        <v>3242</v>
      </c>
      <c r="U209" s="9" t="s">
        <v>29</v>
      </c>
      <c r="V209" s="26" t="e">
        <f t="shared" ca="1" si="2"/>
        <v>#NAME?</v>
      </c>
      <c r="W209" s="26"/>
      <c r="X209" s="26"/>
      <c r="Y209" s="6" t="s">
        <v>296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2882</v>
      </c>
      <c r="B210" s="3" t="s">
        <v>1518</v>
      </c>
      <c r="C210" s="9">
        <v>33722</v>
      </c>
      <c r="D210" s="9" t="s">
        <v>28</v>
      </c>
      <c r="E210" s="9" t="s">
        <v>38</v>
      </c>
      <c r="F210" s="9" t="s">
        <v>260</v>
      </c>
      <c r="G210" s="7" t="e">
        <f t="shared" ca="1" si="0"/>
        <v>#NAME?</v>
      </c>
      <c r="H210" s="8" t="s">
        <v>215</v>
      </c>
      <c r="I210" s="26" t="s">
        <v>216</v>
      </c>
      <c r="J210" s="9" t="str">
        <f t="shared" si="3"/>
        <v>Não</v>
      </c>
      <c r="K210" s="221">
        <v>44320</v>
      </c>
      <c r="L210" s="6"/>
      <c r="M210" s="6" t="s">
        <v>53</v>
      </c>
      <c r="N210" s="10">
        <v>7.0000000000000001E-3</v>
      </c>
      <c r="O210" s="9" t="s">
        <v>33</v>
      </c>
      <c r="P210" s="223">
        <v>0</v>
      </c>
      <c r="Q210" s="25"/>
      <c r="R210" s="30" t="s">
        <v>3243</v>
      </c>
      <c r="S210" s="7" t="s">
        <v>203</v>
      </c>
      <c r="T210" s="6" t="s">
        <v>1521</v>
      </c>
      <c r="U210" s="6" t="s">
        <v>43</v>
      </c>
      <c r="V210" s="26" t="e">
        <f t="shared" ca="1" si="2"/>
        <v>#NAME?</v>
      </c>
      <c r="W210" s="26"/>
      <c r="X210" s="26"/>
      <c r="Y210" s="6" t="s">
        <v>296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2882</v>
      </c>
      <c r="B211" s="97" t="s">
        <v>1522</v>
      </c>
      <c r="C211" s="9">
        <v>388028</v>
      </c>
      <c r="D211" s="9" t="s">
        <v>28</v>
      </c>
      <c r="E211" s="9" t="s">
        <v>29</v>
      </c>
      <c r="F211" s="7" t="s">
        <v>487</v>
      </c>
      <c r="G211" s="7" t="e">
        <f t="shared" ca="1" si="0"/>
        <v>#NAME?</v>
      </c>
      <c r="H211" s="8" t="s">
        <v>215</v>
      </c>
      <c r="I211" s="26" t="s">
        <v>216</v>
      </c>
      <c r="J211" s="9" t="str">
        <f t="shared" si="3"/>
        <v>Não</v>
      </c>
      <c r="K211" s="221">
        <v>45330</v>
      </c>
      <c r="L211" s="6"/>
      <c r="M211" s="9" t="s">
        <v>53</v>
      </c>
      <c r="N211" s="10">
        <v>1.2E-2</v>
      </c>
      <c r="O211" s="9" t="s">
        <v>33</v>
      </c>
      <c r="P211" s="11">
        <v>0</v>
      </c>
      <c r="Q211" s="25"/>
      <c r="R211" s="30"/>
      <c r="S211" s="7" t="s">
        <v>203</v>
      </c>
      <c r="T211" s="9" t="s">
        <v>1524</v>
      </c>
      <c r="U211" s="6" t="s">
        <v>113</v>
      </c>
      <c r="V211" s="26" t="e">
        <f t="shared" ca="1" si="2"/>
        <v>#NAME?</v>
      </c>
      <c r="W211" s="26"/>
      <c r="X211" s="26"/>
      <c r="Y211" s="6" t="s">
        <v>296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2882</v>
      </c>
      <c r="B212" s="97" t="s">
        <v>3244</v>
      </c>
      <c r="C212" s="9">
        <v>388035</v>
      </c>
      <c r="D212" s="9" t="s">
        <v>28</v>
      </c>
      <c r="E212" s="9" t="s">
        <v>29</v>
      </c>
      <c r="F212" s="7" t="s">
        <v>487</v>
      </c>
      <c r="G212" s="7" t="e">
        <f t="shared" ca="1" si="0"/>
        <v>#NAME?</v>
      </c>
      <c r="H212" s="8" t="s">
        <v>215</v>
      </c>
      <c r="I212" s="26" t="s">
        <v>216</v>
      </c>
      <c r="J212" s="9" t="str">
        <f t="shared" si="3"/>
        <v>Não</v>
      </c>
      <c r="K212" s="221">
        <v>45331</v>
      </c>
      <c r="L212" s="6"/>
      <c r="M212" s="9" t="s">
        <v>53</v>
      </c>
      <c r="N212" s="10">
        <v>1.2E-2</v>
      </c>
      <c r="O212" s="9" t="s">
        <v>33</v>
      </c>
      <c r="P212" s="11">
        <v>0</v>
      </c>
      <c r="Q212" s="25"/>
      <c r="R212" s="30"/>
      <c r="S212" s="7" t="s">
        <v>329</v>
      </c>
      <c r="T212" s="9" t="s">
        <v>1409</v>
      </c>
      <c r="U212" s="6" t="s">
        <v>113</v>
      </c>
      <c r="V212" s="26" t="e">
        <f t="shared" ca="1" si="2"/>
        <v>#NAME?</v>
      </c>
      <c r="W212" s="26"/>
      <c r="X212" s="26"/>
      <c r="Y212" s="6" t="s">
        <v>296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2882</v>
      </c>
      <c r="B213" s="3" t="s">
        <v>1532</v>
      </c>
      <c r="C213" s="9">
        <v>330314</v>
      </c>
      <c r="D213" s="9" t="s">
        <v>28</v>
      </c>
      <c r="E213" s="9" t="s">
        <v>38</v>
      </c>
      <c r="F213" s="9" t="s">
        <v>260</v>
      </c>
      <c r="G213" s="7" t="e">
        <f t="shared" ca="1" si="0"/>
        <v>#NAME?</v>
      </c>
      <c r="H213" s="8" t="s">
        <v>215</v>
      </c>
      <c r="I213" s="26" t="s">
        <v>216</v>
      </c>
      <c r="J213" s="9" t="str">
        <f t="shared" si="3"/>
        <v>Sim</v>
      </c>
      <c r="K213" s="221">
        <v>44263</v>
      </c>
      <c r="L213" s="6"/>
      <c r="M213" s="6" t="s">
        <v>298</v>
      </c>
      <c r="N213" s="10">
        <v>2.5000000000000001E-2</v>
      </c>
      <c r="O213" s="9" t="s">
        <v>237</v>
      </c>
      <c r="P213" s="223">
        <v>0.2</v>
      </c>
      <c r="Q213" s="102" t="s">
        <v>3245</v>
      </c>
      <c r="R213" s="102" t="s">
        <v>3167</v>
      </c>
      <c r="S213" s="7" t="s">
        <v>203</v>
      </c>
      <c r="T213" s="6" t="s">
        <v>1534</v>
      </c>
      <c r="U213" s="6" t="s">
        <v>43</v>
      </c>
      <c r="V213" s="26" t="e">
        <f t="shared" ca="1" si="2"/>
        <v>#NAME?</v>
      </c>
      <c r="W213" s="26"/>
      <c r="X213" s="26"/>
      <c r="Y213" s="6" t="s">
        <v>205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2882</v>
      </c>
      <c r="B214" s="3" t="s">
        <v>3246</v>
      </c>
      <c r="C214" s="9">
        <v>285004</v>
      </c>
      <c r="D214" s="9" t="s">
        <v>28</v>
      </c>
      <c r="E214" s="9" t="s">
        <v>38</v>
      </c>
      <c r="F214" s="9" t="s">
        <v>260</v>
      </c>
      <c r="G214" s="7" t="e">
        <f t="shared" ca="1" si="0"/>
        <v>#NAME?</v>
      </c>
      <c r="H214" s="8" t="s">
        <v>215</v>
      </c>
      <c r="I214" s="26" t="s">
        <v>216</v>
      </c>
      <c r="J214" s="9" t="str">
        <f t="shared" si="3"/>
        <v>Não</v>
      </c>
      <c r="K214" s="221">
        <v>44319</v>
      </c>
      <c r="L214" s="6"/>
      <c r="M214" s="6" t="s">
        <v>74</v>
      </c>
      <c r="N214" s="10">
        <v>1.4999999999999999E-2</v>
      </c>
      <c r="O214" s="9" t="s">
        <v>41</v>
      </c>
      <c r="P214" s="223">
        <v>0.1</v>
      </c>
      <c r="Q214" s="30"/>
      <c r="R214" s="30" t="s">
        <v>3247</v>
      </c>
      <c r="S214" s="7" t="s">
        <v>203</v>
      </c>
      <c r="T214" s="6" t="s">
        <v>3248</v>
      </c>
      <c r="U214" s="6" t="s">
        <v>43</v>
      </c>
      <c r="V214" s="26" t="e">
        <f t="shared" ca="1" si="2"/>
        <v>#NAME?</v>
      </c>
      <c r="W214" s="26"/>
      <c r="X214" s="26"/>
      <c r="Y214" s="6" t="s">
        <v>296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2882</v>
      </c>
      <c r="B215" s="36" t="s">
        <v>3249</v>
      </c>
      <c r="C215" s="9">
        <v>338374</v>
      </c>
      <c r="D215" s="9" t="s">
        <v>2884</v>
      </c>
      <c r="E215" s="9" t="s">
        <v>29</v>
      </c>
      <c r="F215" s="6" t="s">
        <v>2891</v>
      </c>
      <c r="G215" s="7" t="e">
        <f t="shared" ca="1" si="0"/>
        <v>#NAME?</v>
      </c>
      <c r="H215" s="8" t="s">
        <v>201</v>
      </c>
      <c r="I215" s="26" t="s">
        <v>33</v>
      </c>
      <c r="J215" s="9" t="str">
        <f t="shared" si="3"/>
        <v>Não</v>
      </c>
      <c r="K215" s="101">
        <v>43567</v>
      </c>
      <c r="L215" s="229">
        <v>43782</v>
      </c>
      <c r="M215" s="6" t="s">
        <v>74</v>
      </c>
      <c r="N215" s="10">
        <v>0.01</v>
      </c>
      <c r="O215" s="9" t="s">
        <v>41</v>
      </c>
      <c r="P215" s="223">
        <v>0.1</v>
      </c>
      <c r="Q215" s="224"/>
      <c r="R215" s="102"/>
      <c r="S215" s="7" t="s">
        <v>203</v>
      </c>
      <c r="T215" s="6" t="s">
        <v>3250</v>
      </c>
      <c r="U215" s="6" t="s">
        <v>29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2893</v>
      </c>
      <c r="BG215" s="104">
        <v>0</v>
      </c>
      <c r="BH215" s="104" t="s">
        <v>2893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2882</v>
      </c>
      <c r="B216" s="3" t="s">
        <v>3251</v>
      </c>
      <c r="C216" s="9">
        <v>437539</v>
      </c>
      <c r="D216" s="9" t="s">
        <v>2884</v>
      </c>
      <c r="E216" s="9" t="s">
        <v>29</v>
      </c>
      <c r="F216" s="6" t="s">
        <v>2885</v>
      </c>
      <c r="G216" s="7" t="e">
        <f t="shared" ca="1" si="0"/>
        <v>#NAME?</v>
      </c>
      <c r="H216" s="8" t="s">
        <v>201</v>
      </c>
      <c r="I216" s="26" t="s">
        <v>33</v>
      </c>
      <c r="J216" s="9" t="str">
        <f t="shared" si="3"/>
        <v>Não</v>
      </c>
      <c r="K216" s="101">
        <v>43732</v>
      </c>
      <c r="L216" s="229">
        <v>44484</v>
      </c>
      <c r="M216" s="6" t="s">
        <v>74</v>
      </c>
      <c r="N216" s="10">
        <v>0.01</v>
      </c>
      <c r="O216" s="9" t="s">
        <v>41</v>
      </c>
      <c r="P216" s="223">
        <v>0.1</v>
      </c>
      <c r="Q216" s="224"/>
      <c r="R216" s="102"/>
      <c r="S216" s="7" t="s">
        <v>203</v>
      </c>
      <c r="T216" s="6" t="s">
        <v>3252</v>
      </c>
      <c r="U216" s="6" t="s">
        <v>29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2893</v>
      </c>
      <c r="BG216" s="104">
        <v>0</v>
      </c>
      <c r="BH216" s="104" t="s">
        <v>2893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2882</v>
      </c>
      <c r="B217" s="3" t="s">
        <v>3253</v>
      </c>
      <c r="C217" s="9">
        <v>629394</v>
      </c>
      <c r="D217" s="9" t="s">
        <v>28</v>
      </c>
      <c r="E217" s="9" t="s">
        <v>38</v>
      </c>
      <c r="F217" s="6" t="s">
        <v>306</v>
      </c>
      <c r="G217" s="7" t="e">
        <f t="shared" ca="1" si="0"/>
        <v>#NAME?</v>
      </c>
      <c r="H217" s="8" t="s">
        <v>201</v>
      </c>
      <c r="I217" s="26" t="s">
        <v>33</v>
      </c>
      <c r="J217" s="9" t="str">
        <f t="shared" si="3"/>
        <v>Não</v>
      </c>
      <c r="K217" s="101">
        <v>44440</v>
      </c>
      <c r="L217" s="101">
        <v>44658</v>
      </c>
      <c r="M217" s="6" t="s">
        <v>74</v>
      </c>
      <c r="N217" s="10">
        <v>1.4999999999999999E-2</v>
      </c>
      <c r="O217" s="9" t="s">
        <v>41</v>
      </c>
      <c r="P217" s="223">
        <v>0.1</v>
      </c>
      <c r="Q217" s="30"/>
      <c r="R217" s="30"/>
      <c r="S217" s="7" t="s">
        <v>203</v>
      </c>
      <c r="T217" s="6" t="s">
        <v>3254</v>
      </c>
      <c r="U217" s="6" t="s">
        <v>43</v>
      </c>
      <c r="V217" s="26" t="e">
        <f t="shared" ca="1" si="2"/>
        <v>#NAME?</v>
      </c>
      <c r="W217" s="26"/>
      <c r="X217" s="26"/>
      <c r="Y217" s="6" t="s">
        <v>296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2893</v>
      </c>
      <c r="BG217" s="104">
        <v>0</v>
      </c>
      <c r="BH217" s="104" t="s">
        <v>2893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2882</v>
      </c>
      <c r="B218" s="3" t="s">
        <v>1571</v>
      </c>
      <c r="C218" s="9">
        <v>32879</v>
      </c>
      <c r="D218" s="9" t="s">
        <v>28</v>
      </c>
      <c r="E218" s="9" t="s">
        <v>38</v>
      </c>
      <c r="F218" s="9" t="s">
        <v>260</v>
      </c>
      <c r="G218" s="7" t="e">
        <f t="shared" ca="1" si="0"/>
        <v>#NAME?</v>
      </c>
      <c r="H218" s="8" t="s">
        <v>215</v>
      </c>
      <c r="I218" s="26" t="s">
        <v>216</v>
      </c>
      <c r="J218" s="9" t="str">
        <f t="shared" si="3"/>
        <v>Não</v>
      </c>
      <c r="K218" s="221">
        <v>44273</v>
      </c>
      <c r="L218" s="6"/>
      <c r="M218" s="6" t="s">
        <v>74</v>
      </c>
      <c r="N218" s="10">
        <v>1.4999999999999999E-2</v>
      </c>
      <c r="O218" s="9" t="s">
        <v>41</v>
      </c>
      <c r="P218" s="223">
        <v>0.1</v>
      </c>
      <c r="Q218" s="102"/>
      <c r="R218" s="102"/>
      <c r="S218" s="7" t="s">
        <v>203</v>
      </c>
      <c r="T218" s="6" t="s">
        <v>1573</v>
      </c>
      <c r="U218" s="6" t="s">
        <v>43</v>
      </c>
      <c r="V218" s="26" t="e">
        <f t="shared" ca="1" si="2"/>
        <v>#NAME?</v>
      </c>
      <c r="W218" s="26"/>
      <c r="X218" s="26"/>
      <c r="Y218" s="6" t="s">
        <v>296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2882</v>
      </c>
      <c r="B219" s="97" t="s">
        <v>3255</v>
      </c>
      <c r="C219" s="9">
        <v>33154</v>
      </c>
      <c r="D219" s="9" t="s">
        <v>28</v>
      </c>
      <c r="E219" s="9" t="s">
        <v>38</v>
      </c>
      <c r="F219" s="9" t="s">
        <v>2932</v>
      </c>
      <c r="G219" s="7" t="e">
        <f t="shared" ca="1" si="0"/>
        <v>#NAME?</v>
      </c>
      <c r="H219" s="8" t="s">
        <v>215</v>
      </c>
      <c r="I219" s="26" t="s">
        <v>216</v>
      </c>
      <c r="J219" s="9" t="str">
        <f t="shared" si="3"/>
        <v>Não</v>
      </c>
      <c r="K219" s="221">
        <v>44263</v>
      </c>
      <c r="L219" s="6"/>
      <c r="M219" s="6" t="s">
        <v>40</v>
      </c>
      <c r="N219" s="222">
        <v>1.2E-2</v>
      </c>
      <c r="O219" s="9" t="s">
        <v>33</v>
      </c>
      <c r="P219" s="223">
        <v>0</v>
      </c>
      <c r="Q219" s="102"/>
      <c r="R219" s="102"/>
      <c r="S219" s="7" t="s">
        <v>203</v>
      </c>
      <c r="T219" s="9" t="s">
        <v>1588</v>
      </c>
      <c r="U219" s="6" t="s">
        <v>43</v>
      </c>
      <c r="V219" s="26" t="e">
        <f t="shared" ca="1" si="2"/>
        <v>#NAME?</v>
      </c>
      <c r="W219" s="26"/>
      <c r="X219" s="26"/>
      <c r="Y219" s="6" t="s">
        <v>296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2882</v>
      </c>
      <c r="B220" s="97" t="s">
        <v>3256</v>
      </c>
      <c r="C220" s="9">
        <v>34322</v>
      </c>
      <c r="D220" s="9" t="s">
        <v>28</v>
      </c>
      <c r="E220" s="9" t="s">
        <v>38</v>
      </c>
      <c r="F220" s="9" t="s">
        <v>260</v>
      </c>
      <c r="G220" s="7" t="e">
        <f t="shared" ca="1" si="0"/>
        <v>#NAME?</v>
      </c>
      <c r="H220" s="8" t="s">
        <v>215</v>
      </c>
      <c r="I220" s="26" t="s">
        <v>933</v>
      </c>
      <c r="J220" s="9" t="str">
        <f t="shared" si="3"/>
        <v>Não</v>
      </c>
      <c r="K220" s="221">
        <v>44263</v>
      </c>
      <c r="L220" s="6"/>
      <c r="M220" s="6" t="s">
        <v>386</v>
      </c>
      <c r="N220" s="222">
        <v>0.02</v>
      </c>
      <c r="O220" s="9" t="s">
        <v>41</v>
      </c>
      <c r="P220" s="223">
        <v>0.2</v>
      </c>
      <c r="Q220" s="43"/>
      <c r="R220" s="102" t="s">
        <v>3257</v>
      </c>
      <c r="S220" s="7" t="s">
        <v>203</v>
      </c>
      <c r="T220" s="9" t="s">
        <v>1603</v>
      </c>
      <c r="U220" s="6" t="s">
        <v>43</v>
      </c>
      <c r="V220" s="26" t="e">
        <f t="shared" ca="1" si="2"/>
        <v>#NAME?</v>
      </c>
      <c r="W220" s="26"/>
      <c r="X220" s="26"/>
      <c r="Y220" s="6" t="s">
        <v>296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2882</v>
      </c>
      <c r="B221" s="97" t="s">
        <v>3256</v>
      </c>
      <c r="C221" s="9">
        <v>34368</v>
      </c>
      <c r="D221" s="233" t="s">
        <v>28</v>
      </c>
      <c r="E221" s="233" t="s">
        <v>38</v>
      </c>
      <c r="F221" s="233" t="s">
        <v>260</v>
      </c>
      <c r="G221" s="7" t="e">
        <f t="shared" ca="1" si="0"/>
        <v>#NAME?</v>
      </c>
      <c r="H221" s="234" t="s">
        <v>215</v>
      </c>
      <c r="I221" s="26" t="s">
        <v>933</v>
      </c>
      <c r="J221" s="9" t="str">
        <f t="shared" si="3"/>
        <v>Não</v>
      </c>
      <c r="K221" s="235">
        <v>44390</v>
      </c>
      <c r="L221" s="236"/>
      <c r="M221" s="236" t="s">
        <v>74</v>
      </c>
      <c r="N221" s="240">
        <v>1.4999999999999999E-2</v>
      </c>
      <c r="O221" s="240"/>
      <c r="P221" s="238"/>
      <c r="Q221" s="43"/>
      <c r="R221" s="102" t="s">
        <v>3258</v>
      </c>
      <c r="S221" s="7" t="s">
        <v>203</v>
      </c>
      <c r="T221" s="9" t="s">
        <v>1603</v>
      </c>
      <c r="U221" s="6" t="s">
        <v>43</v>
      </c>
      <c r="V221" s="26" t="e">
        <f t="shared" ca="1" si="2"/>
        <v>#NAME?</v>
      </c>
      <c r="W221" s="26"/>
      <c r="X221" s="26"/>
      <c r="Y221" s="6" t="s">
        <v>296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2882</v>
      </c>
      <c r="B222" s="3" t="s">
        <v>1631</v>
      </c>
      <c r="C222" s="9">
        <v>649332</v>
      </c>
      <c r="D222" s="9" t="s">
        <v>28</v>
      </c>
      <c r="E222" s="9" t="s">
        <v>38</v>
      </c>
      <c r="F222" s="9" t="s">
        <v>306</v>
      </c>
      <c r="G222" s="7" t="e">
        <f t="shared" ca="1" si="0"/>
        <v>#NAME?</v>
      </c>
      <c r="H222" s="8" t="s">
        <v>215</v>
      </c>
      <c r="I222" s="26" t="s">
        <v>216</v>
      </c>
      <c r="J222" s="9" t="str">
        <f t="shared" si="3"/>
        <v>Não</v>
      </c>
      <c r="K222" s="221">
        <v>44715</v>
      </c>
      <c r="L222" s="7"/>
      <c r="M222" s="6" t="s">
        <v>40</v>
      </c>
      <c r="N222" s="28">
        <v>1.2E-2</v>
      </c>
      <c r="O222" s="9" t="s">
        <v>33</v>
      </c>
      <c r="P222" s="223">
        <v>0</v>
      </c>
      <c r="Q222" s="30"/>
      <c r="R222" s="30"/>
      <c r="S222" s="7" t="s">
        <v>203</v>
      </c>
      <c r="T222" s="6" t="s">
        <v>1633</v>
      </c>
      <c r="U222" s="6" t="s">
        <v>57</v>
      </c>
      <c r="V222" s="26" t="e">
        <f t="shared" ca="1" si="2"/>
        <v>#NAME?</v>
      </c>
      <c r="W222" s="26"/>
      <c r="X222" s="26"/>
      <c r="Y222" s="6" t="s">
        <v>296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2882</v>
      </c>
      <c r="B223" s="3" t="s">
        <v>3259</v>
      </c>
      <c r="C223" s="9">
        <v>448575</v>
      </c>
      <c r="D223" s="9" t="s">
        <v>28</v>
      </c>
      <c r="E223" s="9" t="s">
        <v>38</v>
      </c>
      <c r="F223" s="9" t="s">
        <v>260</v>
      </c>
      <c r="G223" s="7" t="e">
        <f t="shared" ca="1" si="0"/>
        <v>#NAME?</v>
      </c>
      <c r="H223" s="8" t="s">
        <v>215</v>
      </c>
      <c r="I223" s="26" t="s">
        <v>216</v>
      </c>
      <c r="J223" s="9" t="str">
        <f t="shared" si="3"/>
        <v>Não</v>
      </c>
      <c r="K223" s="221">
        <v>44298</v>
      </c>
      <c r="L223" s="7"/>
      <c r="M223" s="6" t="s">
        <v>53</v>
      </c>
      <c r="N223" s="28">
        <v>7.0000000000000001E-3</v>
      </c>
      <c r="O223" s="9" t="s">
        <v>33</v>
      </c>
      <c r="P223" s="223">
        <v>0</v>
      </c>
      <c r="Q223" s="30"/>
      <c r="R223" s="224" t="s">
        <v>3260</v>
      </c>
      <c r="S223" s="7" t="s">
        <v>203</v>
      </c>
      <c r="T223" s="6" t="s">
        <v>3261</v>
      </c>
      <c r="U223" s="6" t="s">
        <v>43</v>
      </c>
      <c r="V223" s="26" t="e">
        <f t="shared" ca="1" si="2"/>
        <v>#NAME?</v>
      </c>
      <c r="W223" s="26"/>
      <c r="X223" s="26"/>
      <c r="Y223" s="6" t="s">
        <v>296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2882</v>
      </c>
      <c r="B224" s="35" t="s">
        <v>3262</v>
      </c>
      <c r="C224" s="9">
        <v>580912</v>
      </c>
      <c r="D224" s="9" t="s">
        <v>2884</v>
      </c>
      <c r="E224" s="9" t="s">
        <v>29</v>
      </c>
      <c r="F224" s="9" t="s">
        <v>2885</v>
      </c>
      <c r="G224" s="7" t="e">
        <f t="shared" ca="1" si="0"/>
        <v>#NAME?</v>
      </c>
      <c r="H224" s="8" t="s">
        <v>215</v>
      </c>
      <c r="I224" s="26" t="s">
        <v>216</v>
      </c>
      <c r="J224" s="9" t="str">
        <f t="shared" si="3"/>
        <v>Não</v>
      </c>
      <c r="K224" s="221">
        <v>43620</v>
      </c>
      <c r="L224" s="6"/>
      <c r="M224" s="6" t="s">
        <v>74</v>
      </c>
      <c r="N224" s="222">
        <v>1.4999999999999999E-2</v>
      </c>
      <c r="O224" s="9" t="s">
        <v>41</v>
      </c>
      <c r="P224" s="223">
        <v>0.1</v>
      </c>
      <c r="Q224" s="35"/>
      <c r="R224" s="102" t="s">
        <v>3263</v>
      </c>
      <c r="S224" s="7" t="s">
        <v>203</v>
      </c>
      <c r="T224" s="9" t="s">
        <v>3264</v>
      </c>
      <c r="U224" s="6" t="s">
        <v>29</v>
      </c>
      <c r="V224" s="26" t="e">
        <f t="shared" ca="1" si="2"/>
        <v>#NAME?</v>
      </c>
      <c r="W224" s="26"/>
      <c r="X224" s="26"/>
      <c r="Y224" s="6" t="s">
        <v>296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2882</v>
      </c>
      <c r="B225" s="3" t="s">
        <v>1666</v>
      </c>
      <c r="C225" s="9">
        <v>382026</v>
      </c>
      <c r="D225" s="9" t="s">
        <v>28</v>
      </c>
      <c r="E225" s="9" t="s">
        <v>29</v>
      </c>
      <c r="F225" s="9" t="s">
        <v>3265</v>
      </c>
      <c r="G225" s="7" t="e">
        <f t="shared" ca="1" si="0"/>
        <v>#NAME?</v>
      </c>
      <c r="H225" s="8" t="s">
        <v>215</v>
      </c>
      <c r="I225" s="26" t="s">
        <v>33</v>
      </c>
      <c r="J225" s="9" t="str">
        <f t="shared" si="3"/>
        <v>Não</v>
      </c>
      <c r="K225" s="221">
        <v>45098</v>
      </c>
      <c r="L225" s="6"/>
      <c r="M225" s="6" t="s">
        <v>53</v>
      </c>
      <c r="N225" s="222">
        <v>1.2E-2</v>
      </c>
      <c r="O225" s="9" t="s">
        <v>33</v>
      </c>
      <c r="P225" s="223">
        <v>0</v>
      </c>
      <c r="Q225" s="102"/>
      <c r="R225" s="102"/>
      <c r="S225" s="7" t="s">
        <v>203</v>
      </c>
      <c r="T225" s="6" t="s">
        <v>1669</v>
      </c>
      <c r="U225" s="6" t="s">
        <v>29</v>
      </c>
      <c r="V225" s="26" t="e">
        <f t="shared" ca="1" si="2"/>
        <v>#NAME?</v>
      </c>
      <c r="W225" s="26"/>
      <c r="X225" s="26"/>
      <c r="Y225" s="6" t="s">
        <v>296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2882</v>
      </c>
      <c r="B226" s="3" t="s">
        <v>3266</v>
      </c>
      <c r="C226" s="9">
        <v>806458</v>
      </c>
      <c r="D226" s="9" t="s">
        <v>28</v>
      </c>
      <c r="E226" s="9" t="s">
        <v>29</v>
      </c>
      <c r="F226" s="9" t="s">
        <v>2916</v>
      </c>
      <c r="G226" s="7" t="e">
        <f t="shared" ca="1" si="0"/>
        <v>#NAME?</v>
      </c>
      <c r="H226" s="8" t="s">
        <v>210</v>
      </c>
      <c r="I226" s="26" t="s">
        <v>33</v>
      </c>
      <c r="J226" s="9" t="str">
        <f t="shared" si="3"/>
        <v>Não</v>
      </c>
      <c r="K226" s="221">
        <v>45414</v>
      </c>
      <c r="L226" s="6"/>
      <c r="M226" s="6" t="s">
        <v>53</v>
      </c>
      <c r="N226" s="222">
        <v>0.01</v>
      </c>
      <c r="O226" s="9" t="s">
        <v>33</v>
      </c>
      <c r="P226" s="223">
        <v>0</v>
      </c>
      <c r="Q226" s="102"/>
      <c r="R226" s="102"/>
      <c r="S226" s="7" t="s">
        <v>203</v>
      </c>
      <c r="T226" s="12" t="s">
        <v>3267</v>
      </c>
      <c r="U226" s="6" t="s">
        <v>918</v>
      </c>
      <c r="V226" s="26" t="e">
        <f t="shared" ca="1" si="2"/>
        <v>#NAME?</v>
      </c>
      <c r="W226" s="26"/>
      <c r="X226" s="26" t="s">
        <v>44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2882</v>
      </c>
      <c r="B227" s="36" t="s">
        <v>3268</v>
      </c>
      <c r="C227" s="9">
        <v>425269</v>
      </c>
      <c r="D227" s="9" t="s">
        <v>28</v>
      </c>
      <c r="E227" s="9" t="s">
        <v>38</v>
      </c>
      <c r="F227" s="6" t="s">
        <v>306</v>
      </c>
      <c r="G227" s="7" t="e">
        <f t="shared" ca="1" si="0"/>
        <v>#NAME?</v>
      </c>
      <c r="H227" s="8" t="s">
        <v>201</v>
      </c>
      <c r="I227" s="26" t="s">
        <v>33</v>
      </c>
      <c r="J227" s="9" t="str">
        <f t="shared" si="3"/>
        <v>Não</v>
      </c>
      <c r="K227" s="101">
        <v>44600</v>
      </c>
      <c r="L227" s="27">
        <v>44783</v>
      </c>
      <c r="M227" s="6" t="s">
        <v>40</v>
      </c>
      <c r="N227" s="10">
        <v>1.2E-2</v>
      </c>
      <c r="O227" s="9" t="s">
        <v>33</v>
      </c>
      <c r="P227" s="223">
        <v>0</v>
      </c>
      <c r="Q227" s="102"/>
      <c r="R227" s="102"/>
      <c r="S227" s="7" t="s">
        <v>203</v>
      </c>
      <c r="T227" s="6" t="s">
        <v>3269</v>
      </c>
      <c r="U227" s="6" t="s">
        <v>43</v>
      </c>
      <c r="V227" s="26" t="e">
        <f t="shared" ca="1" si="2"/>
        <v>#NAME?</v>
      </c>
      <c r="W227" s="26"/>
      <c r="X227" s="26"/>
      <c r="Y227" s="6" t="s">
        <v>296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2882</v>
      </c>
      <c r="B228" s="36" t="s">
        <v>3270</v>
      </c>
      <c r="C228" s="9">
        <v>584239</v>
      </c>
      <c r="D228" s="9" t="s">
        <v>2884</v>
      </c>
      <c r="E228" s="9" t="s">
        <v>29</v>
      </c>
      <c r="F228" s="6" t="s">
        <v>2891</v>
      </c>
      <c r="G228" s="7" t="e">
        <f t="shared" ca="1" si="0"/>
        <v>#NAME?</v>
      </c>
      <c r="H228" s="8" t="s">
        <v>201</v>
      </c>
      <c r="I228" s="26" t="s">
        <v>33</v>
      </c>
      <c r="J228" s="9" t="str">
        <f t="shared" si="3"/>
        <v>Não</v>
      </c>
      <c r="K228" s="101">
        <v>43606</v>
      </c>
      <c r="L228" s="229">
        <v>44484</v>
      </c>
      <c r="M228" s="6" t="s">
        <v>40</v>
      </c>
      <c r="N228" s="10">
        <v>5.0000000000000001E-3</v>
      </c>
      <c r="O228" s="9" t="s">
        <v>33</v>
      </c>
      <c r="P228" s="223">
        <v>0</v>
      </c>
      <c r="Q228" s="102"/>
      <c r="R228" s="102"/>
      <c r="S228" s="7" t="s">
        <v>329</v>
      </c>
      <c r="T228" s="6" t="s">
        <v>3271</v>
      </c>
      <c r="U228" s="6" t="s">
        <v>20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2893</v>
      </c>
      <c r="BG228" s="104">
        <v>0</v>
      </c>
      <c r="BH228" s="104" t="s">
        <v>2893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2882</v>
      </c>
      <c r="B229" s="36" t="s">
        <v>3272</v>
      </c>
      <c r="C229" s="9">
        <v>272112</v>
      </c>
      <c r="D229" s="9" t="s">
        <v>2884</v>
      </c>
      <c r="E229" s="9" t="s">
        <v>29</v>
      </c>
      <c r="F229" s="6" t="s">
        <v>2891</v>
      </c>
      <c r="G229" s="7" t="e">
        <f t="shared" ca="1" si="0"/>
        <v>#NAME?</v>
      </c>
      <c r="H229" s="8" t="s">
        <v>201</v>
      </c>
      <c r="I229" s="26" t="s">
        <v>33</v>
      </c>
      <c r="J229" s="9" t="str">
        <f t="shared" si="3"/>
        <v>Não</v>
      </c>
      <c r="K229" s="101">
        <v>43853</v>
      </c>
      <c r="L229" s="101">
        <v>43997</v>
      </c>
      <c r="M229" s="6" t="s">
        <v>40</v>
      </c>
      <c r="N229" s="10">
        <v>1.2E-2</v>
      </c>
      <c r="O229" s="9" t="s">
        <v>33</v>
      </c>
      <c r="P229" s="223">
        <v>0</v>
      </c>
      <c r="Q229" s="102"/>
      <c r="R229" s="102"/>
      <c r="S229" s="7" t="s">
        <v>203</v>
      </c>
      <c r="T229" s="6" t="s">
        <v>3273</v>
      </c>
      <c r="U229" s="6" t="s">
        <v>29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2893</v>
      </c>
      <c r="BG229" s="104">
        <v>0</v>
      </c>
      <c r="BH229" s="104" t="s">
        <v>2893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2882</v>
      </c>
      <c r="B230" s="35" t="s">
        <v>3274</v>
      </c>
      <c r="C230" s="9">
        <v>254177</v>
      </c>
      <c r="D230" s="9" t="s">
        <v>28</v>
      </c>
      <c r="E230" s="9" t="s">
        <v>29</v>
      </c>
      <c r="F230" s="9" t="s">
        <v>760</v>
      </c>
      <c r="G230" s="7" t="e">
        <f t="shared" ca="1" si="0"/>
        <v>#NAME?</v>
      </c>
      <c r="H230" s="8" t="s">
        <v>210</v>
      </c>
      <c r="I230" s="26" t="s">
        <v>33</v>
      </c>
      <c r="J230" s="9" t="str">
        <f t="shared" si="3"/>
        <v>Não</v>
      </c>
      <c r="K230" s="221">
        <v>43605</v>
      </c>
      <c r="L230" s="6"/>
      <c r="M230" s="6" t="s">
        <v>298</v>
      </c>
      <c r="N230" s="222">
        <v>0.02</v>
      </c>
      <c r="O230" s="9" t="s">
        <v>237</v>
      </c>
      <c r="P230" s="223">
        <v>0.2</v>
      </c>
      <c r="Q230" s="102"/>
      <c r="R230" s="102" t="s">
        <v>3275</v>
      </c>
      <c r="S230" s="7" t="s">
        <v>203</v>
      </c>
      <c r="T230" s="9" t="s">
        <v>3276</v>
      </c>
      <c r="U230" s="6" t="s">
        <v>29</v>
      </c>
      <c r="V230" s="26" t="e">
        <f t="shared" ca="1" si="2"/>
        <v>#NAME?</v>
      </c>
      <c r="W230" s="26"/>
      <c r="X230" s="26"/>
      <c r="Y230" s="6" t="s">
        <v>296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2882</v>
      </c>
      <c r="B231" s="36" t="s">
        <v>3274</v>
      </c>
      <c r="C231" s="9">
        <v>33371</v>
      </c>
      <c r="D231" s="9" t="s">
        <v>28</v>
      </c>
      <c r="E231" s="9" t="s">
        <v>29</v>
      </c>
      <c r="F231" s="9" t="s">
        <v>760</v>
      </c>
      <c r="G231" s="7" t="e">
        <f t="shared" ca="1" si="0"/>
        <v>#NAME?</v>
      </c>
      <c r="H231" s="8" t="s">
        <v>210</v>
      </c>
      <c r="I231" s="26" t="s">
        <v>33</v>
      </c>
      <c r="J231" s="9" t="str">
        <f t="shared" si="3"/>
        <v>Não</v>
      </c>
      <c r="K231" s="221">
        <v>45225</v>
      </c>
      <c r="L231" s="6"/>
      <c r="M231" s="9" t="s">
        <v>40</v>
      </c>
      <c r="N231" s="28">
        <v>1.2E-2</v>
      </c>
      <c r="O231" s="6" t="s">
        <v>41</v>
      </c>
      <c r="P231" s="223">
        <v>0.1</v>
      </c>
      <c r="Q231" s="102"/>
      <c r="R231" s="102" t="s">
        <v>3277</v>
      </c>
      <c r="S231" s="7" t="s">
        <v>203</v>
      </c>
      <c r="T231" s="6" t="s">
        <v>3276</v>
      </c>
      <c r="U231" s="6" t="s">
        <v>29</v>
      </c>
      <c r="V231" s="26" t="e">
        <f t="shared" ca="1" si="2"/>
        <v>#NAME?</v>
      </c>
      <c r="W231" s="26"/>
      <c r="X231" s="26"/>
      <c r="Y231" s="6" t="s">
        <v>296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2882</v>
      </c>
      <c r="B232" s="35" t="s">
        <v>3278</v>
      </c>
      <c r="C232" s="9">
        <v>439655</v>
      </c>
      <c r="D232" s="9" t="s">
        <v>28</v>
      </c>
      <c r="E232" s="9" t="s">
        <v>29</v>
      </c>
      <c r="F232" s="9" t="s">
        <v>256</v>
      </c>
      <c r="G232" s="7" t="e">
        <f t="shared" ca="1" si="0"/>
        <v>#NAME?</v>
      </c>
      <c r="H232" s="8" t="s">
        <v>210</v>
      </c>
      <c r="I232" s="26" t="s">
        <v>33</v>
      </c>
      <c r="J232" s="9" t="str">
        <f t="shared" si="3"/>
        <v>Não</v>
      </c>
      <c r="K232" s="221">
        <v>43881</v>
      </c>
      <c r="L232" s="6"/>
      <c r="M232" s="6" t="s">
        <v>74</v>
      </c>
      <c r="N232" s="10">
        <v>1.4999999999999999E-2</v>
      </c>
      <c r="O232" s="9" t="s">
        <v>33</v>
      </c>
      <c r="P232" s="223">
        <v>0</v>
      </c>
      <c r="Q232" s="102"/>
      <c r="R232" s="102" t="s">
        <v>3279</v>
      </c>
      <c r="S232" s="7" t="s">
        <v>203</v>
      </c>
      <c r="T232" s="9" t="s">
        <v>3280</v>
      </c>
      <c r="U232" s="6" t="s">
        <v>29</v>
      </c>
      <c r="V232" s="26" t="e">
        <f t="shared" ca="1" si="2"/>
        <v>#NAME?</v>
      </c>
      <c r="W232" s="26"/>
      <c r="X232" s="26"/>
      <c r="Y232" s="6" t="s">
        <v>205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2882</v>
      </c>
      <c r="B233" s="35" t="s">
        <v>3281</v>
      </c>
      <c r="C233" s="9">
        <v>33344</v>
      </c>
      <c r="D233" s="9" t="s">
        <v>28</v>
      </c>
      <c r="E233" s="9" t="s">
        <v>38</v>
      </c>
      <c r="F233" s="9" t="s">
        <v>653</v>
      </c>
      <c r="G233" s="7" t="e">
        <f t="shared" ca="1" si="0"/>
        <v>#NAME?</v>
      </c>
      <c r="H233" s="8" t="s">
        <v>215</v>
      </c>
      <c r="I233" s="26" t="s">
        <v>216</v>
      </c>
      <c r="J233" s="9" t="str">
        <f t="shared" si="3"/>
        <v>Não</v>
      </c>
      <c r="K233" s="221">
        <v>44680</v>
      </c>
      <c r="L233" s="6"/>
      <c r="M233" s="6" t="s">
        <v>53</v>
      </c>
      <c r="N233" s="10">
        <v>7.0000000000000001E-3</v>
      </c>
      <c r="O233" s="9" t="s">
        <v>33</v>
      </c>
      <c r="P233" s="223">
        <v>0</v>
      </c>
      <c r="Q233" s="35"/>
      <c r="R233" s="102"/>
      <c r="S233" s="7" t="s">
        <v>203</v>
      </c>
      <c r="T233" s="9" t="s">
        <v>3282</v>
      </c>
      <c r="U233" s="6" t="s">
        <v>57</v>
      </c>
      <c r="V233" s="26" t="e">
        <f t="shared" ca="1" si="2"/>
        <v>#NAME?</v>
      </c>
      <c r="W233" s="26"/>
      <c r="X233" s="26"/>
      <c r="Y233" s="6" t="s">
        <v>296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2882</v>
      </c>
      <c r="B234" s="36" t="s">
        <v>3281</v>
      </c>
      <c r="C234" s="9">
        <v>560930</v>
      </c>
      <c r="D234" s="9" t="s">
        <v>28</v>
      </c>
      <c r="E234" s="9" t="s">
        <v>38</v>
      </c>
      <c r="F234" s="6" t="s">
        <v>653</v>
      </c>
      <c r="G234" s="7" t="e">
        <f t="shared" ca="1" si="0"/>
        <v>#NAME?</v>
      </c>
      <c r="H234" s="8" t="s">
        <v>201</v>
      </c>
      <c r="I234" s="26" t="s">
        <v>33</v>
      </c>
      <c r="J234" s="9" t="str">
        <f t="shared" si="3"/>
        <v>Não</v>
      </c>
      <c r="K234" s="27">
        <v>44628</v>
      </c>
      <c r="L234" s="27">
        <v>44638</v>
      </c>
      <c r="M234" s="6" t="s">
        <v>53</v>
      </c>
      <c r="N234" s="10">
        <v>7.0000000000000001E-3</v>
      </c>
      <c r="O234" s="9" t="s">
        <v>33</v>
      </c>
      <c r="P234" s="223">
        <v>0</v>
      </c>
      <c r="Q234" s="30"/>
      <c r="R234" s="30"/>
      <c r="S234" s="7" t="s">
        <v>203</v>
      </c>
      <c r="T234" s="6" t="s">
        <v>3282</v>
      </c>
      <c r="U234" s="6" t="s">
        <v>57</v>
      </c>
      <c r="V234" s="26" t="e">
        <f t="shared" ca="1" si="2"/>
        <v>#NAME?</v>
      </c>
      <c r="W234" s="26"/>
      <c r="X234" s="26"/>
      <c r="Y234" s="6" t="s">
        <v>296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2893</v>
      </c>
      <c r="BG234" s="104">
        <v>0</v>
      </c>
      <c r="BH234" s="104" t="s">
        <v>2893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2882</v>
      </c>
      <c r="B235" s="3" t="s">
        <v>1746</v>
      </c>
      <c r="C235" s="9">
        <v>47841</v>
      </c>
      <c r="D235" s="9" t="s">
        <v>28</v>
      </c>
      <c r="E235" s="9" t="s">
        <v>38</v>
      </c>
      <c r="F235" s="6" t="s">
        <v>260</v>
      </c>
      <c r="G235" s="7" t="e">
        <f t="shared" ca="1" si="0"/>
        <v>#NAME?</v>
      </c>
      <c r="H235" s="8" t="s">
        <v>215</v>
      </c>
      <c r="I235" s="26" t="s">
        <v>216</v>
      </c>
      <c r="J235" s="9" t="str">
        <f t="shared" si="3"/>
        <v>Não</v>
      </c>
      <c r="K235" s="27">
        <v>44357</v>
      </c>
      <c r="L235" s="6"/>
      <c r="M235" s="6" t="s">
        <v>74</v>
      </c>
      <c r="N235" s="10">
        <v>1.4999999999999999E-2</v>
      </c>
      <c r="O235" s="9" t="s">
        <v>41</v>
      </c>
      <c r="P235" s="223">
        <v>0.1</v>
      </c>
      <c r="Q235" s="30"/>
      <c r="R235" s="30"/>
      <c r="S235" s="7" t="s">
        <v>203</v>
      </c>
      <c r="T235" s="6" t="s">
        <v>1748</v>
      </c>
      <c r="U235" s="6" t="s">
        <v>43</v>
      </c>
      <c r="V235" s="26" t="e">
        <f t="shared" ca="1" si="2"/>
        <v>#NAME?</v>
      </c>
      <c r="W235" s="26"/>
      <c r="X235" s="26"/>
      <c r="Y235" s="6" t="s">
        <v>296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2882</v>
      </c>
      <c r="B236" s="35" t="s">
        <v>3283</v>
      </c>
      <c r="C236" s="9">
        <v>451710</v>
      </c>
      <c r="D236" s="9" t="s">
        <v>2950</v>
      </c>
      <c r="E236" s="9" t="s">
        <v>29</v>
      </c>
      <c r="F236" s="9" t="s">
        <v>2950</v>
      </c>
      <c r="G236" s="7" t="e">
        <f t="shared" ca="1" si="0"/>
        <v>#NAME?</v>
      </c>
      <c r="H236" s="8" t="s">
        <v>210</v>
      </c>
      <c r="I236" s="26" t="s">
        <v>33</v>
      </c>
      <c r="J236" s="9" t="str">
        <f t="shared" si="3"/>
        <v>Não</v>
      </c>
      <c r="K236" s="221">
        <v>43944</v>
      </c>
      <c r="L236" s="6"/>
      <c r="M236" s="6" t="s">
        <v>298</v>
      </c>
      <c r="N236" s="10">
        <v>2.5000000000000001E-2</v>
      </c>
      <c r="O236" s="9" t="s">
        <v>237</v>
      </c>
      <c r="P236" s="223">
        <v>0.2</v>
      </c>
      <c r="Q236" s="102"/>
      <c r="R236" s="102"/>
      <c r="S236" s="7" t="s">
        <v>203</v>
      </c>
      <c r="T236" s="9" t="s">
        <v>3284</v>
      </c>
      <c r="U236" s="6" t="s">
        <v>29</v>
      </c>
      <c r="V236" s="26" t="e">
        <f t="shared" ca="1" si="2"/>
        <v>#NAME?</v>
      </c>
      <c r="W236" s="26"/>
      <c r="X236" s="26"/>
      <c r="Y236" s="6" t="s">
        <v>296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2882</v>
      </c>
      <c r="B237" s="3" t="s">
        <v>3285</v>
      </c>
      <c r="C237" s="9">
        <v>465277</v>
      </c>
      <c r="D237" s="9" t="s">
        <v>28</v>
      </c>
      <c r="E237" s="9" t="s">
        <v>38</v>
      </c>
      <c r="F237" s="6" t="s">
        <v>2932</v>
      </c>
      <c r="G237" s="7" t="e">
        <f t="shared" ca="1" si="0"/>
        <v>#NAME?</v>
      </c>
      <c r="H237" s="8" t="s">
        <v>201</v>
      </c>
      <c r="I237" s="26" t="s">
        <v>33</v>
      </c>
      <c r="J237" s="9" t="str">
        <f t="shared" si="3"/>
        <v>Não</v>
      </c>
      <c r="K237" s="229">
        <v>44559</v>
      </c>
      <c r="L237" s="27">
        <v>44777</v>
      </c>
      <c r="M237" s="6" t="s">
        <v>53</v>
      </c>
      <c r="N237" s="10">
        <v>7.0000000000000001E-3</v>
      </c>
      <c r="O237" s="9" t="s">
        <v>33</v>
      </c>
      <c r="P237" s="223">
        <v>0</v>
      </c>
      <c r="Q237" s="30"/>
      <c r="R237" s="30"/>
      <c r="S237" s="7" t="s">
        <v>203</v>
      </c>
      <c r="T237" s="6" t="s">
        <v>3286</v>
      </c>
      <c r="U237" s="6" t="s">
        <v>43</v>
      </c>
      <c r="V237" s="26" t="e">
        <f t="shared" ca="1" si="2"/>
        <v>#NAME?</v>
      </c>
      <c r="W237" s="26"/>
      <c r="X237" s="26"/>
      <c r="Y237" s="6" t="s">
        <v>296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2882</v>
      </c>
      <c r="B238" s="35" t="s">
        <v>3287</v>
      </c>
      <c r="C238" s="9">
        <v>356345</v>
      </c>
      <c r="D238" s="9" t="s">
        <v>28</v>
      </c>
      <c r="E238" s="9" t="s">
        <v>38</v>
      </c>
      <c r="F238" s="9" t="s">
        <v>260</v>
      </c>
      <c r="G238" s="7" t="e">
        <f t="shared" ca="1" si="0"/>
        <v>#NAME?</v>
      </c>
      <c r="H238" s="8" t="s">
        <v>215</v>
      </c>
      <c r="I238" s="26" t="s">
        <v>216</v>
      </c>
      <c r="J238" s="9" t="str">
        <f t="shared" si="3"/>
        <v>Não</v>
      </c>
      <c r="K238" s="221">
        <v>44797</v>
      </c>
      <c r="L238" s="6"/>
      <c r="M238" s="6" t="s">
        <v>40</v>
      </c>
      <c r="N238" s="222">
        <v>1.2E-2</v>
      </c>
      <c r="O238" s="9" t="s">
        <v>33</v>
      </c>
      <c r="P238" s="223">
        <v>0</v>
      </c>
      <c r="Q238" s="35"/>
      <c r="R238" s="224"/>
      <c r="S238" s="7" t="s">
        <v>203</v>
      </c>
      <c r="T238" s="9" t="s">
        <v>1775</v>
      </c>
      <c r="U238" s="9" t="s">
        <v>43</v>
      </c>
      <c r="V238" s="26" t="e">
        <f t="shared" ca="1" si="2"/>
        <v>#NAME?</v>
      </c>
      <c r="W238" s="26"/>
      <c r="X238" s="26"/>
      <c r="Y238" s="6" t="s">
        <v>296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2882</v>
      </c>
      <c r="B239" s="35" t="s">
        <v>3288</v>
      </c>
      <c r="C239" s="9">
        <v>86469</v>
      </c>
      <c r="D239" s="9" t="s">
        <v>2950</v>
      </c>
      <c r="E239" s="9" t="s">
        <v>29</v>
      </c>
      <c r="F239" s="9" t="s">
        <v>2950</v>
      </c>
      <c r="G239" s="7" t="e">
        <f t="shared" ca="1" si="0"/>
        <v>#NAME?</v>
      </c>
      <c r="H239" s="8" t="s">
        <v>215</v>
      </c>
      <c r="I239" s="26" t="s">
        <v>216</v>
      </c>
      <c r="J239" s="9" t="str">
        <f t="shared" si="3"/>
        <v>Não</v>
      </c>
      <c r="K239" s="221">
        <v>43538</v>
      </c>
      <c r="L239" s="6"/>
      <c r="M239" s="6" t="s">
        <v>298</v>
      </c>
      <c r="N239" s="222">
        <v>0.01</v>
      </c>
      <c r="O239" s="9" t="s">
        <v>237</v>
      </c>
      <c r="P239" s="223">
        <v>0.2</v>
      </c>
      <c r="Q239" s="102"/>
      <c r="R239" s="102"/>
      <c r="S239" s="7" t="s">
        <v>203</v>
      </c>
      <c r="T239" s="9" t="s">
        <v>3289</v>
      </c>
      <c r="U239" s="9" t="s">
        <v>29</v>
      </c>
      <c r="V239" s="26" t="e">
        <f t="shared" ca="1" si="2"/>
        <v>#NAME?</v>
      </c>
      <c r="W239" s="26"/>
      <c r="X239" s="26"/>
      <c r="Y239" s="6" t="s">
        <v>296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2882</v>
      </c>
      <c r="B240" s="35" t="s">
        <v>3290</v>
      </c>
      <c r="C240" s="9">
        <v>338375</v>
      </c>
      <c r="D240" s="9" t="s">
        <v>2884</v>
      </c>
      <c r="E240" s="9" t="s">
        <v>29</v>
      </c>
      <c r="F240" s="9" t="s">
        <v>2885</v>
      </c>
      <c r="G240" s="7" t="e">
        <f t="shared" ca="1" si="0"/>
        <v>#NAME?</v>
      </c>
      <c r="H240" s="8" t="s">
        <v>215</v>
      </c>
      <c r="I240" s="26" t="s">
        <v>216</v>
      </c>
      <c r="J240" s="9" t="str">
        <f t="shared" si="3"/>
        <v>Não</v>
      </c>
      <c r="K240" s="221">
        <v>43601</v>
      </c>
      <c r="L240" s="6"/>
      <c r="M240" s="6" t="s">
        <v>298</v>
      </c>
      <c r="N240" s="222">
        <v>0.02</v>
      </c>
      <c r="O240" s="9" t="s">
        <v>237</v>
      </c>
      <c r="P240" s="223">
        <v>0.2</v>
      </c>
      <c r="Q240" s="102"/>
      <c r="R240" s="102"/>
      <c r="S240" s="7" t="s">
        <v>203</v>
      </c>
      <c r="T240" s="9" t="s">
        <v>3291</v>
      </c>
      <c r="U240" s="6" t="s">
        <v>29</v>
      </c>
      <c r="V240" s="26" t="e">
        <f t="shared" ca="1" si="2"/>
        <v>#NAME?</v>
      </c>
      <c r="W240" s="26"/>
      <c r="X240" s="26"/>
      <c r="Y240" s="6" t="s">
        <v>296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2882</v>
      </c>
      <c r="B241" s="3" t="s">
        <v>3292</v>
      </c>
      <c r="C241" s="9">
        <v>472226</v>
      </c>
      <c r="D241" s="9" t="s">
        <v>28</v>
      </c>
      <c r="E241" s="9" t="s">
        <v>38</v>
      </c>
      <c r="F241" s="6" t="s">
        <v>306</v>
      </c>
      <c r="G241" s="7" t="e">
        <f t="shared" ca="1" si="0"/>
        <v>#NAME?</v>
      </c>
      <c r="H241" s="8" t="s">
        <v>201</v>
      </c>
      <c r="I241" s="26" t="s">
        <v>33</v>
      </c>
      <c r="J241" s="9" t="str">
        <f t="shared" si="3"/>
        <v>Não</v>
      </c>
      <c r="K241" s="101">
        <v>44322</v>
      </c>
      <c r="L241" s="101">
        <v>44652</v>
      </c>
      <c r="M241" s="6" t="s">
        <v>74</v>
      </c>
      <c r="N241" s="10">
        <v>1.4999999999999999E-2</v>
      </c>
      <c r="O241" s="9" t="s">
        <v>41</v>
      </c>
      <c r="P241" s="223">
        <v>0.1</v>
      </c>
      <c r="Q241" s="30"/>
      <c r="R241" s="30"/>
      <c r="S241" s="7" t="s">
        <v>203</v>
      </c>
      <c r="T241" s="6" t="s">
        <v>3293</v>
      </c>
      <c r="U241" s="6" t="s">
        <v>43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2893</v>
      </c>
      <c r="BG241" s="104">
        <v>0</v>
      </c>
      <c r="BH241" s="104" t="s">
        <v>2893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2882</v>
      </c>
      <c r="B242" s="3" t="s">
        <v>3294</v>
      </c>
      <c r="C242" s="9">
        <v>441280</v>
      </c>
      <c r="D242" s="9" t="s">
        <v>28</v>
      </c>
      <c r="E242" s="9" t="s">
        <v>38</v>
      </c>
      <c r="F242" s="6" t="s">
        <v>2932</v>
      </c>
      <c r="G242" s="7" t="e">
        <f t="shared" ca="1" si="0"/>
        <v>#NAME?</v>
      </c>
      <c r="H242" s="8" t="s">
        <v>201</v>
      </c>
      <c r="I242" s="26" t="s">
        <v>33</v>
      </c>
      <c r="J242" s="9" t="str">
        <f t="shared" si="3"/>
        <v>Não</v>
      </c>
      <c r="K242" s="101">
        <v>44279</v>
      </c>
      <c r="L242" s="27">
        <v>44473</v>
      </c>
      <c r="M242" s="6" t="s">
        <v>386</v>
      </c>
      <c r="N242" s="10">
        <v>0.02</v>
      </c>
      <c r="O242" s="9" t="s">
        <v>41</v>
      </c>
      <c r="P242" s="223">
        <v>0.2</v>
      </c>
      <c r="Q242" s="102"/>
      <c r="R242" s="102"/>
      <c r="S242" s="7" t="s">
        <v>203</v>
      </c>
      <c r="T242" s="6" t="s">
        <v>3295</v>
      </c>
      <c r="U242" s="6" t="s">
        <v>43</v>
      </c>
      <c r="V242" s="26" t="e">
        <f t="shared" ca="1" si="2"/>
        <v>#NAME?</v>
      </c>
      <c r="W242" s="26"/>
      <c r="X242" s="26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2893</v>
      </c>
      <c r="BG242" s="104">
        <v>0</v>
      </c>
      <c r="BH242" s="104" t="s">
        <v>2893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2882</v>
      </c>
      <c r="B243" s="3" t="s">
        <v>3296</v>
      </c>
      <c r="C243" s="9">
        <v>355808</v>
      </c>
      <c r="D243" s="9" t="s">
        <v>28</v>
      </c>
      <c r="E243" s="9" t="s">
        <v>29</v>
      </c>
      <c r="F243" s="9" t="s">
        <v>3297</v>
      </c>
      <c r="G243" s="7" t="e">
        <f t="shared" ca="1" si="0"/>
        <v>#NAME?</v>
      </c>
      <c r="H243" s="8" t="s">
        <v>215</v>
      </c>
      <c r="I243" s="26" t="s">
        <v>216</v>
      </c>
      <c r="J243" s="9" t="str">
        <f t="shared" si="3"/>
        <v>Não</v>
      </c>
      <c r="K243" s="221"/>
      <c r="L243" s="7"/>
      <c r="M243" s="6" t="s">
        <v>53</v>
      </c>
      <c r="N243" s="28">
        <v>7.0000000000000001E-3</v>
      </c>
      <c r="O243" s="9" t="s">
        <v>33</v>
      </c>
      <c r="P243" s="223">
        <v>0</v>
      </c>
      <c r="Q243" s="30"/>
      <c r="R243" s="30"/>
      <c r="S243" s="7" t="s">
        <v>203</v>
      </c>
      <c r="T243" s="6" t="s">
        <v>3298</v>
      </c>
      <c r="U243" s="6" t="s">
        <v>29</v>
      </c>
      <c r="V243" s="26" t="e">
        <f t="shared" ca="1" si="2"/>
        <v>#NAME?</v>
      </c>
      <c r="W243" s="26"/>
      <c r="X243" s="26"/>
      <c r="Y243" s="6" t="s">
        <v>296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2882</v>
      </c>
      <c r="B244" s="3" t="s">
        <v>3299</v>
      </c>
      <c r="C244" s="9">
        <v>466367</v>
      </c>
      <c r="D244" s="9" t="s">
        <v>28</v>
      </c>
      <c r="E244" s="9" t="s">
        <v>38</v>
      </c>
      <c r="F244" s="9" t="s">
        <v>260</v>
      </c>
      <c r="G244" s="7" t="e">
        <f t="shared" ca="1" si="0"/>
        <v>#NAME?</v>
      </c>
      <c r="H244" s="8" t="s">
        <v>215</v>
      </c>
      <c r="I244" s="26" t="s">
        <v>216</v>
      </c>
      <c r="J244" s="9" t="str">
        <f t="shared" si="3"/>
        <v>Não</v>
      </c>
      <c r="K244" s="221">
        <v>44323</v>
      </c>
      <c r="L244" s="7"/>
      <c r="M244" s="6" t="s">
        <v>301</v>
      </c>
      <c r="N244" s="28">
        <v>8.0000000000000002E-3</v>
      </c>
      <c r="O244" s="9" t="s">
        <v>33</v>
      </c>
      <c r="P244" s="223">
        <v>0</v>
      </c>
      <c r="Q244" s="35"/>
      <c r="R244" s="30"/>
      <c r="S244" s="7" t="s">
        <v>329</v>
      </c>
      <c r="T244" s="6" t="s">
        <v>3300</v>
      </c>
      <c r="U244" s="6" t="s">
        <v>43</v>
      </c>
      <c r="V244" s="26" t="e">
        <f t="shared" ca="1" si="2"/>
        <v>#NAME?</v>
      </c>
      <c r="W244" s="26"/>
      <c r="X244" s="26"/>
      <c r="Y244" s="6" t="s">
        <v>296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2882</v>
      </c>
      <c r="B245" s="36" t="s">
        <v>3301</v>
      </c>
      <c r="C245" s="9">
        <v>78771</v>
      </c>
      <c r="D245" s="9" t="s">
        <v>2884</v>
      </c>
      <c r="E245" s="9" t="s">
        <v>29</v>
      </c>
      <c r="F245" s="6" t="s">
        <v>2891</v>
      </c>
      <c r="G245" s="7" t="e">
        <f t="shared" ca="1" si="0"/>
        <v>#NAME?</v>
      </c>
      <c r="H245" s="8" t="s">
        <v>201</v>
      </c>
      <c r="I245" s="26" t="s">
        <v>33</v>
      </c>
      <c r="J245" s="9" t="str">
        <f t="shared" si="3"/>
        <v>Não</v>
      </c>
      <c r="K245" s="101">
        <v>43570</v>
      </c>
      <c r="L245" s="101">
        <v>45007</v>
      </c>
      <c r="M245" s="6" t="s">
        <v>40</v>
      </c>
      <c r="N245" s="10">
        <v>5.0000000000000001E-3</v>
      </c>
      <c r="O245" s="9" t="s">
        <v>33</v>
      </c>
      <c r="P245" s="223">
        <v>0</v>
      </c>
      <c r="Q245" s="102"/>
      <c r="R245" s="102"/>
      <c r="S245" s="7" t="s">
        <v>203</v>
      </c>
      <c r="T245" s="6" t="s">
        <v>3302</v>
      </c>
      <c r="U245" s="6" t="s">
        <v>29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2893</v>
      </c>
      <c r="BG245" s="104">
        <v>0</v>
      </c>
      <c r="BH245" s="104" t="s">
        <v>2893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2882</v>
      </c>
      <c r="B246" s="35" t="s">
        <v>3301</v>
      </c>
      <c r="C246" s="9">
        <v>298641</v>
      </c>
      <c r="D246" s="9" t="s">
        <v>2884</v>
      </c>
      <c r="E246" s="9" t="s">
        <v>29</v>
      </c>
      <c r="F246" s="9" t="s">
        <v>2891</v>
      </c>
      <c r="G246" s="7" t="e">
        <f t="shared" ca="1" si="0"/>
        <v>#NAME?</v>
      </c>
      <c r="H246" s="8" t="s">
        <v>201</v>
      </c>
      <c r="I246" s="26" t="s">
        <v>33</v>
      </c>
      <c r="J246" s="9" t="str">
        <f t="shared" si="3"/>
        <v>Não</v>
      </c>
      <c r="K246" s="221">
        <v>43570</v>
      </c>
      <c r="L246" s="101">
        <v>44972</v>
      </c>
      <c r="M246" s="6" t="s">
        <v>74</v>
      </c>
      <c r="N246" s="10">
        <v>1.4999999999999999E-2</v>
      </c>
      <c r="O246" s="9" t="s">
        <v>41</v>
      </c>
      <c r="P246" s="223">
        <v>0.1</v>
      </c>
      <c r="Q246" s="102"/>
      <c r="R246" s="102"/>
      <c r="S246" s="7" t="s">
        <v>203</v>
      </c>
      <c r="T246" s="9" t="s">
        <v>3302</v>
      </c>
      <c r="U246" s="6" t="s">
        <v>29</v>
      </c>
      <c r="V246" s="26" t="e">
        <f t="shared" ca="1" si="2"/>
        <v>#NAME?</v>
      </c>
      <c r="W246" s="26"/>
      <c r="X246" s="26"/>
      <c r="Y246" s="6" t="s">
        <v>296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2882</v>
      </c>
      <c r="B247" s="36" t="s">
        <v>3301</v>
      </c>
      <c r="C247" s="9">
        <v>298684</v>
      </c>
      <c r="D247" s="9" t="s">
        <v>2884</v>
      </c>
      <c r="E247" s="9" t="s">
        <v>29</v>
      </c>
      <c r="F247" s="6" t="s">
        <v>2891</v>
      </c>
      <c r="G247" s="7" t="e">
        <f t="shared" ca="1" si="0"/>
        <v>#NAME?</v>
      </c>
      <c r="H247" s="8" t="s">
        <v>201</v>
      </c>
      <c r="I247" s="26" t="s">
        <v>33</v>
      </c>
      <c r="J247" s="9" t="str">
        <f t="shared" si="3"/>
        <v>Não</v>
      </c>
      <c r="K247" s="101">
        <v>43570</v>
      </c>
      <c r="L247" s="101">
        <v>45007</v>
      </c>
      <c r="M247" s="6" t="s">
        <v>298</v>
      </c>
      <c r="N247" s="10">
        <v>0.02</v>
      </c>
      <c r="O247" s="9" t="s">
        <v>237</v>
      </c>
      <c r="P247" s="223">
        <v>0.2</v>
      </c>
      <c r="Q247" s="102"/>
      <c r="R247" s="102"/>
      <c r="S247" s="7" t="s">
        <v>203</v>
      </c>
      <c r="T247" s="6" t="s">
        <v>3302</v>
      </c>
      <c r="U247" s="6" t="s">
        <v>29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2893</v>
      </c>
      <c r="BG247" s="104">
        <v>0</v>
      </c>
      <c r="BH247" s="104" t="s">
        <v>2893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2882</v>
      </c>
      <c r="B248" s="3" t="s">
        <v>1846</v>
      </c>
      <c r="C248" s="9">
        <v>32191</v>
      </c>
      <c r="D248" s="9" t="s">
        <v>28</v>
      </c>
      <c r="E248" s="9" t="s">
        <v>38</v>
      </c>
      <c r="F248" s="9" t="s">
        <v>306</v>
      </c>
      <c r="G248" s="7" t="e">
        <f t="shared" ca="1" si="0"/>
        <v>#NAME?</v>
      </c>
      <c r="H248" s="8" t="s">
        <v>201</v>
      </c>
      <c r="I248" s="26" t="s">
        <v>33</v>
      </c>
      <c r="J248" s="9" t="str">
        <f t="shared" si="3"/>
        <v>Não</v>
      </c>
      <c r="K248" s="27">
        <v>44382</v>
      </c>
      <c r="L248" s="27">
        <v>44705</v>
      </c>
      <c r="M248" s="6" t="s">
        <v>386</v>
      </c>
      <c r="N248" s="222">
        <v>0.02</v>
      </c>
      <c r="O248" s="9" t="s">
        <v>41</v>
      </c>
      <c r="P248" s="223">
        <v>0.2</v>
      </c>
      <c r="Q248" s="35"/>
      <c r="R248" s="30"/>
      <c r="S248" s="7" t="s">
        <v>203</v>
      </c>
      <c r="T248" s="6" t="s">
        <v>1849</v>
      </c>
      <c r="U248" s="6" t="s">
        <v>43</v>
      </c>
      <c r="V248" s="26" t="e">
        <f t="shared" ca="1" si="2"/>
        <v>#NAME?</v>
      </c>
      <c r="W248" s="26"/>
      <c r="X248" s="26"/>
      <c r="Y248" s="6" t="s">
        <v>296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2882</v>
      </c>
      <c r="B249" s="36" t="s">
        <v>3303</v>
      </c>
      <c r="C249" s="9">
        <v>450847</v>
      </c>
      <c r="D249" s="9" t="s">
        <v>28</v>
      </c>
      <c r="E249" s="9" t="s">
        <v>29</v>
      </c>
      <c r="F249" s="6" t="s">
        <v>3033</v>
      </c>
      <c r="G249" s="7" t="e">
        <f t="shared" ca="1" si="0"/>
        <v>#NAME?</v>
      </c>
      <c r="H249" s="8" t="s">
        <v>201</v>
      </c>
      <c r="I249" s="26" t="s">
        <v>33</v>
      </c>
      <c r="J249" s="9" t="str">
        <f t="shared" si="3"/>
        <v>Não</v>
      </c>
      <c r="K249" s="101">
        <v>43990</v>
      </c>
      <c r="L249" s="101">
        <v>44309</v>
      </c>
      <c r="M249" s="6" t="s">
        <v>74</v>
      </c>
      <c r="N249" s="10">
        <v>1.4999999999999999E-2</v>
      </c>
      <c r="O249" s="9" t="s">
        <v>41</v>
      </c>
      <c r="P249" s="223">
        <v>0.1</v>
      </c>
      <c r="Q249" s="102"/>
      <c r="R249" s="102"/>
      <c r="S249" s="7" t="s">
        <v>203</v>
      </c>
      <c r="T249" s="6" t="s">
        <v>3304</v>
      </c>
      <c r="U249" s="6" t="s">
        <v>29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2893</v>
      </c>
      <c r="BG249" s="104">
        <v>0</v>
      </c>
      <c r="BH249" s="104" t="s">
        <v>2893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2882</v>
      </c>
      <c r="B250" s="3" t="s">
        <v>1850</v>
      </c>
      <c r="C250" s="9">
        <v>75774</v>
      </c>
      <c r="D250" s="9" t="s">
        <v>28</v>
      </c>
      <c r="E250" s="9" t="s">
        <v>38</v>
      </c>
      <c r="F250" s="9" t="s">
        <v>306</v>
      </c>
      <c r="G250" s="7" t="e">
        <f t="shared" ca="1" si="0"/>
        <v>#NAME?</v>
      </c>
      <c r="H250" s="8" t="s">
        <v>210</v>
      </c>
      <c r="I250" s="26" t="s">
        <v>33</v>
      </c>
      <c r="J250" s="9" t="str">
        <f t="shared" si="3"/>
        <v>Não</v>
      </c>
      <c r="K250" s="221">
        <v>44328</v>
      </c>
      <c r="L250" s="6"/>
      <c r="M250" s="6" t="s">
        <v>74</v>
      </c>
      <c r="N250" s="10">
        <v>1.4999999999999999E-2</v>
      </c>
      <c r="O250" s="9" t="s">
        <v>41</v>
      </c>
      <c r="P250" s="223">
        <v>0.1</v>
      </c>
      <c r="Q250" s="30"/>
      <c r="R250" s="30"/>
      <c r="S250" s="7" t="s">
        <v>203</v>
      </c>
      <c r="T250" s="6" t="s">
        <v>1852</v>
      </c>
      <c r="U250" s="6" t="s">
        <v>43</v>
      </c>
      <c r="V250" s="26" t="e">
        <f t="shared" ca="1" si="2"/>
        <v>#NAME?</v>
      </c>
      <c r="W250" s="26"/>
      <c r="X250" s="26"/>
      <c r="Y250" s="6" t="s">
        <v>296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2882</v>
      </c>
      <c r="B251" s="3" t="s">
        <v>3305</v>
      </c>
      <c r="C251" s="9">
        <v>451049</v>
      </c>
      <c r="D251" s="9" t="s">
        <v>2884</v>
      </c>
      <c r="E251" s="9" t="s">
        <v>29</v>
      </c>
      <c r="F251" s="6" t="s">
        <v>2884</v>
      </c>
      <c r="G251" s="7" t="e">
        <f t="shared" ca="1" si="0"/>
        <v>#NAME?</v>
      </c>
      <c r="H251" s="8" t="s">
        <v>201</v>
      </c>
      <c r="I251" s="26" t="s">
        <v>33</v>
      </c>
      <c r="J251" s="9" t="str">
        <f t="shared" si="3"/>
        <v>Não</v>
      </c>
      <c r="K251" s="101">
        <v>44036</v>
      </c>
      <c r="L251" s="229">
        <v>44484</v>
      </c>
      <c r="M251" s="6" t="s">
        <v>40</v>
      </c>
      <c r="N251" s="10">
        <v>1.2E-2</v>
      </c>
      <c r="O251" s="9" t="s">
        <v>33</v>
      </c>
      <c r="P251" s="223">
        <v>0</v>
      </c>
      <c r="Q251" s="102"/>
      <c r="R251" s="102"/>
      <c r="S251" s="7" t="s">
        <v>203</v>
      </c>
      <c r="T251" s="6" t="s">
        <v>3306</v>
      </c>
      <c r="U251" s="6" t="s">
        <v>29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2893</v>
      </c>
      <c r="BG251" s="104">
        <v>0</v>
      </c>
      <c r="BH251" s="104" t="s">
        <v>2893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2882</v>
      </c>
      <c r="B252" s="97" t="s">
        <v>3307</v>
      </c>
      <c r="C252" s="9">
        <v>386951</v>
      </c>
      <c r="D252" s="9" t="s">
        <v>28</v>
      </c>
      <c r="E252" s="9" t="s">
        <v>29</v>
      </c>
      <c r="F252" s="6" t="s">
        <v>78</v>
      </c>
      <c r="G252" s="7" t="e">
        <f t="shared" ca="1" si="0"/>
        <v>#NAME?</v>
      </c>
      <c r="H252" s="8" t="s">
        <v>210</v>
      </c>
      <c r="I252" s="26" t="s">
        <v>33</v>
      </c>
      <c r="J252" s="9" t="str">
        <f t="shared" si="3"/>
        <v>Não</v>
      </c>
      <c r="K252" s="101">
        <v>45163</v>
      </c>
      <c r="L252" s="229"/>
      <c r="M252" s="6" t="s">
        <v>53</v>
      </c>
      <c r="N252" s="10">
        <v>0.01</v>
      </c>
      <c r="O252" s="9" t="s">
        <v>33</v>
      </c>
      <c r="P252" s="223">
        <v>0</v>
      </c>
      <c r="Q252" s="102"/>
      <c r="R252" s="102"/>
      <c r="S252" s="7" t="s">
        <v>203</v>
      </c>
      <c r="T252" s="9" t="s">
        <v>3308</v>
      </c>
      <c r="U252" s="6" t="s">
        <v>2039</v>
      </c>
      <c r="V252" s="26" t="e">
        <f t="shared" ca="1" si="2"/>
        <v>#NAME?</v>
      </c>
      <c r="W252" s="26"/>
      <c r="X252" s="26"/>
      <c r="Y252" s="6" t="s">
        <v>296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2882</v>
      </c>
      <c r="B253" s="36" t="s">
        <v>3309</v>
      </c>
      <c r="C253" s="9">
        <v>273822</v>
      </c>
      <c r="D253" s="9" t="s">
        <v>2884</v>
      </c>
      <c r="E253" s="9" t="s">
        <v>29</v>
      </c>
      <c r="F253" s="6" t="s">
        <v>2885</v>
      </c>
      <c r="G253" s="7" t="e">
        <f t="shared" ca="1" si="0"/>
        <v>#NAME?</v>
      </c>
      <c r="H253" s="8" t="s">
        <v>201</v>
      </c>
      <c r="I253" s="26" t="s">
        <v>33</v>
      </c>
      <c r="J253" s="9" t="str">
        <f t="shared" si="3"/>
        <v>Não</v>
      </c>
      <c r="K253" s="101">
        <v>43564</v>
      </c>
      <c r="L253" s="101">
        <v>43899</v>
      </c>
      <c r="M253" s="6" t="s">
        <v>298</v>
      </c>
      <c r="N253" s="10">
        <v>0.02</v>
      </c>
      <c r="O253" s="9" t="s">
        <v>237</v>
      </c>
      <c r="P253" s="223">
        <v>0.2</v>
      </c>
      <c r="Q253" s="102"/>
      <c r="R253" s="102"/>
      <c r="S253" s="7" t="s">
        <v>203</v>
      </c>
      <c r="T253" s="6" t="s">
        <v>3310</v>
      </c>
      <c r="U253" s="6" t="s">
        <v>29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2893</v>
      </c>
      <c r="BG253" s="104">
        <v>0</v>
      </c>
      <c r="BH253" s="104" t="s">
        <v>2893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2882</v>
      </c>
      <c r="B254" s="3" t="s">
        <v>3309</v>
      </c>
      <c r="C254" s="9">
        <v>38503</v>
      </c>
      <c r="D254" s="9" t="s">
        <v>28</v>
      </c>
      <c r="E254" s="9" t="s">
        <v>29</v>
      </c>
      <c r="F254" s="9" t="s">
        <v>412</v>
      </c>
      <c r="G254" s="7" t="e">
        <f t="shared" ca="1" si="0"/>
        <v>#NAME?</v>
      </c>
      <c r="H254" s="8" t="s">
        <v>210</v>
      </c>
      <c r="I254" s="26" t="s">
        <v>33</v>
      </c>
      <c r="J254" s="9" t="str">
        <f t="shared" si="3"/>
        <v>Sim</v>
      </c>
      <c r="K254" s="227">
        <v>43811</v>
      </c>
      <c r="L254" s="6"/>
      <c r="M254" s="6" t="s">
        <v>40</v>
      </c>
      <c r="N254" s="10">
        <v>1.2E-2</v>
      </c>
      <c r="O254" s="9" t="s">
        <v>33</v>
      </c>
      <c r="P254" s="223">
        <v>0</v>
      </c>
      <c r="Q254" s="102" t="s">
        <v>3311</v>
      </c>
      <c r="R254" s="102" t="s">
        <v>3189</v>
      </c>
      <c r="S254" s="7" t="s">
        <v>203</v>
      </c>
      <c r="T254" s="6" t="s">
        <v>3310</v>
      </c>
      <c r="U254" s="9" t="s">
        <v>29</v>
      </c>
      <c r="V254" s="26" t="e">
        <f t="shared" ca="1" si="2"/>
        <v>#NAME?</v>
      </c>
      <c r="W254" s="26"/>
      <c r="X254" s="26"/>
      <c r="Y254" s="6" t="s">
        <v>205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2882</v>
      </c>
      <c r="B255" s="36" t="s">
        <v>1873</v>
      </c>
      <c r="C255" s="9">
        <v>34479</v>
      </c>
      <c r="D255" s="9" t="s">
        <v>28</v>
      </c>
      <c r="E255" s="9" t="s">
        <v>38</v>
      </c>
      <c r="F255" s="6" t="s">
        <v>2932</v>
      </c>
      <c r="G255" s="7" t="e">
        <f t="shared" ca="1" si="0"/>
        <v>#NAME?</v>
      </c>
      <c r="H255" s="8" t="s">
        <v>215</v>
      </c>
      <c r="I255" s="26" t="s">
        <v>216</v>
      </c>
      <c r="J255" s="9" t="str">
        <f t="shared" si="3"/>
        <v>Sim</v>
      </c>
      <c r="K255" s="101">
        <v>44761</v>
      </c>
      <c r="L255" s="101"/>
      <c r="M255" s="6" t="s">
        <v>53</v>
      </c>
      <c r="N255" s="10">
        <v>7.0000000000000001E-3</v>
      </c>
      <c r="O255" s="9" t="s">
        <v>33</v>
      </c>
      <c r="P255" s="223">
        <v>0</v>
      </c>
      <c r="Q255" s="102" t="s">
        <v>3312</v>
      </c>
      <c r="R255" s="102"/>
      <c r="S255" s="7" t="s">
        <v>203</v>
      </c>
      <c r="T255" s="6" t="s">
        <v>1876</v>
      </c>
      <c r="U255" s="6" t="s">
        <v>43</v>
      </c>
      <c r="V255" s="26" t="e">
        <f t="shared" ca="1" si="2"/>
        <v>#NAME?</v>
      </c>
      <c r="W255" s="26"/>
      <c r="X255" s="26"/>
      <c r="Y255" s="6" t="s">
        <v>296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2882</v>
      </c>
      <c r="B256" s="36" t="s">
        <v>3313</v>
      </c>
      <c r="C256" s="9">
        <v>297020</v>
      </c>
      <c r="D256" s="9" t="s">
        <v>28</v>
      </c>
      <c r="E256" s="9" t="s">
        <v>29</v>
      </c>
      <c r="F256" s="6" t="s">
        <v>78</v>
      </c>
      <c r="G256" s="7" t="e">
        <f t="shared" ca="1" si="0"/>
        <v>#NAME?</v>
      </c>
      <c r="H256" s="8" t="s">
        <v>201</v>
      </c>
      <c r="I256" s="26" t="s">
        <v>33</v>
      </c>
      <c r="J256" s="9" t="str">
        <f t="shared" si="3"/>
        <v>Não</v>
      </c>
      <c r="K256" s="101">
        <v>43475</v>
      </c>
      <c r="L256" s="101">
        <v>44309</v>
      </c>
      <c r="M256" s="6" t="s">
        <v>386</v>
      </c>
      <c r="N256" s="10">
        <v>1.4999999999999999E-2</v>
      </c>
      <c r="O256" s="9" t="s">
        <v>41</v>
      </c>
      <c r="P256" s="223">
        <v>0.2</v>
      </c>
      <c r="Q256" s="247"/>
      <c r="R256" s="247"/>
      <c r="S256" s="7" t="s">
        <v>203</v>
      </c>
      <c r="T256" s="6" t="s">
        <v>3314</v>
      </c>
      <c r="U256" s="6" t="s">
        <v>29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2893</v>
      </c>
      <c r="BG256" s="104">
        <v>0</v>
      </c>
      <c r="BH256" s="104" t="s">
        <v>2893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2882</v>
      </c>
      <c r="B257" s="3" t="s">
        <v>3315</v>
      </c>
      <c r="C257" s="9">
        <v>32633</v>
      </c>
      <c r="D257" s="9" t="s">
        <v>28</v>
      </c>
      <c r="E257" s="9" t="s">
        <v>38</v>
      </c>
      <c r="F257" s="9" t="s">
        <v>260</v>
      </c>
      <c r="G257" s="7" t="e">
        <f t="shared" ca="1" si="0"/>
        <v>#NAME?</v>
      </c>
      <c r="H257" s="8" t="s">
        <v>201</v>
      </c>
      <c r="I257" s="26" t="s">
        <v>33</v>
      </c>
      <c r="J257" s="9" t="str">
        <f t="shared" si="3"/>
        <v>Não</v>
      </c>
      <c r="K257" s="221">
        <v>44371</v>
      </c>
      <c r="L257" s="27">
        <v>45000</v>
      </c>
      <c r="M257" s="6" t="s">
        <v>298</v>
      </c>
      <c r="N257" s="10">
        <v>2.5000000000000001E-2</v>
      </c>
      <c r="O257" s="9" t="s">
        <v>237</v>
      </c>
      <c r="P257" s="223">
        <v>0.2</v>
      </c>
      <c r="Q257" s="25"/>
      <c r="R257" s="30"/>
      <c r="S257" s="7" t="s">
        <v>203</v>
      </c>
      <c r="T257" s="6" t="s">
        <v>3316</v>
      </c>
      <c r="U257" s="6" t="s">
        <v>43</v>
      </c>
      <c r="V257" s="26" t="e">
        <f t="shared" ca="1" si="2"/>
        <v>#NAME?</v>
      </c>
      <c r="W257" s="26"/>
      <c r="X257" s="26"/>
      <c r="Y257" s="6" t="s">
        <v>296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2882</v>
      </c>
      <c r="B258" s="3" t="s">
        <v>3317</v>
      </c>
      <c r="C258" s="9">
        <v>454037</v>
      </c>
      <c r="D258" s="9" t="s">
        <v>28</v>
      </c>
      <c r="E258" s="9" t="s">
        <v>20</v>
      </c>
      <c r="F258" s="9" t="s">
        <v>63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215</v>
      </c>
      <c r="I258" s="26" t="s">
        <v>216</v>
      </c>
      <c r="J258" s="9" t="str">
        <f t="shared" si="3"/>
        <v>Não</v>
      </c>
      <c r="K258" s="221">
        <v>44818</v>
      </c>
      <c r="L258" s="6"/>
      <c r="M258" s="6" t="s">
        <v>40</v>
      </c>
      <c r="N258" s="10">
        <v>1.2E-2</v>
      </c>
      <c r="O258" s="9" t="s">
        <v>33</v>
      </c>
      <c r="P258" s="223">
        <v>0</v>
      </c>
      <c r="Q258" s="102"/>
      <c r="R258" s="102"/>
      <c r="S258" s="7" t="s">
        <v>203</v>
      </c>
      <c r="T258" s="6" t="s">
        <v>1903</v>
      </c>
      <c r="U258" s="6" t="s">
        <v>20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205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2882</v>
      </c>
      <c r="B259" s="3" t="s">
        <v>1908</v>
      </c>
      <c r="C259" s="9">
        <v>448825</v>
      </c>
      <c r="D259" s="9" t="s">
        <v>28</v>
      </c>
      <c r="E259" s="9" t="s">
        <v>38</v>
      </c>
      <c r="F259" s="9" t="s">
        <v>306</v>
      </c>
      <c r="G259" s="7" t="e">
        <f t="shared" ca="1" si="4"/>
        <v>#NAME?</v>
      </c>
      <c r="H259" s="8" t="s">
        <v>215</v>
      </c>
      <c r="I259" s="26" t="s">
        <v>216</v>
      </c>
      <c r="J259" s="9" t="str">
        <f t="shared" si="3"/>
        <v>Não</v>
      </c>
      <c r="K259" s="221">
        <v>44287</v>
      </c>
      <c r="L259" s="6"/>
      <c r="M259" s="6" t="s">
        <v>40</v>
      </c>
      <c r="N259" s="10">
        <v>1.2E-2</v>
      </c>
      <c r="O259" s="9" t="s">
        <v>33</v>
      </c>
      <c r="P259" s="223">
        <v>0</v>
      </c>
      <c r="Q259" s="25"/>
      <c r="R259" s="102"/>
      <c r="S259" s="7" t="s">
        <v>203</v>
      </c>
      <c r="T259" s="6" t="s">
        <v>1910</v>
      </c>
      <c r="U259" s="6" t="s">
        <v>57</v>
      </c>
      <c r="V259" s="26" t="e">
        <f t="shared" ca="1" si="5"/>
        <v>#NAME?</v>
      </c>
      <c r="W259" s="26"/>
      <c r="X259" s="26"/>
      <c r="Y259" s="6" t="s">
        <v>205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2882</v>
      </c>
      <c r="B260" s="3" t="s">
        <v>3318</v>
      </c>
      <c r="C260" s="9">
        <v>86056</v>
      </c>
      <c r="D260" s="9" t="s">
        <v>28</v>
      </c>
      <c r="E260" s="9" t="s">
        <v>38</v>
      </c>
      <c r="F260" s="9" t="s">
        <v>306</v>
      </c>
      <c r="G260" s="7" t="e">
        <f t="shared" ca="1" si="4"/>
        <v>#NAME?</v>
      </c>
      <c r="H260" s="8" t="s">
        <v>215</v>
      </c>
      <c r="I260" s="26" t="s">
        <v>216</v>
      </c>
      <c r="J260" s="9" t="str">
        <f t="shared" si="3"/>
        <v>Não</v>
      </c>
      <c r="K260" s="221">
        <v>44321</v>
      </c>
      <c r="L260" s="6"/>
      <c r="M260" s="6" t="s">
        <v>53</v>
      </c>
      <c r="N260" s="10">
        <v>1.4999999999999999E-2</v>
      </c>
      <c r="O260" s="9" t="s">
        <v>33</v>
      </c>
      <c r="P260" s="223">
        <v>0</v>
      </c>
      <c r="Q260" s="25"/>
      <c r="R260" s="30"/>
      <c r="S260" s="7" t="s">
        <v>203</v>
      </c>
      <c r="T260" s="6" t="s">
        <v>3319</v>
      </c>
      <c r="U260" s="6" t="s">
        <v>43</v>
      </c>
      <c r="V260" s="26" t="e">
        <f t="shared" ca="1" si="5"/>
        <v>#NAME?</v>
      </c>
      <c r="W260" s="26"/>
      <c r="X260" s="26"/>
      <c r="Y260" s="6" t="s">
        <v>296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2882</v>
      </c>
      <c r="B261" s="3" t="s">
        <v>3320</v>
      </c>
      <c r="C261" s="9">
        <v>75471</v>
      </c>
      <c r="D261" s="9" t="s">
        <v>28</v>
      </c>
      <c r="E261" s="9" t="s">
        <v>38</v>
      </c>
      <c r="F261" s="9" t="s">
        <v>306</v>
      </c>
      <c r="G261" s="7" t="e">
        <f t="shared" ca="1" si="4"/>
        <v>#NAME?</v>
      </c>
      <c r="H261" s="8" t="s">
        <v>215</v>
      </c>
      <c r="I261" s="26" t="s">
        <v>216</v>
      </c>
      <c r="J261" s="9" t="str">
        <f t="shared" si="3"/>
        <v>Não</v>
      </c>
      <c r="K261" s="221">
        <v>44448</v>
      </c>
      <c r="L261" s="6"/>
      <c r="M261" s="6" t="s">
        <v>386</v>
      </c>
      <c r="N261" s="10">
        <v>0.02</v>
      </c>
      <c r="O261" s="9" t="s">
        <v>41</v>
      </c>
      <c r="P261" s="223">
        <v>0.2</v>
      </c>
      <c r="Q261" s="30"/>
      <c r="R261" s="30"/>
      <c r="S261" s="7" t="s">
        <v>203</v>
      </c>
      <c r="T261" s="6" t="s">
        <v>3321</v>
      </c>
      <c r="U261" s="6" t="s">
        <v>43</v>
      </c>
      <c r="V261" s="26" t="e">
        <f t="shared" ca="1" si="5"/>
        <v>#NAME?</v>
      </c>
      <c r="W261" s="26"/>
      <c r="X261" s="26"/>
      <c r="Y261" s="6" t="s">
        <v>296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2882</v>
      </c>
      <c r="B262" s="3" t="s">
        <v>3322</v>
      </c>
      <c r="C262" s="9">
        <v>447893</v>
      </c>
      <c r="D262" s="9" t="s">
        <v>2884</v>
      </c>
      <c r="E262" s="9" t="s">
        <v>29</v>
      </c>
      <c r="F262" s="6" t="s">
        <v>2885</v>
      </c>
      <c r="G262" s="7" t="e">
        <f t="shared" ca="1" si="4"/>
        <v>#NAME?</v>
      </c>
      <c r="H262" s="8" t="s">
        <v>201</v>
      </c>
      <c r="I262" s="26" t="s">
        <v>33</v>
      </c>
      <c r="J262" s="9" t="str">
        <f t="shared" si="3"/>
        <v>Não</v>
      </c>
      <c r="K262" s="101">
        <v>43873</v>
      </c>
      <c r="L262" s="101">
        <v>44473</v>
      </c>
      <c r="M262" s="6" t="s">
        <v>74</v>
      </c>
      <c r="N262" s="10">
        <v>1.4999999999999999E-2</v>
      </c>
      <c r="O262" s="9" t="s">
        <v>41</v>
      </c>
      <c r="P262" s="223">
        <v>0.1</v>
      </c>
      <c r="Q262" s="102"/>
      <c r="R262" s="102"/>
      <c r="S262" s="7" t="s">
        <v>203</v>
      </c>
      <c r="T262" s="6" t="s">
        <v>3323</v>
      </c>
      <c r="U262" s="6" t="s">
        <v>29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2893</v>
      </c>
      <c r="BG262" s="104">
        <v>0</v>
      </c>
      <c r="BH262" s="104" t="s">
        <v>2893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2882</v>
      </c>
      <c r="B263" s="3" t="s">
        <v>3324</v>
      </c>
      <c r="C263" s="9">
        <v>76397</v>
      </c>
      <c r="D263" s="9" t="s">
        <v>28</v>
      </c>
      <c r="E263" s="9" t="s">
        <v>38</v>
      </c>
      <c r="F263" s="9" t="s">
        <v>306</v>
      </c>
      <c r="G263" s="7" t="e">
        <f t="shared" ca="1" si="4"/>
        <v>#NAME?</v>
      </c>
      <c r="H263" s="8" t="s">
        <v>215</v>
      </c>
      <c r="I263" s="26" t="s">
        <v>216</v>
      </c>
      <c r="J263" s="9" t="str">
        <f t="shared" si="3"/>
        <v>Não</v>
      </c>
      <c r="K263" s="101">
        <v>44789</v>
      </c>
      <c r="L263" s="229"/>
      <c r="M263" s="6" t="s">
        <v>53</v>
      </c>
      <c r="N263" s="10">
        <v>7.0000000000000001E-3</v>
      </c>
      <c r="O263" s="9" t="s">
        <v>33</v>
      </c>
      <c r="P263" s="223">
        <v>0</v>
      </c>
      <c r="Q263" s="102"/>
      <c r="R263" s="102"/>
      <c r="S263" s="7" t="s">
        <v>203</v>
      </c>
      <c r="T263" s="6" t="s">
        <v>3325</v>
      </c>
      <c r="U263" s="6" t="s">
        <v>43</v>
      </c>
      <c r="V263" s="26" t="e">
        <f t="shared" ca="1" si="5"/>
        <v>#NAME?</v>
      </c>
      <c r="W263" s="26"/>
      <c r="X263" s="26"/>
      <c r="Y263" s="6" t="s">
        <v>296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2882</v>
      </c>
      <c r="B264" s="3" t="s">
        <v>1926</v>
      </c>
      <c r="C264" s="9" t="s">
        <v>3326</v>
      </c>
      <c r="D264" s="9" t="s">
        <v>28</v>
      </c>
      <c r="E264" s="9" t="s">
        <v>38</v>
      </c>
      <c r="F264" s="6" t="s">
        <v>260</v>
      </c>
      <c r="G264" s="7" t="e">
        <f t="shared" ca="1" si="4"/>
        <v>#NAME?</v>
      </c>
      <c r="H264" s="8" t="s">
        <v>201</v>
      </c>
      <c r="I264" s="26" t="s">
        <v>33</v>
      </c>
      <c r="J264" s="9" t="str">
        <f t="shared" si="3"/>
        <v>Não</v>
      </c>
      <c r="K264" s="101">
        <v>44322</v>
      </c>
      <c r="L264" s="229">
        <v>44512</v>
      </c>
      <c r="M264" s="6" t="s">
        <v>74</v>
      </c>
      <c r="N264" s="10">
        <v>1.4999999999999999E-2</v>
      </c>
      <c r="O264" s="9" t="s">
        <v>41</v>
      </c>
      <c r="P264" s="223">
        <v>0.1</v>
      </c>
      <c r="Q264" s="102"/>
      <c r="R264" s="102"/>
      <c r="S264" s="7" t="s">
        <v>203</v>
      </c>
      <c r="T264" s="6" t="s">
        <v>1928</v>
      </c>
      <c r="U264" s="6" t="s">
        <v>43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2893</v>
      </c>
      <c r="BG264" s="104">
        <v>0</v>
      </c>
      <c r="BH264" s="104" t="s">
        <v>2893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2882</v>
      </c>
      <c r="B265" s="35" t="s">
        <v>1926</v>
      </c>
      <c r="C265" s="9">
        <v>78937</v>
      </c>
      <c r="D265" s="9" t="s">
        <v>28</v>
      </c>
      <c r="E265" s="9" t="s">
        <v>38</v>
      </c>
      <c r="F265" s="9" t="s">
        <v>260</v>
      </c>
      <c r="G265" s="7" t="e">
        <f t="shared" ca="1" si="4"/>
        <v>#NAME?</v>
      </c>
      <c r="H265" s="8" t="s">
        <v>215</v>
      </c>
      <c r="I265" s="26" t="s">
        <v>216</v>
      </c>
      <c r="J265" s="9" t="str">
        <f t="shared" si="3"/>
        <v>Sim</v>
      </c>
      <c r="K265" s="221">
        <v>44715</v>
      </c>
      <c r="L265" s="6"/>
      <c r="M265" s="6" t="s">
        <v>53</v>
      </c>
      <c r="N265" s="222">
        <v>7.0000000000000001E-3</v>
      </c>
      <c r="O265" s="9" t="s">
        <v>33</v>
      </c>
      <c r="P265" s="223">
        <v>0</v>
      </c>
      <c r="Q265" s="102" t="s">
        <v>3327</v>
      </c>
      <c r="R265" s="102"/>
      <c r="S265" s="7" t="s">
        <v>203</v>
      </c>
      <c r="T265" s="9" t="s">
        <v>1928</v>
      </c>
      <c r="U265" s="6" t="s">
        <v>43</v>
      </c>
      <c r="V265" s="26" t="e">
        <f t="shared" ca="1" si="5"/>
        <v>#NAME?</v>
      </c>
      <c r="W265" s="26"/>
      <c r="X265" s="26"/>
      <c r="Y265" s="6" t="s">
        <v>296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2882</v>
      </c>
      <c r="B266" s="35" t="s">
        <v>3328</v>
      </c>
      <c r="C266" s="9">
        <v>338433</v>
      </c>
      <c r="D266" s="9" t="s">
        <v>28</v>
      </c>
      <c r="E266" s="9" t="s">
        <v>29</v>
      </c>
      <c r="F266" s="9" t="s">
        <v>30</v>
      </c>
      <c r="G266" s="7" t="e">
        <f t="shared" ca="1" si="4"/>
        <v>#NAME?</v>
      </c>
      <c r="H266" s="8" t="s">
        <v>210</v>
      </c>
      <c r="I266" s="26" t="s">
        <v>33</v>
      </c>
      <c r="J266" s="9" t="str">
        <f t="shared" si="3"/>
        <v>Não</v>
      </c>
      <c r="K266" s="221">
        <v>43647</v>
      </c>
      <c r="L266" s="6"/>
      <c r="M266" s="6" t="s">
        <v>40</v>
      </c>
      <c r="N266" s="222">
        <v>5.0000000000000001E-3</v>
      </c>
      <c r="O266" s="9" t="s">
        <v>33</v>
      </c>
      <c r="P266" s="223">
        <v>0</v>
      </c>
      <c r="Q266" s="102"/>
      <c r="R266" s="102" t="s">
        <v>3329</v>
      </c>
      <c r="S266" s="7" t="s">
        <v>203</v>
      </c>
      <c r="T266" s="9" t="s">
        <v>3330</v>
      </c>
      <c r="U266" s="9" t="s">
        <v>29</v>
      </c>
      <c r="V266" s="26" t="e">
        <f t="shared" ca="1" si="5"/>
        <v>#NAME?</v>
      </c>
      <c r="W266" s="26"/>
      <c r="X266" s="26"/>
      <c r="Y266" s="6" t="s">
        <v>296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2882</v>
      </c>
      <c r="B267" s="3" t="s">
        <v>3331</v>
      </c>
      <c r="C267" s="9">
        <v>449558</v>
      </c>
      <c r="D267" s="9" t="s">
        <v>28</v>
      </c>
      <c r="E267" s="9" t="s">
        <v>38</v>
      </c>
      <c r="F267" s="6" t="s">
        <v>306</v>
      </c>
      <c r="G267" s="7" t="e">
        <f t="shared" ca="1" si="4"/>
        <v>#NAME?</v>
      </c>
      <c r="H267" s="8" t="s">
        <v>201</v>
      </c>
      <c r="I267" s="26" t="s">
        <v>33</v>
      </c>
      <c r="J267" s="9" t="str">
        <f t="shared" si="3"/>
        <v>Não</v>
      </c>
      <c r="K267" s="101">
        <v>44280</v>
      </c>
      <c r="L267" s="70">
        <v>44482</v>
      </c>
      <c r="M267" s="6" t="s">
        <v>386</v>
      </c>
      <c r="N267" s="10">
        <v>0.02</v>
      </c>
      <c r="O267" s="9" t="s">
        <v>41</v>
      </c>
      <c r="P267" s="223">
        <v>0.2</v>
      </c>
      <c r="Q267" s="102"/>
      <c r="R267" s="102"/>
      <c r="S267" s="7" t="s">
        <v>203</v>
      </c>
      <c r="T267" s="6" t="s">
        <v>3332</v>
      </c>
      <c r="U267" s="6" t="s">
        <v>43</v>
      </c>
      <c r="V267" s="26" t="e">
        <f t="shared" ca="1" si="5"/>
        <v>#NAME?</v>
      </c>
      <c r="W267" s="26"/>
      <c r="X267" s="26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2893</v>
      </c>
      <c r="BG267" s="104">
        <v>0</v>
      </c>
      <c r="BH267" s="104" t="s">
        <v>2893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2882</v>
      </c>
      <c r="B268" s="36" t="s">
        <v>3333</v>
      </c>
      <c r="C268" s="9">
        <v>267262</v>
      </c>
      <c r="D268" s="9" t="s">
        <v>2884</v>
      </c>
      <c r="E268" s="9" t="s">
        <v>29</v>
      </c>
      <c r="F268" s="6" t="s">
        <v>2891</v>
      </c>
      <c r="G268" s="7" t="e">
        <f t="shared" ca="1" si="4"/>
        <v>#NAME?</v>
      </c>
      <c r="H268" s="8" t="s">
        <v>201</v>
      </c>
      <c r="I268" s="26" t="s">
        <v>33</v>
      </c>
      <c r="J268" s="9" t="str">
        <f t="shared" si="3"/>
        <v>Não</v>
      </c>
      <c r="K268" s="101">
        <v>43622</v>
      </c>
      <c r="L268" s="229">
        <v>44484</v>
      </c>
      <c r="M268" s="6" t="s">
        <v>40</v>
      </c>
      <c r="N268" s="10">
        <v>1.2E-2</v>
      </c>
      <c r="O268" s="9" t="s">
        <v>33</v>
      </c>
      <c r="P268" s="223">
        <v>0</v>
      </c>
      <c r="Q268" s="102"/>
      <c r="R268" s="102"/>
      <c r="S268" s="7" t="s">
        <v>203</v>
      </c>
      <c r="T268" s="6" t="s">
        <v>3334</v>
      </c>
      <c r="U268" s="6" t="s">
        <v>29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2893</v>
      </c>
      <c r="BG268" s="104">
        <v>0</v>
      </c>
      <c r="BH268" s="104" t="s">
        <v>2893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2882</v>
      </c>
      <c r="B269" s="36" t="s">
        <v>3333</v>
      </c>
      <c r="C269" s="9">
        <v>421828</v>
      </c>
      <c r="D269" s="9" t="s">
        <v>2884</v>
      </c>
      <c r="E269" s="9" t="s">
        <v>29</v>
      </c>
      <c r="F269" s="6" t="s">
        <v>2891</v>
      </c>
      <c r="G269" s="7" t="e">
        <f t="shared" ca="1" si="4"/>
        <v>#NAME?</v>
      </c>
      <c r="H269" s="8" t="s">
        <v>201</v>
      </c>
      <c r="I269" s="26" t="s">
        <v>33</v>
      </c>
      <c r="J269" s="9" t="str">
        <f t="shared" si="3"/>
        <v>Não</v>
      </c>
      <c r="K269" s="101">
        <v>43622</v>
      </c>
      <c r="L269" s="229">
        <v>44484</v>
      </c>
      <c r="M269" s="6" t="s">
        <v>74</v>
      </c>
      <c r="N269" s="10">
        <v>0.01</v>
      </c>
      <c r="O269" s="9" t="s">
        <v>41</v>
      </c>
      <c r="P269" s="223">
        <v>0.1</v>
      </c>
      <c r="Q269" s="102"/>
      <c r="R269" s="102"/>
      <c r="S269" s="7" t="s">
        <v>203</v>
      </c>
      <c r="T269" s="6" t="s">
        <v>3334</v>
      </c>
      <c r="U269" s="6" t="s">
        <v>29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2893</v>
      </c>
      <c r="BG269" s="104">
        <v>0</v>
      </c>
      <c r="BH269" s="104" t="s">
        <v>2893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2882</v>
      </c>
      <c r="B270" s="3" t="s">
        <v>3335</v>
      </c>
      <c r="C270" s="9">
        <v>452835</v>
      </c>
      <c r="D270" s="9" t="s">
        <v>2884</v>
      </c>
      <c r="E270" s="9" t="s">
        <v>29</v>
      </c>
      <c r="F270" s="9" t="s">
        <v>2885</v>
      </c>
      <c r="G270" s="7" t="e">
        <f t="shared" ca="1" si="4"/>
        <v>#NAME?</v>
      </c>
      <c r="H270" s="8" t="s">
        <v>215</v>
      </c>
      <c r="I270" s="26" t="s">
        <v>33</v>
      </c>
      <c r="J270" s="9" t="str">
        <f t="shared" si="3"/>
        <v>Não</v>
      </c>
      <c r="K270" s="221">
        <v>43922</v>
      </c>
      <c r="L270" s="6"/>
      <c r="M270" s="6" t="s">
        <v>40</v>
      </c>
      <c r="N270" s="10">
        <v>1.2E-2</v>
      </c>
      <c r="O270" s="9" t="s">
        <v>33</v>
      </c>
      <c r="P270" s="223">
        <v>0</v>
      </c>
      <c r="Q270" s="224"/>
      <c r="R270" s="224"/>
      <c r="S270" s="7" t="s">
        <v>203</v>
      </c>
      <c r="T270" s="6" t="s">
        <v>3336</v>
      </c>
      <c r="U270" s="9" t="s">
        <v>29</v>
      </c>
      <c r="V270" s="26" t="e">
        <f t="shared" ca="1" si="5"/>
        <v>#NAME?</v>
      </c>
      <c r="W270" s="26"/>
      <c r="X270" s="26"/>
      <c r="Y270" s="6" t="s">
        <v>296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2882</v>
      </c>
      <c r="B271" s="3" t="s">
        <v>3337</v>
      </c>
      <c r="C271" s="9">
        <v>444263</v>
      </c>
      <c r="D271" s="9" t="s">
        <v>28</v>
      </c>
      <c r="E271" s="9" t="s">
        <v>38</v>
      </c>
      <c r="F271" s="6" t="s">
        <v>2932</v>
      </c>
      <c r="G271" s="7" t="e">
        <f t="shared" ca="1" si="4"/>
        <v>#NAME?</v>
      </c>
      <c r="H271" s="8" t="s">
        <v>201</v>
      </c>
      <c r="I271" s="26" t="s">
        <v>33</v>
      </c>
      <c r="J271" s="9" t="str">
        <f t="shared" si="3"/>
        <v>Não</v>
      </c>
      <c r="K271" s="101">
        <v>44280</v>
      </c>
      <c r="L271" s="101">
        <v>44281</v>
      </c>
      <c r="M271" s="6" t="s">
        <v>40</v>
      </c>
      <c r="N271" s="10">
        <v>1.2E-2</v>
      </c>
      <c r="O271" s="9" t="s">
        <v>33</v>
      </c>
      <c r="P271" s="223">
        <v>0</v>
      </c>
      <c r="Q271" s="102"/>
      <c r="R271" s="102"/>
      <c r="S271" s="7" t="s">
        <v>203</v>
      </c>
      <c r="T271" s="6" t="s">
        <v>3338</v>
      </c>
      <c r="U271" s="6" t="s">
        <v>43</v>
      </c>
      <c r="V271" s="26" t="e">
        <f t="shared" ca="1" si="5"/>
        <v>#NAME?</v>
      </c>
      <c r="W271" s="26"/>
      <c r="X271" s="26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2893</v>
      </c>
      <c r="BG271" s="104">
        <v>0</v>
      </c>
      <c r="BH271" s="104" t="s">
        <v>2893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2882</v>
      </c>
      <c r="B272" s="3" t="s">
        <v>1972</v>
      </c>
      <c r="C272" s="9">
        <v>287545</v>
      </c>
      <c r="D272" s="9" t="s">
        <v>28</v>
      </c>
      <c r="E272" s="9" t="s">
        <v>38</v>
      </c>
      <c r="F272" s="9" t="s">
        <v>306</v>
      </c>
      <c r="G272" s="7" t="e">
        <f t="shared" ca="1" si="4"/>
        <v>#NAME?</v>
      </c>
      <c r="H272" s="8" t="s">
        <v>215</v>
      </c>
      <c r="I272" s="26" t="s">
        <v>216</v>
      </c>
      <c r="J272" s="9" t="str">
        <f t="shared" si="3"/>
        <v>Não</v>
      </c>
      <c r="K272" s="221">
        <v>44679</v>
      </c>
      <c r="L272" s="7"/>
      <c r="M272" s="6" t="s">
        <v>40</v>
      </c>
      <c r="N272" s="28">
        <v>1.2E-2</v>
      </c>
      <c r="O272" s="9" t="s">
        <v>33</v>
      </c>
      <c r="P272" s="223">
        <v>0</v>
      </c>
      <c r="Q272" s="30"/>
      <c r="R272" s="30"/>
      <c r="S272" s="7" t="s">
        <v>203</v>
      </c>
      <c r="T272" s="6" t="s">
        <v>1974</v>
      </c>
      <c r="U272" s="6" t="s">
        <v>43</v>
      </c>
      <c r="V272" s="26" t="e">
        <f t="shared" ca="1" si="5"/>
        <v>#NAME?</v>
      </c>
      <c r="W272" s="26"/>
      <c r="X272" s="26"/>
      <c r="Y272" s="6" t="s">
        <v>296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2882</v>
      </c>
      <c r="B273" s="3" t="s">
        <v>3339</v>
      </c>
      <c r="C273" s="9">
        <v>269865</v>
      </c>
      <c r="D273" s="9" t="s">
        <v>2884</v>
      </c>
      <c r="E273" s="9" t="s">
        <v>29</v>
      </c>
      <c r="F273" s="6" t="s">
        <v>2891</v>
      </c>
      <c r="G273" s="7" t="e">
        <f t="shared" ca="1" si="4"/>
        <v>#NAME?</v>
      </c>
      <c r="H273" s="8" t="s">
        <v>201</v>
      </c>
      <c r="I273" s="26" t="s">
        <v>33</v>
      </c>
      <c r="J273" s="9" t="str">
        <f t="shared" si="3"/>
        <v>Não</v>
      </c>
      <c r="K273" s="229">
        <v>43795</v>
      </c>
      <c r="L273" s="101">
        <v>44342</v>
      </c>
      <c r="M273" s="6" t="s">
        <v>40</v>
      </c>
      <c r="N273" s="10">
        <v>0.01</v>
      </c>
      <c r="O273" s="9" t="s">
        <v>33</v>
      </c>
      <c r="P273" s="223">
        <v>0</v>
      </c>
      <c r="Q273" s="102"/>
      <c r="R273" s="102"/>
      <c r="S273" s="7" t="s">
        <v>203</v>
      </c>
      <c r="T273" s="6" t="s">
        <v>3340</v>
      </c>
      <c r="U273" s="6" t="s">
        <v>29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2893</v>
      </c>
      <c r="BG273" s="104">
        <v>0</v>
      </c>
      <c r="BH273" s="104" t="s">
        <v>2893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2882</v>
      </c>
      <c r="B274" s="36" t="s">
        <v>2006</v>
      </c>
      <c r="C274" s="9">
        <v>559567</v>
      </c>
      <c r="D274" s="9" t="s">
        <v>28</v>
      </c>
      <c r="E274" s="9" t="s">
        <v>38</v>
      </c>
      <c r="F274" s="6" t="s">
        <v>260</v>
      </c>
      <c r="G274" s="7" t="e">
        <f t="shared" ca="1" si="4"/>
        <v>#NAME?</v>
      </c>
      <c r="H274" s="8" t="s">
        <v>201</v>
      </c>
      <c r="I274" s="26" t="s">
        <v>33</v>
      </c>
      <c r="J274" s="9" t="str">
        <f t="shared" si="3"/>
        <v>Não</v>
      </c>
      <c r="K274" s="101">
        <v>44627</v>
      </c>
      <c r="L274" s="27">
        <v>44637</v>
      </c>
      <c r="M274" s="6" t="s">
        <v>53</v>
      </c>
      <c r="N274" s="10">
        <v>7.0000000000000001E-3</v>
      </c>
      <c r="O274" s="9" t="s">
        <v>33</v>
      </c>
      <c r="P274" s="223">
        <v>0</v>
      </c>
      <c r="Q274" s="30"/>
      <c r="R274" s="30"/>
      <c r="S274" s="7" t="s">
        <v>203</v>
      </c>
      <c r="T274" s="6" t="s">
        <v>2008</v>
      </c>
      <c r="U274" s="6" t="s">
        <v>57</v>
      </c>
      <c r="V274" s="26" t="e">
        <f t="shared" ca="1" si="5"/>
        <v>#NAME?</v>
      </c>
      <c r="W274" s="26"/>
      <c r="X274" s="26"/>
      <c r="Y274" s="6" t="s">
        <v>296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2893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2882</v>
      </c>
      <c r="B275" s="36" t="s">
        <v>2006</v>
      </c>
      <c r="C275" s="9">
        <v>559581</v>
      </c>
      <c r="D275" s="9" t="s">
        <v>28</v>
      </c>
      <c r="E275" s="9" t="s">
        <v>38</v>
      </c>
      <c r="F275" s="6" t="s">
        <v>260</v>
      </c>
      <c r="G275" s="7" t="e">
        <f t="shared" ca="1" si="4"/>
        <v>#NAME?</v>
      </c>
      <c r="H275" s="8" t="s">
        <v>201</v>
      </c>
      <c r="I275" s="26" t="s">
        <v>33</v>
      </c>
      <c r="J275" s="9" t="str">
        <f t="shared" si="3"/>
        <v>Não</v>
      </c>
      <c r="K275" s="6"/>
      <c r="L275" s="27">
        <v>44637</v>
      </c>
      <c r="M275" s="7" t="s">
        <v>3108</v>
      </c>
      <c r="N275" s="10">
        <v>0.01</v>
      </c>
      <c r="O275" s="9" t="s">
        <v>33</v>
      </c>
      <c r="P275" s="223">
        <v>0</v>
      </c>
      <c r="Q275" s="30"/>
      <c r="R275" s="30"/>
      <c r="S275" s="7" t="s">
        <v>203</v>
      </c>
      <c r="T275" s="6" t="s">
        <v>2008</v>
      </c>
      <c r="U275" s="6" t="s">
        <v>57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2893</v>
      </c>
      <c r="BG275" s="104">
        <v>0</v>
      </c>
      <c r="BH275" s="104" t="s">
        <v>2893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2882</v>
      </c>
      <c r="B276" s="36" t="s">
        <v>2006</v>
      </c>
      <c r="C276" s="9">
        <v>33838</v>
      </c>
      <c r="D276" s="9" t="s">
        <v>28</v>
      </c>
      <c r="E276" s="9" t="s">
        <v>38</v>
      </c>
      <c r="F276" s="9" t="s">
        <v>653</v>
      </c>
      <c r="G276" s="7" t="e">
        <f t="shared" ca="1" si="4"/>
        <v>#NAME?</v>
      </c>
      <c r="H276" s="8" t="s">
        <v>210</v>
      </c>
      <c r="I276" s="26" t="s">
        <v>33</v>
      </c>
      <c r="J276" s="9" t="str">
        <f t="shared" si="3"/>
        <v>Não</v>
      </c>
      <c r="K276" s="221">
        <v>44649</v>
      </c>
      <c r="L276" s="6"/>
      <c r="M276" s="6" t="s">
        <v>53</v>
      </c>
      <c r="N276" s="10">
        <v>7.0000000000000001E-3</v>
      </c>
      <c r="O276" s="9" t="s">
        <v>33</v>
      </c>
      <c r="P276" s="223">
        <v>0</v>
      </c>
      <c r="Q276" s="30"/>
      <c r="R276" s="30"/>
      <c r="S276" s="7" t="s">
        <v>203</v>
      </c>
      <c r="T276" s="6" t="s">
        <v>2008</v>
      </c>
      <c r="U276" s="6" t="s">
        <v>57</v>
      </c>
      <c r="V276" s="26" t="e">
        <f t="shared" ca="1" si="5"/>
        <v>#NAME?</v>
      </c>
      <c r="W276" s="26"/>
      <c r="X276" s="26"/>
      <c r="Y276" s="6" t="s">
        <v>205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2882</v>
      </c>
      <c r="B277" s="36" t="s">
        <v>3341</v>
      </c>
      <c r="C277" s="9">
        <v>35627</v>
      </c>
      <c r="D277" s="9" t="s">
        <v>28</v>
      </c>
      <c r="E277" s="9" t="s">
        <v>38</v>
      </c>
      <c r="F277" s="9" t="s">
        <v>260</v>
      </c>
      <c r="G277" s="7" t="e">
        <f t="shared" ca="1" si="4"/>
        <v>#NAME?</v>
      </c>
      <c r="H277" s="8" t="s">
        <v>201</v>
      </c>
      <c r="I277" s="26" t="s">
        <v>33</v>
      </c>
      <c r="J277" s="9" t="str">
        <f t="shared" si="3"/>
        <v>Não</v>
      </c>
      <c r="K277" s="221">
        <v>44319</v>
      </c>
      <c r="L277" s="101">
        <v>44965</v>
      </c>
      <c r="M277" s="6" t="s">
        <v>74</v>
      </c>
      <c r="N277" s="10">
        <v>1.4999999999999999E-2</v>
      </c>
      <c r="O277" s="9" t="s">
        <v>41</v>
      </c>
      <c r="P277" s="223">
        <v>0.1</v>
      </c>
      <c r="Q277" s="30"/>
      <c r="R277" s="30"/>
      <c r="S277" s="7" t="s">
        <v>203</v>
      </c>
      <c r="T277" s="6" t="s">
        <v>3342</v>
      </c>
      <c r="U277" s="6" t="s">
        <v>43</v>
      </c>
      <c r="V277" s="26" t="e">
        <f t="shared" ca="1" si="5"/>
        <v>#NAME?</v>
      </c>
      <c r="W277" s="26"/>
      <c r="X277" s="26"/>
      <c r="Y277" s="6" t="s">
        <v>296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2882</v>
      </c>
      <c r="B278" s="3" t="s">
        <v>3343</v>
      </c>
      <c r="C278" s="9">
        <v>32684</v>
      </c>
      <c r="D278" s="9" t="s">
        <v>28</v>
      </c>
      <c r="E278" s="9" t="s">
        <v>38</v>
      </c>
      <c r="F278" s="9" t="s">
        <v>306</v>
      </c>
      <c r="G278" s="7" t="e">
        <f t="shared" ca="1" si="4"/>
        <v>#NAME?</v>
      </c>
      <c r="H278" s="8" t="s">
        <v>215</v>
      </c>
      <c r="I278" s="26" t="s">
        <v>216</v>
      </c>
      <c r="J278" s="9" t="str">
        <f t="shared" si="3"/>
        <v>Não</v>
      </c>
      <c r="K278" s="221">
        <v>44585</v>
      </c>
      <c r="L278" s="7"/>
      <c r="M278" s="6" t="s">
        <v>53</v>
      </c>
      <c r="N278" s="10">
        <v>7.0000000000000001E-3</v>
      </c>
      <c r="O278" s="9" t="s">
        <v>33</v>
      </c>
      <c r="P278" s="223">
        <v>0</v>
      </c>
      <c r="Q278" s="30"/>
      <c r="R278" s="30"/>
      <c r="S278" s="7" t="s">
        <v>203</v>
      </c>
      <c r="T278" s="6" t="s">
        <v>3344</v>
      </c>
      <c r="U278" s="6" t="s">
        <v>43</v>
      </c>
      <c r="V278" s="26" t="e">
        <f t="shared" ca="1" si="5"/>
        <v>#NAME?</v>
      </c>
      <c r="W278" s="26"/>
      <c r="X278" s="26"/>
      <c r="Y278" s="6" t="s">
        <v>296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2882</v>
      </c>
      <c r="B279" s="35" t="s">
        <v>3345</v>
      </c>
      <c r="C279" s="9">
        <v>85707</v>
      </c>
      <c r="D279" s="9" t="s">
        <v>2950</v>
      </c>
      <c r="E279" s="9" t="s">
        <v>29</v>
      </c>
      <c r="F279" s="9" t="s">
        <v>2950</v>
      </c>
      <c r="G279" s="7" t="e">
        <f t="shared" ca="1" si="4"/>
        <v>#NAME?</v>
      </c>
      <c r="H279" s="8" t="s">
        <v>210</v>
      </c>
      <c r="I279" s="26" t="s">
        <v>33</v>
      </c>
      <c r="J279" s="9" t="str">
        <f t="shared" si="3"/>
        <v>Não</v>
      </c>
      <c r="K279" s="221">
        <v>43441</v>
      </c>
      <c r="L279" s="6"/>
      <c r="M279" s="6" t="s">
        <v>298</v>
      </c>
      <c r="N279" s="222">
        <v>0.01</v>
      </c>
      <c r="O279" s="9" t="s">
        <v>33</v>
      </c>
      <c r="P279" s="223">
        <v>0</v>
      </c>
      <c r="Q279" s="102"/>
      <c r="R279" s="102"/>
      <c r="S279" s="7" t="s">
        <v>203</v>
      </c>
      <c r="T279" s="9" t="s">
        <v>3346</v>
      </c>
      <c r="U279" s="9" t="s">
        <v>29</v>
      </c>
      <c r="V279" s="26" t="e">
        <f t="shared" ca="1" si="5"/>
        <v>#NAME?</v>
      </c>
      <c r="W279" s="26"/>
      <c r="X279" s="26"/>
      <c r="Y279" s="6" t="s">
        <v>296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2882</v>
      </c>
      <c r="B280" s="3" t="s">
        <v>3347</v>
      </c>
      <c r="C280" s="9">
        <v>378146</v>
      </c>
      <c r="D280" s="9" t="s">
        <v>28</v>
      </c>
      <c r="E280" s="9" t="s">
        <v>29</v>
      </c>
      <c r="F280" s="6" t="s">
        <v>78</v>
      </c>
      <c r="G280" s="7" t="e">
        <f t="shared" ca="1" si="4"/>
        <v>#NAME?</v>
      </c>
      <c r="H280" s="8" t="s">
        <v>210</v>
      </c>
      <c r="I280" s="26" t="s">
        <v>33</v>
      </c>
      <c r="J280" s="9" t="str">
        <f t="shared" si="3"/>
        <v>Não</v>
      </c>
      <c r="K280" s="101">
        <v>45013</v>
      </c>
      <c r="L280" s="248"/>
      <c r="M280" s="6" t="s">
        <v>53</v>
      </c>
      <c r="N280" s="222">
        <v>0.01</v>
      </c>
      <c r="O280" s="9" t="s">
        <v>33</v>
      </c>
      <c r="P280" s="223">
        <v>0</v>
      </c>
      <c r="Q280" s="102"/>
      <c r="R280" s="102"/>
      <c r="S280" s="7" t="s">
        <v>203</v>
      </c>
      <c r="T280" s="6" t="s">
        <v>2038</v>
      </c>
      <c r="U280" s="6" t="s">
        <v>2039</v>
      </c>
      <c r="V280" s="26" t="e">
        <f t="shared" ca="1" si="5"/>
        <v>#NAME?</v>
      </c>
      <c r="W280" s="26"/>
      <c r="X280" s="26"/>
      <c r="Y280" s="6" t="s">
        <v>296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2882</v>
      </c>
      <c r="B281" s="3" t="s">
        <v>3348</v>
      </c>
      <c r="C281" s="9">
        <v>583149</v>
      </c>
      <c r="D281" s="9" t="s">
        <v>2884</v>
      </c>
      <c r="E281" s="9" t="s">
        <v>29</v>
      </c>
      <c r="F281" s="6" t="s">
        <v>2884</v>
      </c>
      <c r="G281" s="7" t="e">
        <f t="shared" ca="1" si="4"/>
        <v>#NAME?</v>
      </c>
      <c r="H281" s="8" t="s">
        <v>201</v>
      </c>
      <c r="I281" s="26" t="s">
        <v>33</v>
      </c>
      <c r="J281" s="9" t="str">
        <f t="shared" si="3"/>
        <v>Não</v>
      </c>
      <c r="K281" s="10"/>
      <c r="L281" s="248">
        <v>44044</v>
      </c>
      <c r="M281" s="6" t="s">
        <v>3349</v>
      </c>
      <c r="N281" s="10">
        <v>0.02</v>
      </c>
      <c r="O281" s="9" t="s">
        <v>237</v>
      </c>
      <c r="P281" s="223">
        <v>0.2</v>
      </c>
      <c r="Q281" s="102"/>
      <c r="R281" s="102"/>
      <c r="S281" s="7" t="s">
        <v>203</v>
      </c>
      <c r="T281" s="6" t="s">
        <v>3350</v>
      </c>
      <c r="U281" s="6" t="s">
        <v>29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3351</v>
      </c>
      <c r="AI281" s="228" t="s">
        <v>3351</v>
      </c>
      <c r="AJ281" s="228" t="s">
        <v>3351</v>
      </c>
      <c r="AK281" s="228" t="s">
        <v>3351</v>
      </c>
      <c r="AL281" s="104" t="s">
        <v>3351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2882</v>
      </c>
      <c r="B282" s="3" t="s">
        <v>3352</v>
      </c>
      <c r="C282" s="9">
        <v>80477</v>
      </c>
      <c r="D282" s="9" t="s">
        <v>2950</v>
      </c>
      <c r="E282" s="9" t="s">
        <v>29</v>
      </c>
      <c r="F282" s="9" t="s">
        <v>2950</v>
      </c>
      <c r="G282" s="7" t="e">
        <f t="shared" ca="1" si="4"/>
        <v>#NAME?</v>
      </c>
      <c r="H282" s="8" t="s">
        <v>215</v>
      </c>
      <c r="I282" s="26" t="s">
        <v>216</v>
      </c>
      <c r="J282" s="9" t="str">
        <f t="shared" si="3"/>
        <v>Não</v>
      </c>
      <c r="K282" s="221">
        <v>43441</v>
      </c>
      <c r="L282" s="6"/>
      <c r="M282" s="6" t="s">
        <v>298</v>
      </c>
      <c r="N282" s="222">
        <v>0.01</v>
      </c>
      <c r="O282" s="9" t="s">
        <v>237</v>
      </c>
      <c r="P282" s="223">
        <v>0.2</v>
      </c>
      <c r="Q282" s="102"/>
      <c r="R282" s="102"/>
      <c r="S282" s="7" t="s">
        <v>203</v>
      </c>
      <c r="T282" s="6" t="s">
        <v>3353</v>
      </c>
      <c r="U282" s="6" t="s">
        <v>29</v>
      </c>
      <c r="V282" s="26" t="e">
        <f t="shared" ca="1" si="5"/>
        <v>#NAME?</v>
      </c>
      <c r="W282" s="26"/>
      <c r="X282" s="26"/>
      <c r="Y282" s="6" t="s">
        <v>296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2882</v>
      </c>
      <c r="B283" s="3" t="s">
        <v>3354</v>
      </c>
      <c r="C283" s="9">
        <v>36945</v>
      </c>
      <c r="D283" s="9" t="s">
        <v>28</v>
      </c>
      <c r="E283" s="9" t="s">
        <v>38</v>
      </c>
      <c r="F283" s="9" t="s">
        <v>306</v>
      </c>
      <c r="G283" s="7" t="e">
        <f t="shared" ca="1" si="4"/>
        <v>#NAME?</v>
      </c>
      <c r="H283" s="8" t="s">
        <v>215</v>
      </c>
      <c r="I283" s="26" t="s">
        <v>216</v>
      </c>
      <c r="J283" s="9" t="str">
        <f t="shared" si="3"/>
        <v>Não</v>
      </c>
      <c r="K283" s="221">
        <v>44280</v>
      </c>
      <c r="L283" s="6"/>
      <c r="M283" s="6" t="s">
        <v>74</v>
      </c>
      <c r="N283" s="222">
        <v>1.4999999999999999E-2</v>
      </c>
      <c r="O283" s="9" t="s">
        <v>41</v>
      </c>
      <c r="P283" s="223">
        <v>0.1</v>
      </c>
      <c r="Q283" s="102"/>
      <c r="R283" s="102"/>
      <c r="S283" s="7" t="s">
        <v>203</v>
      </c>
      <c r="T283" s="6" t="s">
        <v>3355</v>
      </c>
      <c r="U283" s="6" t="s">
        <v>43</v>
      </c>
      <c r="V283" s="26" t="e">
        <f t="shared" ca="1" si="5"/>
        <v>#NAME?</v>
      </c>
      <c r="W283" s="26"/>
      <c r="X283" s="26"/>
      <c r="Y283" s="6" t="s">
        <v>296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2882</v>
      </c>
      <c r="B284" s="3" t="s">
        <v>3356</v>
      </c>
      <c r="C284" s="9">
        <v>89180</v>
      </c>
      <c r="D284" s="9" t="s">
        <v>28</v>
      </c>
      <c r="E284" s="9" t="s">
        <v>38</v>
      </c>
      <c r="F284" s="6" t="s">
        <v>306</v>
      </c>
      <c r="G284" s="7" t="e">
        <f t="shared" ca="1" si="4"/>
        <v>#NAME?</v>
      </c>
      <c r="H284" s="8" t="s">
        <v>201</v>
      </c>
      <c r="I284" s="26" t="s">
        <v>33</v>
      </c>
      <c r="J284" s="9" t="str">
        <f t="shared" si="3"/>
        <v>Não</v>
      </c>
      <c r="K284" s="27">
        <v>44391</v>
      </c>
      <c r="L284" s="101">
        <v>44701</v>
      </c>
      <c r="M284" s="6" t="s">
        <v>74</v>
      </c>
      <c r="N284" s="10">
        <v>1.4999999999999999E-2</v>
      </c>
      <c r="O284" s="9" t="s">
        <v>41</v>
      </c>
      <c r="P284" s="223">
        <v>0.1</v>
      </c>
      <c r="Q284" s="30"/>
      <c r="R284" s="30"/>
      <c r="S284" s="7" t="s">
        <v>329</v>
      </c>
      <c r="T284" s="6" t="s">
        <v>3357</v>
      </c>
      <c r="U284" s="6" t="s">
        <v>43</v>
      </c>
      <c r="V284" s="26" t="e">
        <f t="shared" ca="1" si="5"/>
        <v>#NAME?</v>
      </c>
      <c r="W284" s="26"/>
      <c r="X284" s="26"/>
      <c r="Y284" s="6" t="s">
        <v>296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2893</v>
      </c>
      <c r="BG284" s="104">
        <v>0</v>
      </c>
      <c r="BH284" s="104" t="s">
        <v>2893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2882</v>
      </c>
      <c r="B285" s="3" t="s">
        <v>3358</v>
      </c>
      <c r="C285" s="9">
        <v>434339</v>
      </c>
      <c r="D285" s="9" t="s">
        <v>2884</v>
      </c>
      <c r="E285" s="9" t="s">
        <v>29</v>
      </c>
      <c r="F285" s="6" t="s">
        <v>2885</v>
      </c>
      <c r="G285" s="7" t="e">
        <f t="shared" ca="1" si="4"/>
        <v>#NAME?</v>
      </c>
      <c r="H285" s="8" t="s">
        <v>201</v>
      </c>
      <c r="I285" s="26" t="s">
        <v>33</v>
      </c>
      <c r="J285" s="9" t="str">
        <f t="shared" si="3"/>
        <v>Não</v>
      </c>
      <c r="K285" s="101">
        <v>43710</v>
      </c>
      <c r="L285" s="101">
        <v>44327</v>
      </c>
      <c r="M285" s="6" t="s">
        <v>74</v>
      </c>
      <c r="N285" s="10">
        <v>0.01</v>
      </c>
      <c r="O285" s="9" t="s">
        <v>41</v>
      </c>
      <c r="P285" s="223">
        <v>0.1</v>
      </c>
      <c r="Q285" s="224"/>
      <c r="R285" s="224"/>
      <c r="S285" s="7" t="s">
        <v>203</v>
      </c>
      <c r="T285" s="6" t="s">
        <v>3359</v>
      </c>
      <c r="U285" s="6" t="s">
        <v>29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2893</v>
      </c>
      <c r="BG285" s="104">
        <v>0</v>
      </c>
      <c r="BH285" s="104" t="s">
        <v>2893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2882</v>
      </c>
      <c r="B286" s="36" t="s">
        <v>2107</v>
      </c>
      <c r="C286" s="9">
        <v>32359</v>
      </c>
      <c r="D286" s="9" t="s">
        <v>28</v>
      </c>
      <c r="E286" s="9" t="s">
        <v>38</v>
      </c>
      <c r="F286" s="9" t="s">
        <v>260</v>
      </c>
      <c r="G286" s="7" t="e">
        <f t="shared" ca="1" si="4"/>
        <v>#NAME?</v>
      </c>
      <c r="H286" s="8" t="s">
        <v>215</v>
      </c>
      <c r="I286" s="26" t="s">
        <v>216</v>
      </c>
      <c r="J286" s="9" t="str">
        <f t="shared" si="3"/>
        <v>Não</v>
      </c>
      <c r="K286" s="27">
        <v>44477</v>
      </c>
      <c r="L286" s="7"/>
      <c r="M286" s="6" t="s">
        <v>53</v>
      </c>
      <c r="N286" s="222">
        <v>7.0000000000000001E-3</v>
      </c>
      <c r="O286" s="9" t="s">
        <v>33</v>
      </c>
      <c r="P286" s="223">
        <v>0</v>
      </c>
      <c r="Q286" s="30"/>
      <c r="R286" s="30"/>
      <c r="S286" s="7" t="s">
        <v>203</v>
      </c>
      <c r="T286" s="6" t="s">
        <v>2110</v>
      </c>
      <c r="U286" s="6" t="s">
        <v>43</v>
      </c>
      <c r="V286" s="26" t="e">
        <f t="shared" ca="1" si="5"/>
        <v>#NAME?</v>
      </c>
      <c r="W286" s="26"/>
      <c r="X286" s="26"/>
      <c r="Y286" s="6" t="s">
        <v>296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2882</v>
      </c>
      <c r="B287" s="97" t="s">
        <v>2111</v>
      </c>
      <c r="C287" s="9">
        <v>453188</v>
      </c>
      <c r="D287" s="9" t="s">
        <v>28</v>
      </c>
      <c r="E287" s="9" t="s">
        <v>38</v>
      </c>
      <c r="F287" s="9" t="s">
        <v>260</v>
      </c>
      <c r="G287" s="7" t="e">
        <f t="shared" ca="1" si="4"/>
        <v>#NAME?</v>
      </c>
      <c r="H287" s="8" t="s">
        <v>215</v>
      </c>
      <c r="I287" s="26" t="s">
        <v>216</v>
      </c>
      <c r="J287" s="9" t="str">
        <f t="shared" si="3"/>
        <v>Não</v>
      </c>
      <c r="K287" s="101">
        <v>44263</v>
      </c>
      <c r="L287" s="6"/>
      <c r="M287" s="6" t="s">
        <v>40</v>
      </c>
      <c r="N287" s="10">
        <v>2.5000000000000001E-2</v>
      </c>
      <c r="O287" s="9" t="s">
        <v>33</v>
      </c>
      <c r="P287" s="223">
        <v>0</v>
      </c>
      <c r="Q287" s="25"/>
      <c r="R287" s="102"/>
      <c r="S287" s="7" t="s">
        <v>203</v>
      </c>
      <c r="T287" s="9" t="s">
        <v>2113</v>
      </c>
      <c r="U287" s="6" t="s">
        <v>43</v>
      </c>
      <c r="V287" s="26" t="e">
        <f t="shared" ca="1" si="5"/>
        <v>#NAME?</v>
      </c>
      <c r="W287" s="26"/>
      <c r="X287" s="26"/>
      <c r="Y287" s="6" t="s">
        <v>296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2882</v>
      </c>
      <c r="B288" s="36" t="s">
        <v>3360</v>
      </c>
      <c r="C288" s="9">
        <v>273075</v>
      </c>
      <c r="D288" s="9" t="s">
        <v>2884</v>
      </c>
      <c r="E288" s="9" t="s">
        <v>29</v>
      </c>
      <c r="F288" s="6" t="s">
        <v>2885</v>
      </c>
      <c r="G288" s="7" t="e">
        <f t="shared" ca="1" si="4"/>
        <v>#NAME?</v>
      </c>
      <c r="H288" s="8" t="s">
        <v>201</v>
      </c>
      <c r="I288" s="26" t="s">
        <v>33</v>
      </c>
      <c r="J288" s="9" t="str">
        <f t="shared" si="3"/>
        <v>Não</v>
      </c>
      <c r="K288" s="101">
        <v>43699</v>
      </c>
      <c r="L288" s="249">
        <v>44105</v>
      </c>
      <c r="M288" s="6" t="s">
        <v>74</v>
      </c>
      <c r="N288" s="10">
        <v>0.01</v>
      </c>
      <c r="O288" s="9" t="s">
        <v>41</v>
      </c>
      <c r="P288" s="223">
        <v>0.1</v>
      </c>
      <c r="Q288" s="247"/>
      <c r="R288" s="247"/>
      <c r="S288" s="7" t="s">
        <v>203</v>
      </c>
      <c r="T288" s="6" t="s">
        <v>3361</v>
      </c>
      <c r="U288" s="6" t="s">
        <v>29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2893</v>
      </c>
      <c r="BG288" s="104">
        <v>0</v>
      </c>
      <c r="BH288" s="104" t="s">
        <v>2893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2882</v>
      </c>
      <c r="B289" s="97" t="s">
        <v>2132</v>
      </c>
      <c r="C289" s="9">
        <v>32067</v>
      </c>
      <c r="D289" s="9" t="s">
        <v>28</v>
      </c>
      <c r="E289" s="9" t="s">
        <v>38</v>
      </c>
      <c r="F289" s="9" t="s">
        <v>260</v>
      </c>
      <c r="G289" s="7" t="e">
        <f t="shared" ca="1" si="4"/>
        <v>#NAME?</v>
      </c>
      <c r="H289" s="8" t="s">
        <v>215</v>
      </c>
      <c r="I289" s="26" t="s">
        <v>216</v>
      </c>
      <c r="J289" s="9" t="str">
        <f t="shared" si="3"/>
        <v>Sim</v>
      </c>
      <c r="K289" s="221">
        <v>44263</v>
      </c>
      <c r="L289" s="7"/>
      <c r="M289" s="6" t="s">
        <v>74</v>
      </c>
      <c r="N289" s="10">
        <v>1.4999999999999999E-2</v>
      </c>
      <c r="O289" s="9" t="s">
        <v>41</v>
      </c>
      <c r="P289" s="223">
        <v>0.1</v>
      </c>
      <c r="Q289" s="102" t="s">
        <v>3362</v>
      </c>
      <c r="R289" s="102"/>
      <c r="S289" s="7" t="s">
        <v>203</v>
      </c>
      <c r="T289" s="9" t="s">
        <v>2135</v>
      </c>
      <c r="U289" s="6" t="s">
        <v>43</v>
      </c>
      <c r="V289" s="26" t="e">
        <f t="shared" ca="1" si="5"/>
        <v>#NAME?</v>
      </c>
      <c r="W289" s="26"/>
      <c r="X289" s="26"/>
      <c r="Y289" s="6" t="s">
        <v>296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2882</v>
      </c>
      <c r="B290" s="36" t="s">
        <v>3363</v>
      </c>
      <c r="C290" s="9">
        <v>367566</v>
      </c>
      <c r="D290" s="9" t="s">
        <v>28</v>
      </c>
      <c r="E290" s="9" t="s">
        <v>38</v>
      </c>
      <c r="F290" s="9" t="s">
        <v>260</v>
      </c>
      <c r="G290" s="7" t="e">
        <f t="shared" ca="1" si="4"/>
        <v>#NAME?</v>
      </c>
      <c r="H290" s="8" t="s">
        <v>210</v>
      </c>
      <c r="I290" s="26" t="s">
        <v>33</v>
      </c>
      <c r="J290" s="9" t="str">
        <f t="shared" si="3"/>
        <v>Sim</v>
      </c>
      <c r="K290" s="101">
        <v>44781</v>
      </c>
      <c r="L290" s="101"/>
      <c r="M290" s="6" t="s">
        <v>53</v>
      </c>
      <c r="N290" s="10">
        <v>0.01</v>
      </c>
      <c r="O290" s="9" t="s">
        <v>33</v>
      </c>
      <c r="P290" s="223">
        <v>0</v>
      </c>
      <c r="Q290" s="102" t="s">
        <v>3362</v>
      </c>
      <c r="R290" s="102"/>
      <c r="S290" s="7" t="s">
        <v>203</v>
      </c>
      <c r="T290" s="6" t="s">
        <v>2135</v>
      </c>
      <c r="U290" s="6" t="s">
        <v>43</v>
      </c>
      <c r="V290" s="26" t="e">
        <f t="shared" ca="1" si="5"/>
        <v>#NAME?</v>
      </c>
      <c r="W290" s="26"/>
      <c r="X290" s="26"/>
      <c r="Y290" s="6" t="s">
        <v>296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2882</v>
      </c>
      <c r="B291" s="36" t="s">
        <v>3364</v>
      </c>
      <c r="C291" s="9">
        <v>338435</v>
      </c>
      <c r="D291" s="9" t="s">
        <v>2884</v>
      </c>
      <c r="E291" s="9" t="s">
        <v>29</v>
      </c>
      <c r="F291" s="6" t="s">
        <v>2891</v>
      </c>
      <c r="G291" s="7" t="e">
        <f t="shared" ca="1" si="4"/>
        <v>#NAME?</v>
      </c>
      <c r="H291" s="8" t="s">
        <v>201</v>
      </c>
      <c r="I291" s="26" t="s">
        <v>33</v>
      </c>
      <c r="J291" s="9" t="str">
        <f t="shared" si="3"/>
        <v>Não</v>
      </c>
      <c r="K291" s="101">
        <v>43531</v>
      </c>
      <c r="L291" s="101">
        <v>44287</v>
      </c>
      <c r="M291" s="6" t="s">
        <v>74</v>
      </c>
      <c r="N291" s="10">
        <v>0.01</v>
      </c>
      <c r="O291" s="9" t="s">
        <v>41</v>
      </c>
      <c r="P291" s="223">
        <v>0.1</v>
      </c>
      <c r="Q291" s="224"/>
      <c r="R291" s="224"/>
      <c r="S291" s="7" t="s">
        <v>203</v>
      </c>
      <c r="T291" s="6" t="s">
        <v>3365</v>
      </c>
      <c r="U291" s="6" t="s">
        <v>29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2893</v>
      </c>
      <c r="BG291" s="104">
        <v>0</v>
      </c>
      <c r="BH291" s="104" t="s">
        <v>2893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2882</v>
      </c>
      <c r="B292" s="36" t="s">
        <v>3364</v>
      </c>
      <c r="C292" s="9">
        <v>577330</v>
      </c>
      <c r="D292" s="9" t="s">
        <v>2884</v>
      </c>
      <c r="E292" s="9" t="s">
        <v>29</v>
      </c>
      <c r="F292" s="6" t="s">
        <v>2891</v>
      </c>
      <c r="G292" s="7" t="e">
        <f t="shared" ca="1" si="4"/>
        <v>#NAME?</v>
      </c>
      <c r="H292" s="8" t="s">
        <v>201</v>
      </c>
      <c r="I292" s="26" t="s">
        <v>33</v>
      </c>
      <c r="J292" s="9" t="str">
        <f t="shared" si="3"/>
        <v>Não</v>
      </c>
      <c r="K292" s="101">
        <v>43566</v>
      </c>
      <c r="L292" s="101">
        <v>44287</v>
      </c>
      <c r="M292" s="6" t="s">
        <v>40</v>
      </c>
      <c r="N292" s="10">
        <v>5.0000000000000001E-3</v>
      </c>
      <c r="O292" s="9" t="s">
        <v>33</v>
      </c>
      <c r="P292" s="223">
        <v>0</v>
      </c>
      <c r="Q292" s="102"/>
      <c r="R292" s="102"/>
      <c r="S292" s="7" t="s">
        <v>203</v>
      </c>
      <c r="T292" s="6" t="s">
        <v>3365</v>
      </c>
      <c r="U292" s="6" t="s">
        <v>29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2893</v>
      </c>
      <c r="BG292" s="104">
        <v>0</v>
      </c>
      <c r="BH292" s="104" t="s">
        <v>2893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2882</v>
      </c>
      <c r="B293" s="3" t="s">
        <v>3366</v>
      </c>
      <c r="C293" s="9">
        <v>466334</v>
      </c>
      <c r="D293" s="9" t="s">
        <v>28</v>
      </c>
      <c r="E293" s="9" t="s">
        <v>38</v>
      </c>
      <c r="F293" s="6" t="s">
        <v>260</v>
      </c>
      <c r="G293" s="7" t="e">
        <f t="shared" ca="1" si="4"/>
        <v>#NAME?</v>
      </c>
      <c r="H293" s="8" t="s">
        <v>201</v>
      </c>
      <c r="I293" s="26" t="s">
        <v>33</v>
      </c>
      <c r="J293" s="9" t="str">
        <f t="shared" si="3"/>
        <v>Não</v>
      </c>
      <c r="K293" s="101">
        <v>44280</v>
      </c>
      <c r="L293" s="101">
        <v>44757</v>
      </c>
      <c r="M293" s="6" t="s">
        <v>298</v>
      </c>
      <c r="N293" s="10">
        <v>2.5000000000000001E-2</v>
      </c>
      <c r="O293" s="9" t="s">
        <v>237</v>
      </c>
      <c r="P293" s="223">
        <v>0.2</v>
      </c>
      <c r="Q293" s="102"/>
      <c r="R293" s="102"/>
      <c r="S293" s="7" t="s">
        <v>329</v>
      </c>
      <c r="T293" s="6" t="s">
        <v>3367</v>
      </c>
      <c r="U293" s="6" t="s">
        <v>43</v>
      </c>
      <c r="V293" s="26" t="e">
        <f t="shared" ca="1" si="5"/>
        <v>#NAME?</v>
      </c>
      <c r="W293" s="26"/>
      <c r="X293" s="26"/>
      <c r="Y293" s="6" t="s">
        <v>296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2893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2882</v>
      </c>
      <c r="B294" s="97" t="s">
        <v>3368</v>
      </c>
      <c r="C294" s="9">
        <v>465880</v>
      </c>
      <c r="D294" s="9" t="s">
        <v>28</v>
      </c>
      <c r="E294" s="9" t="s">
        <v>38</v>
      </c>
      <c r="F294" s="9" t="s">
        <v>260</v>
      </c>
      <c r="G294" s="7" t="e">
        <f t="shared" ca="1" si="4"/>
        <v>#NAME?</v>
      </c>
      <c r="H294" s="8" t="s">
        <v>215</v>
      </c>
      <c r="I294" s="26" t="s">
        <v>216</v>
      </c>
      <c r="J294" s="9" t="str">
        <f t="shared" si="3"/>
        <v>Não</v>
      </c>
      <c r="K294" s="221">
        <v>44280</v>
      </c>
      <c r="L294" s="6"/>
      <c r="M294" s="6" t="s">
        <v>386</v>
      </c>
      <c r="N294" s="10">
        <v>0.02</v>
      </c>
      <c r="O294" s="9" t="s">
        <v>41</v>
      </c>
      <c r="P294" s="223">
        <v>0.2</v>
      </c>
      <c r="Q294" s="102"/>
      <c r="R294" s="102"/>
      <c r="S294" s="7" t="s">
        <v>203</v>
      </c>
      <c r="T294" s="9" t="s">
        <v>3369</v>
      </c>
      <c r="U294" s="6" t="s">
        <v>43</v>
      </c>
      <c r="V294" s="26" t="e">
        <f t="shared" ca="1" si="5"/>
        <v>#NAME?</v>
      </c>
      <c r="W294" s="26"/>
      <c r="X294" s="26"/>
      <c r="Y294" s="6" t="s">
        <v>296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2882</v>
      </c>
      <c r="B295" s="3" t="s">
        <v>2156</v>
      </c>
      <c r="C295" s="9">
        <v>74276</v>
      </c>
      <c r="D295" s="9" t="s">
        <v>28</v>
      </c>
      <c r="E295" s="9" t="s">
        <v>38</v>
      </c>
      <c r="F295" s="9" t="s">
        <v>306</v>
      </c>
      <c r="G295" s="7" t="e">
        <f t="shared" ca="1" si="4"/>
        <v>#NAME?</v>
      </c>
      <c r="H295" s="8" t="s">
        <v>215</v>
      </c>
      <c r="I295" s="26" t="s">
        <v>216</v>
      </c>
      <c r="J295" s="9" t="str">
        <f t="shared" si="3"/>
        <v>Não</v>
      </c>
      <c r="K295" s="27">
        <v>44362</v>
      </c>
      <c r="L295" s="7"/>
      <c r="M295" s="6" t="s">
        <v>74</v>
      </c>
      <c r="N295" s="222">
        <v>1.4999999999999999E-2</v>
      </c>
      <c r="O295" s="9" t="s">
        <v>41</v>
      </c>
      <c r="P295" s="223">
        <v>0.1</v>
      </c>
      <c r="Q295" s="102"/>
      <c r="R295" s="102"/>
      <c r="S295" s="7" t="s">
        <v>329</v>
      </c>
      <c r="T295" s="6" t="s">
        <v>2159</v>
      </c>
      <c r="U295" s="6" t="s">
        <v>43</v>
      </c>
      <c r="V295" s="26" t="e">
        <f t="shared" ca="1" si="5"/>
        <v>#NAME?</v>
      </c>
      <c r="W295" s="26"/>
      <c r="X295" s="26"/>
      <c r="Y295" s="6" t="s">
        <v>296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2882</v>
      </c>
      <c r="B296" s="36" t="s">
        <v>3370</v>
      </c>
      <c r="C296" s="9">
        <v>84645</v>
      </c>
      <c r="D296" s="9" t="s">
        <v>2950</v>
      </c>
      <c r="E296" s="9" t="s">
        <v>29</v>
      </c>
      <c r="F296" s="6" t="s">
        <v>2950</v>
      </c>
      <c r="G296" s="7" t="e">
        <f t="shared" ca="1" si="4"/>
        <v>#NAME?</v>
      </c>
      <c r="H296" s="8" t="s">
        <v>201</v>
      </c>
      <c r="I296" s="26" t="s">
        <v>33</v>
      </c>
      <c r="J296" s="9" t="str">
        <f t="shared" si="3"/>
        <v>Não</v>
      </c>
      <c r="K296" s="229">
        <v>43426</v>
      </c>
      <c r="L296" s="101">
        <v>44109</v>
      </c>
      <c r="M296" s="6" t="s">
        <v>298</v>
      </c>
      <c r="N296" s="10">
        <v>8.0000000000000002E-3</v>
      </c>
      <c r="O296" s="9" t="s">
        <v>237</v>
      </c>
      <c r="P296" s="223">
        <v>0.2</v>
      </c>
      <c r="Q296" s="102"/>
      <c r="R296" s="102"/>
      <c r="S296" s="7" t="s">
        <v>329</v>
      </c>
      <c r="T296" s="6" t="s">
        <v>3371</v>
      </c>
      <c r="U296" s="6" t="s">
        <v>29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2893</v>
      </c>
      <c r="BG296" s="104">
        <v>0</v>
      </c>
      <c r="BH296" s="104" t="s">
        <v>2893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2882</v>
      </c>
      <c r="B297" s="3" t="s">
        <v>3372</v>
      </c>
      <c r="C297" s="9">
        <v>435785</v>
      </c>
      <c r="D297" s="9" t="s">
        <v>2884</v>
      </c>
      <c r="E297" s="9" t="s">
        <v>29</v>
      </c>
      <c r="F297" s="6" t="s">
        <v>2885</v>
      </c>
      <c r="G297" s="7" t="e">
        <f t="shared" ca="1" si="4"/>
        <v>#NAME?</v>
      </c>
      <c r="H297" s="8" t="s">
        <v>201</v>
      </c>
      <c r="I297" s="26" t="s">
        <v>33</v>
      </c>
      <c r="J297" s="9" t="str">
        <f t="shared" si="3"/>
        <v>Não</v>
      </c>
      <c r="K297" s="229">
        <v>43816</v>
      </c>
      <c r="L297" s="101">
        <v>43944</v>
      </c>
      <c r="M297" s="6" t="s">
        <v>40</v>
      </c>
      <c r="N297" s="10">
        <v>1.2E-2</v>
      </c>
      <c r="O297" s="9" t="s">
        <v>33</v>
      </c>
      <c r="P297" s="223">
        <v>0</v>
      </c>
      <c r="Q297" s="102"/>
      <c r="R297" s="102"/>
      <c r="S297" s="7" t="s">
        <v>203</v>
      </c>
      <c r="T297" s="6" t="s">
        <v>3373</v>
      </c>
      <c r="U297" s="6" t="s">
        <v>20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2893</v>
      </c>
      <c r="BG297" s="104">
        <v>0</v>
      </c>
      <c r="BH297" s="104" t="s">
        <v>2893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2882</v>
      </c>
      <c r="B298" s="36" t="s">
        <v>3374</v>
      </c>
      <c r="C298" s="9">
        <v>344424</v>
      </c>
      <c r="D298" s="9" t="s">
        <v>28</v>
      </c>
      <c r="E298" s="9" t="s">
        <v>29</v>
      </c>
      <c r="F298" s="6" t="s">
        <v>831</v>
      </c>
      <c r="G298" s="7" t="e">
        <f t="shared" ca="1" si="4"/>
        <v>#NAME?</v>
      </c>
      <c r="H298" s="8" t="s">
        <v>215</v>
      </c>
      <c r="I298" s="26" t="s">
        <v>216</v>
      </c>
      <c r="J298" s="9" t="str">
        <f t="shared" si="3"/>
        <v>Sim</v>
      </c>
      <c r="K298" s="101">
        <v>45019</v>
      </c>
      <c r="L298" s="101"/>
      <c r="M298" s="6" t="s">
        <v>386</v>
      </c>
      <c r="N298" s="10">
        <v>0.02</v>
      </c>
      <c r="O298" s="9" t="s">
        <v>41</v>
      </c>
      <c r="P298" s="223">
        <v>0.2</v>
      </c>
      <c r="Q298" s="102" t="s">
        <v>3375</v>
      </c>
      <c r="R298" s="102"/>
      <c r="S298" s="7" t="s">
        <v>203</v>
      </c>
      <c r="T298" s="6" t="s">
        <v>3376</v>
      </c>
      <c r="U298" s="6" t="s">
        <v>20</v>
      </c>
      <c r="V298" s="26" t="e">
        <f t="shared" ca="1" si="5"/>
        <v>#NAME?</v>
      </c>
      <c r="W298" s="26"/>
      <c r="X298" s="26"/>
      <c r="Y298" s="6" t="s">
        <v>296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2893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2882</v>
      </c>
      <c r="B299" s="36" t="s">
        <v>3377</v>
      </c>
      <c r="C299" s="9">
        <v>259113</v>
      </c>
      <c r="D299" s="9" t="s">
        <v>2884</v>
      </c>
      <c r="E299" s="9" t="s">
        <v>29</v>
      </c>
      <c r="F299" s="6" t="s">
        <v>2885</v>
      </c>
      <c r="G299" s="7" t="e">
        <f t="shared" ca="1" si="4"/>
        <v>#NAME?</v>
      </c>
      <c r="H299" s="8" t="s">
        <v>201</v>
      </c>
      <c r="I299" s="26" t="s">
        <v>33</v>
      </c>
      <c r="J299" s="9" t="str">
        <f t="shared" si="3"/>
        <v>Não</v>
      </c>
      <c r="K299" s="101">
        <v>43563</v>
      </c>
      <c r="L299" s="101">
        <v>43922</v>
      </c>
      <c r="M299" s="6" t="s">
        <v>298</v>
      </c>
      <c r="N299" s="10">
        <v>0.02</v>
      </c>
      <c r="O299" s="9" t="s">
        <v>237</v>
      </c>
      <c r="P299" s="223">
        <v>0.2</v>
      </c>
      <c r="Q299" s="102"/>
      <c r="R299" s="102"/>
      <c r="S299" s="7" t="s">
        <v>329</v>
      </c>
      <c r="T299" s="6" t="s">
        <v>3378</v>
      </c>
      <c r="U299" s="6" t="s">
        <v>29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2893</v>
      </c>
      <c r="BG299" s="104">
        <v>0</v>
      </c>
      <c r="BH299" s="104" t="s">
        <v>2893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2882</v>
      </c>
      <c r="B300" s="35" t="s">
        <v>3379</v>
      </c>
      <c r="C300" s="9">
        <v>319435</v>
      </c>
      <c r="D300" s="9" t="s">
        <v>28</v>
      </c>
      <c r="E300" s="9" t="s">
        <v>29</v>
      </c>
      <c r="F300" s="9" t="s">
        <v>78</v>
      </c>
      <c r="G300" s="7" t="e">
        <f t="shared" ca="1" si="4"/>
        <v>#NAME?</v>
      </c>
      <c r="H300" s="8" t="s">
        <v>215</v>
      </c>
      <c r="I300" s="26" t="s">
        <v>216</v>
      </c>
      <c r="J300" s="9" t="str">
        <f t="shared" si="3"/>
        <v>Sim</v>
      </c>
      <c r="K300" s="221">
        <v>43473</v>
      </c>
      <c r="L300" s="6"/>
      <c r="M300" s="6" t="s">
        <v>40</v>
      </c>
      <c r="N300" s="222">
        <v>5.0000000000000001E-3</v>
      </c>
      <c r="O300" s="9" t="s">
        <v>33</v>
      </c>
      <c r="P300" s="223">
        <v>0</v>
      </c>
      <c r="Q300" s="102" t="s">
        <v>3380</v>
      </c>
      <c r="R300" s="102"/>
      <c r="S300" s="7" t="s">
        <v>329</v>
      </c>
      <c r="T300" s="9" t="s">
        <v>3381</v>
      </c>
      <c r="U300" s="6" t="s">
        <v>29</v>
      </c>
      <c r="V300" s="26" t="e">
        <f t="shared" ca="1" si="5"/>
        <v>#NAME?</v>
      </c>
      <c r="W300" s="26"/>
      <c r="X300" s="26"/>
      <c r="Y300" s="6" t="s">
        <v>296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2882</v>
      </c>
      <c r="B301" s="35" t="s">
        <v>3379</v>
      </c>
      <c r="C301" s="9">
        <v>577357</v>
      </c>
      <c r="D301" s="9" t="s">
        <v>28</v>
      </c>
      <c r="E301" s="9" t="s">
        <v>29</v>
      </c>
      <c r="F301" s="9" t="s">
        <v>78</v>
      </c>
      <c r="G301" s="7" t="e">
        <f t="shared" ca="1" si="4"/>
        <v>#NAME?</v>
      </c>
      <c r="H301" s="8" t="s">
        <v>215</v>
      </c>
      <c r="I301" s="26" t="s">
        <v>216</v>
      </c>
      <c r="J301" s="9" t="str">
        <f t="shared" si="3"/>
        <v>Sim</v>
      </c>
      <c r="K301" s="221">
        <v>43545</v>
      </c>
      <c r="L301" s="6"/>
      <c r="M301" s="6" t="s">
        <v>298</v>
      </c>
      <c r="N301" s="222">
        <v>0.02</v>
      </c>
      <c r="O301" s="9" t="s">
        <v>237</v>
      </c>
      <c r="P301" s="223">
        <v>0.2</v>
      </c>
      <c r="Q301" s="102" t="s">
        <v>3380</v>
      </c>
      <c r="R301" s="102"/>
      <c r="S301" s="7" t="s">
        <v>329</v>
      </c>
      <c r="T301" s="9" t="s">
        <v>3381</v>
      </c>
      <c r="U301" s="6" t="s">
        <v>29</v>
      </c>
      <c r="V301" s="26" t="e">
        <f t="shared" ca="1" si="5"/>
        <v>#NAME?</v>
      </c>
      <c r="W301" s="26"/>
      <c r="X301" s="26"/>
      <c r="Y301" s="6" t="s">
        <v>296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2882</v>
      </c>
      <c r="B302" s="36" t="s">
        <v>3382</v>
      </c>
      <c r="C302" s="9">
        <v>379728</v>
      </c>
      <c r="D302" s="9" t="s">
        <v>28</v>
      </c>
      <c r="E302" s="9" t="s">
        <v>29</v>
      </c>
      <c r="F302" s="9" t="s">
        <v>3119</v>
      </c>
      <c r="G302" s="7" t="e">
        <f t="shared" ca="1" si="4"/>
        <v>#NAME?</v>
      </c>
      <c r="H302" s="8" t="s">
        <v>210</v>
      </c>
      <c r="I302" s="26" t="s">
        <v>33</v>
      </c>
      <c r="J302" s="9" t="str">
        <f t="shared" si="3"/>
        <v>Não</v>
      </c>
      <c r="K302" s="101">
        <v>45021</v>
      </c>
      <c r="L302" s="6"/>
      <c r="M302" s="6" t="s">
        <v>74</v>
      </c>
      <c r="N302" s="222">
        <v>1.4999999999999999E-2</v>
      </c>
      <c r="O302" s="9" t="s">
        <v>41</v>
      </c>
      <c r="P302" s="223">
        <v>0.1</v>
      </c>
      <c r="Q302" s="30"/>
      <c r="R302" s="30"/>
      <c r="S302" s="7" t="s">
        <v>203</v>
      </c>
      <c r="T302" s="6" t="s">
        <v>3383</v>
      </c>
      <c r="U302" s="6" t="s">
        <v>113</v>
      </c>
      <c r="V302" s="26" t="e">
        <f t="shared" ca="1" si="5"/>
        <v>#NAME?</v>
      </c>
      <c r="W302" s="26"/>
      <c r="X302" s="26"/>
      <c r="Y302" s="6" t="s">
        <v>296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2882</v>
      </c>
      <c r="B303" s="36" t="s">
        <v>3384</v>
      </c>
      <c r="C303" s="9">
        <v>270174</v>
      </c>
      <c r="D303" s="9" t="s">
        <v>2884</v>
      </c>
      <c r="E303" s="9" t="s">
        <v>29</v>
      </c>
      <c r="F303" s="6" t="s">
        <v>2885</v>
      </c>
      <c r="G303" s="7" t="e">
        <f t="shared" ca="1" si="4"/>
        <v>#NAME?</v>
      </c>
      <c r="H303" s="8" t="s">
        <v>201</v>
      </c>
      <c r="I303" s="26" t="s">
        <v>33</v>
      </c>
      <c r="J303" s="9" t="str">
        <f t="shared" si="3"/>
        <v>Não</v>
      </c>
      <c r="K303" s="101">
        <v>43700</v>
      </c>
      <c r="L303" s="101">
        <v>44061</v>
      </c>
      <c r="M303" s="6" t="s">
        <v>74</v>
      </c>
      <c r="N303" s="10">
        <v>0.01</v>
      </c>
      <c r="O303" s="9" t="s">
        <v>41</v>
      </c>
      <c r="P303" s="223">
        <v>0.1</v>
      </c>
      <c r="Q303" s="45"/>
      <c r="R303" s="45"/>
      <c r="S303" s="7" t="s">
        <v>203</v>
      </c>
      <c r="T303" s="6" t="s">
        <v>3385</v>
      </c>
      <c r="U303" s="6" t="s">
        <v>29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2893</v>
      </c>
      <c r="BG303" s="104">
        <v>0</v>
      </c>
      <c r="BH303" s="104" t="s">
        <v>2893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2882</v>
      </c>
      <c r="B304" s="3" t="s">
        <v>2214</v>
      </c>
      <c r="C304" s="9">
        <v>31954</v>
      </c>
      <c r="D304" s="9" t="s">
        <v>28</v>
      </c>
      <c r="E304" s="9" t="s">
        <v>38</v>
      </c>
      <c r="F304" s="9" t="s">
        <v>260</v>
      </c>
      <c r="G304" s="7" t="e">
        <f t="shared" ca="1" si="4"/>
        <v>#NAME?</v>
      </c>
      <c r="H304" s="8" t="s">
        <v>215</v>
      </c>
      <c r="I304" s="26" t="s">
        <v>216</v>
      </c>
      <c r="J304" s="9" t="str">
        <f t="shared" si="3"/>
        <v>Não</v>
      </c>
      <c r="K304" s="221">
        <v>44266</v>
      </c>
      <c r="L304" s="7"/>
      <c r="M304" s="6" t="s">
        <v>40</v>
      </c>
      <c r="N304" s="10">
        <v>1.2E-2</v>
      </c>
      <c r="O304" s="9" t="s">
        <v>33</v>
      </c>
      <c r="P304" s="223">
        <v>0</v>
      </c>
      <c r="Q304" s="25"/>
      <c r="R304" s="102"/>
      <c r="S304" s="7" t="s">
        <v>203</v>
      </c>
      <c r="T304" s="6" t="s">
        <v>2217</v>
      </c>
      <c r="U304" s="6" t="s">
        <v>43</v>
      </c>
      <c r="V304" s="26" t="e">
        <f t="shared" ca="1" si="5"/>
        <v>#NAME?</v>
      </c>
      <c r="W304" s="26"/>
      <c r="X304" s="26"/>
      <c r="Y304" s="6" t="s">
        <v>296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2882</v>
      </c>
      <c r="B305" s="36" t="s">
        <v>3386</v>
      </c>
      <c r="C305" s="9">
        <v>559569</v>
      </c>
      <c r="D305" s="233" t="s">
        <v>28</v>
      </c>
      <c r="E305" s="233" t="s">
        <v>38</v>
      </c>
      <c r="F305" s="233" t="s">
        <v>653</v>
      </c>
      <c r="G305" s="7" t="e">
        <f t="shared" ca="1" si="4"/>
        <v>#NAME?</v>
      </c>
      <c r="H305" s="234" t="s">
        <v>215</v>
      </c>
      <c r="I305" s="26" t="s">
        <v>33</v>
      </c>
      <c r="J305" s="9" t="str">
        <f t="shared" si="3"/>
        <v>Sim</v>
      </c>
      <c r="K305" s="235">
        <v>44599</v>
      </c>
      <c r="L305" s="236"/>
      <c r="M305" s="6" t="s">
        <v>53</v>
      </c>
      <c r="N305" s="240">
        <v>7.0000000000000001E-3</v>
      </c>
      <c r="O305" s="9" t="s">
        <v>33</v>
      </c>
      <c r="P305" s="238">
        <v>0</v>
      </c>
      <c r="Q305" s="102" t="s">
        <v>3387</v>
      </c>
      <c r="R305" s="102"/>
      <c r="S305" s="7" t="s">
        <v>203</v>
      </c>
      <c r="T305" s="6" t="s">
        <v>2226</v>
      </c>
      <c r="U305" s="6" t="s">
        <v>57</v>
      </c>
      <c r="V305" s="26" t="e">
        <f t="shared" ca="1" si="5"/>
        <v>#NAME?</v>
      </c>
      <c r="W305" s="26"/>
      <c r="X305" s="26"/>
      <c r="Y305" s="6" t="s">
        <v>296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2882</v>
      </c>
      <c r="B306" s="36" t="s">
        <v>3386</v>
      </c>
      <c r="C306" s="9">
        <v>33814</v>
      </c>
      <c r="D306" s="9" t="s">
        <v>28</v>
      </c>
      <c r="E306" s="9" t="s">
        <v>38</v>
      </c>
      <c r="F306" s="9" t="s">
        <v>653</v>
      </c>
      <c r="G306" s="7" t="e">
        <f t="shared" ca="1" si="4"/>
        <v>#NAME?</v>
      </c>
      <c r="H306" s="8" t="s">
        <v>210</v>
      </c>
      <c r="I306" s="26" t="s">
        <v>33</v>
      </c>
      <c r="J306" s="9" t="str">
        <f t="shared" si="3"/>
        <v>Sim</v>
      </c>
      <c r="K306" s="221">
        <v>44677</v>
      </c>
      <c r="L306" s="7"/>
      <c r="M306" s="6" t="s">
        <v>53</v>
      </c>
      <c r="N306" s="222">
        <v>7.0000000000000001E-3</v>
      </c>
      <c r="O306" s="9" t="s">
        <v>33</v>
      </c>
      <c r="P306" s="223">
        <v>0</v>
      </c>
      <c r="Q306" s="102" t="s">
        <v>3387</v>
      </c>
      <c r="R306" s="102"/>
      <c r="S306" s="7" t="s">
        <v>203</v>
      </c>
      <c r="T306" s="6" t="s">
        <v>2226</v>
      </c>
      <c r="U306" s="6" t="s">
        <v>57</v>
      </c>
      <c r="V306" s="26" t="e">
        <f t="shared" ca="1" si="5"/>
        <v>#NAME?</v>
      </c>
      <c r="W306" s="26"/>
      <c r="X306" s="26"/>
      <c r="Y306" s="6" t="s">
        <v>296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2882</v>
      </c>
      <c r="B307" s="36" t="s">
        <v>3386</v>
      </c>
      <c r="C307" s="9">
        <v>559582</v>
      </c>
      <c r="D307" s="9" t="s">
        <v>28</v>
      </c>
      <c r="E307" s="9" t="s">
        <v>38</v>
      </c>
      <c r="F307" s="6" t="s">
        <v>653</v>
      </c>
      <c r="G307" s="7" t="e">
        <f t="shared" ca="1" si="4"/>
        <v>#NAME?</v>
      </c>
      <c r="H307" s="8" t="s">
        <v>201</v>
      </c>
      <c r="I307" s="26" t="s">
        <v>33</v>
      </c>
      <c r="J307" s="9" t="str">
        <f t="shared" si="3"/>
        <v>Não</v>
      </c>
      <c r="K307" s="6"/>
      <c r="L307" s="101">
        <v>44637</v>
      </c>
      <c r="M307" s="7" t="s">
        <v>3108</v>
      </c>
      <c r="N307" s="10">
        <v>0.01</v>
      </c>
      <c r="O307" s="9" t="s">
        <v>33</v>
      </c>
      <c r="P307" s="223">
        <v>0</v>
      </c>
      <c r="Q307" s="102"/>
      <c r="R307" s="102"/>
      <c r="S307" s="7" t="s">
        <v>203</v>
      </c>
      <c r="T307" s="6" t="s">
        <v>2226</v>
      </c>
      <c r="U307" s="6" t="s">
        <v>57</v>
      </c>
      <c r="V307" s="26" t="e">
        <f t="shared" ca="1" si="5"/>
        <v>#NAME?</v>
      </c>
      <c r="W307" s="26"/>
      <c r="X307" s="26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2893</v>
      </c>
      <c r="BG307" s="104">
        <v>0</v>
      </c>
      <c r="BH307" s="104" t="s">
        <v>2893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2882</v>
      </c>
      <c r="B308" s="36" t="s">
        <v>3388</v>
      </c>
      <c r="C308" s="9">
        <v>343643</v>
      </c>
      <c r="D308" s="9" t="s">
        <v>28</v>
      </c>
      <c r="E308" s="9" t="s">
        <v>38</v>
      </c>
      <c r="F308" s="6" t="s">
        <v>2932</v>
      </c>
      <c r="G308" s="7" t="e">
        <f t="shared" ca="1" si="4"/>
        <v>#NAME?</v>
      </c>
      <c r="H308" s="8" t="s">
        <v>201</v>
      </c>
      <c r="I308" s="26" t="s">
        <v>33</v>
      </c>
      <c r="J308" s="9" t="str">
        <f t="shared" si="3"/>
        <v>Não</v>
      </c>
      <c r="K308" s="221">
        <v>44733</v>
      </c>
      <c r="L308" s="101">
        <v>44907</v>
      </c>
      <c r="M308" s="6" t="s">
        <v>53</v>
      </c>
      <c r="N308" s="10">
        <v>7.0000000000000001E-3</v>
      </c>
      <c r="O308" s="9" t="s">
        <v>33</v>
      </c>
      <c r="P308" s="223">
        <v>0</v>
      </c>
      <c r="Q308" s="102"/>
      <c r="R308" s="102"/>
      <c r="S308" s="7" t="s">
        <v>203</v>
      </c>
      <c r="T308" s="6" t="s">
        <v>3389</v>
      </c>
      <c r="U308" s="6" t="s">
        <v>3390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2882</v>
      </c>
      <c r="B309" s="36" t="s">
        <v>3391</v>
      </c>
      <c r="C309" s="9" t="s">
        <v>3392</v>
      </c>
      <c r="D309" s="9" t="s">
        <v>28</v>
      </c>
      <c r="E309" s="9" t="s">
        <v>29</v>
      </c>
      <c r="F309" s="6" t="s">
        <v>3033</v>
      </c>
      <c r="G309" s="7" t="e">
        <f t="shared" ca="1" si="4"/>
        <v>#NAME?</v>
      </c>
      <c r="H309" s="8" t="s">
        <v>201</v>
      </c>
      <c r="I309" s="26" t="s">
        <v>33</v>
      </c>
      <c r="J309" s="9" t="str">
        <f t="shared" si="3"/>
        <v>Não</v>
      </c>
      <c r="K309" s="229">
        <v>43417</v>
      </c>
      <c r="L309" s="101">
        <v>44309</v>
      </c>
      <c r="M309" s="6" t="s">
        <v>386</v>
      </c>
      <c r="N309" s="10">
        <v>0.02</v>
      </c>
      <c r="O309" s="9" t="s">
        <v>41</v>
      </c>
      <c r="P309" s="223">
        <v>0.2</v>
      </c>
      <c r="Q309" s="45"/>
      <c r="R309" s="45"/>
      <c r="S309" s="7" t="s">
        <v>203</v>
      </c>
      <c r="T309" s="6" t="s">
        <v>3393</v>
      </c>
      <c r="U309" s="6" t="s">
        <v>29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2893</v>
      </c>
      <c r="BG309" s="104">
        <v>0</v>
      </c>
      <c r="BH309" s="104" t="s">
        <v>2893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2882</v>
      </c>
      <c r="B310" s="36" t="s">
        <v>3391</v>
      </c>
      <c r="C310" s="9">
        <v>296589</v>
      </c>
      <c r="D310" s="9" t="s">
        <v>28</v>
      </c>
      <c r="E310" s="9" t="s">
        <v>29</v>
      </c>
      <c r="F310" s="6" t="s">
        <v>78</v>
      </c>
      <c r="G310" s="7" t="e">
        <f t="shared" ca="1" si="4"/>
        <v>#NAME?</v>
      </c>
      <c r="H310" s="8" t="s">
        <v>210</v>
      </c>
      <c r="I310" s="26" t="s">
        <v>33</v>
      </c>
      <c r="J310" s="9" t="str">
        <f t="shared" si="3"/>
        <v>Não</v>
      </c>
      <c r="K310" s="229">
        <v>45013</v>
      </c>
      <c r="L310" s="101"/>
      <c r="M310" s="6" t="s">
        <v>74</v>
      </c>
      <c r="N310" s="10">
        <v>1.4999999999999999E-2</v>
      </c>
      <c r="O310" s="9" t="s">
        <v>41</v>
      </c>
      <c r="P310" s="223">
        <v>0.1</v>
      </c>
      <c r="Q310" s="25"/>
      <c r="R310" s="102"/>
      <c r="S310" s="7" t="s">
        <v>203</v>
      </c>
      <c r="T310" s="6" t="s">
        <v>3393</v>
      </c>
      <c r="U310" s="6" t="s">
        <v>29</v>
      </c>
      <c r="V310" s="26" t="e">
        <f t="shared" ca="1" si="5"/>
        <v>#NAME?</v>
      </c>
      <c r="W310" s="26"/>
      <c r="X310" s="26"/>
      <c r="Y310" s="6" t="s">
        <v>205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2882</v>
      </c>
      <c r="B311" s="35" t="s">
        <v>3394</v>
      </c>
      <c r="C311" s="9">
        <v>376731</v>
      </c>
      <c r="D311" s="9" t="s">
        <v>28</v>
      </c>
      <c r="E311" s="9" t="s">
        <v>29</v>
      </c>
      <c r="F311" s="6" t="s">
        <v>78</v>
      </c>
      <c r="G311" s="7" t="e">
        <f t="shared" ca="1" si="4"/>
        <v>#NAME?</v>
      </c>
      <c r="H311" s="8" t="s">
        <v>210</v>
      </c>
      <c r="I311" s="26" t="s">
        <v>33</v>
      </c>
      <c r="J311" s="9" t="str">
        <f t="shared" si="3"/>
        <v>Sim</v>
      </c>
      <c r="K311" s="229">
        <v>44998</v>
      </c>
      <c r="L311" s="101"/>
      <c r="M311" s="6" t="s">
        <v>53</v>
      </c>
      <c r="N311" s="10">
        <v>1.2E-2</v>
      </c>
      <c r="O311" s="9" t="s">
        <v>33</v>
      </c>
      <c r="P311" s="223">
        <v>0</v>
      </c>
      <c r="Q311" s="102" t="s">
        <v>3395</v>
      </c>
      <c r="R311" s="102"/>
      <c r="S311" s="7" t="s">
        <v>203</v>
      </c>
      <c r="T311" s="9" t="s">
        <v>3393</v>
      </c>
      <c r="U311" s="6" t="s">
        <v>29</v>
      </c>
      <c r="V311" s="26" t="e">
        <f t="shared" ca="1" si="5"/>
        <v>#NAME?</v>
      </c>
      <c r="W311" s="26"/>
      <c r="X311" s="26"/>
      <c r="Y311" s="6" t="s">
        <v>205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2882</v>
      </c>
      <c r="B312" s="35" t="s">
        <v>2241</v>
      </c>
      <c r="C312" s="9">
        <v>253486</v>
      </c>
      <c r="D312" s="9" t="s">
        <v>28</v>
      </c>
      <c r="E312" s="9" t="s">
        <v>29</v>
      </c>
      <c r="F312" s="9" t="s">
        <v>760</v>
      </c>
      <c r="G312" s="7" t="e">
        <f t="shared" ca="1" si="4"/>
        <v>#NAME?</v>
      </c>
      <c r="H312" s="8" t="s">
        <v>215</v>
      </c>
      <c r="I312" s="26" t="s">
        <v>216</v>
      </c>
      <c r="J312" s="9" t="str">
        <f t="shared" si="3"/>
        <v>Sim</v>
      </c>
      <c r="K312" s="221">
        <v>43620</v>
      </c>
      <c r="L312" s="7"/>
      <c r="M312" s="6" t="s">
        <v>74</v>
      </c>
      <c r="N312" s="10">
        <v>1.4999999999999999E-2</v>
      </c>
      <c r="O312" s="9" t="s">
        <v>33</v>
      </c>
      <c r="P312" s="223">
        <v>0</v>
      </c>
      <c r="Q312" s="102" t="s">
        <v>3396</v>
      </c>
      <c r="R312" s="102" t="s">
        <v>2976</v>
      </c>
      <c r="S312" s="7" t="s">
        <v>203</v>
      </c>
      <c r="T312" s="9" t="s">
        <v>2243</v>
      </c>
      <c r="U312" s="6" t="s">
        <v>29</v>
      </c>
      <c r="V312" s="26" t="e">
        <f t="shared" ca="1" si="5"/>
        <v>#NAME?</v>
      </c>
      <c r="W312" s="26"/>
      <c r="X312" s="26"/>
      <c r="Y312" s="6" t="s">
        <v>296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2882</v>
      </c>
      <c r="B313" s="3" t="s">
        <v>2259</v>
      </c>
      <c r="C313" s="9">
        <v>35132</v>
      </c>
      <c r="D313" s="9" t="s">
        <v>28</v>
      </c>
      <c r="E313" s="9" t="s">
        <v>38</v>
      </c>
      <c r="F313" s="9" t="s">
        <v>260</v>
      </c>
      <c r="G313" s="7" t="e">
        <f t="shared" ca="1" si="4"/>
        <v>#NAME?</v>
      </c>
      <c r="H313" s="8" t="s">
        <v>215</v>
      </c>
      <c r="I313" s="26" t="s">
        <v>216</v>
      </c>
      <c r="J313" s="9" t="str">
        <f t="shared" si="3"/>
        <v>Não</v>
      </c>
      <c r="K313" s="221">
        <v>44319</v>
      </c>
      <c r="L313" s="7"/>
      <c r="M313" s="6" t="s">
        <v>386</v>
      </c>
      <c r="N313" s="28">
        <v>0.02</v>
      </c>
      <c r="O313" s="9" t="s">
        <v>41</v>
      </c>
      <c r="P313" s="223">
        <v>0.2</v>
      </c>
      <c r="Q313" s="30"/>
      <c r="R313" s="30"/>
      <c r="S313" s="7" t="s">
        <v>203</v>
      </c>
      <c r="T313" s="6" t="s">
        <v>2261</v>
      </c>
      <c r="U313" s="6" t="s">
        <v>43</v>
      </c>
      <c r="V313" s="26" t="e">
        <f t="shared" ca="1" si="5"/>
        <v>#NAME?</v>
      </c>
      <c r="W313" s="26"/>
      <c r="X313" s="26"/>
      <c r="Y313" s="6" t="s">
        <v>205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2882</v>
      </c>
      <c r="B314" s="36" t="s">
        <v>3397</v>
      </c>
      <c r="C314" s="9">
        <v>378873</v>
      </c>
      <c r="D314" s="9" t="s">
        <v>28</v>
      </c>
      <c r="E314" s="9" t="s">
        <v>29</v>
      </c>
      <c r="F314" s="9" t="s">
        <v>2916</v>
      </c>
      <c r="G314" s="7" t="e">
        <f t="shared" ca="1" si="4"/>
        <v>#NAME?</v>
      </c>
      <c r="H314" s="8" t="s">
        <v>215</v>
      </c>
      <c r="I314" s="26" t="s">
        <v>2585</v>
      </c>
      <c r="J314" s="9" t="str">
        <f t="shared" si="3"/>
        <v>Não</v>
      </c>
      <c r="K314" s="221">
        <v>45013</v>
      </c>
      <c r="L314" s="7"/>
      <c r="M314" s="6" t="s">
        <v>298</v>
      </c>
      <c r="N314" s="10">
        <v>2.5000000000000001E-2</v>
      </c>
      <c r="O314" s="9" t="s">
        <v>237</v>
      </c>
      <c r="P314" s="223">
        <v>0.2</v>
      </c>
      <c r="Q314" s="102"/>
      <c r="R314" s="102"/>
      <c r="S314" s="7" t="s">
        <v>203</v>
      </c>
      <c r="T314" s="6" t="s">
        <v>3398</v>
      </c>
      <c r="U314" s="6" t="s">
        <v>918</v>
      </c>
      <c r="V314" s="26" t="e">
        <f t="shared" ca="1" si="5"/>
        <v>#NAME?</v>
      </c>
      <c r="W314" s="26"/>
      <c r="X314" s="26"/>
      <c r="Y314" s="6" t="s">
        <v>205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2882</v>
      </c>
      <c r="B315" s="36" t="s">
        <v>3397</v>
      </c>
      <c r="C315" s="9">
        <v>378997</v>
      </c>
      <c r="D315" s="9" t="s">
        <v>28</v>
      </c>
      <c r="E315" s="9" t="s">
        <v>29</v>
      </c>
      <c r="F315" s="9" t="s">
        <v>2916</v>
      </c>
      <c r="G315" s="7" t="e">
        <f t="shared" ca="1" si="4"/>
        <v>#NAME?</v>
      </c>
      <c r="H315" s="8" t="s">
        <v>215</v>
      </c>
      <c r="I315" s="26" t="s">
        <v>2585</v>
      </c>
      <c r="J315" s="9" t="str">
        <f t="shared" si="3"/>
        <v>Não</v>
      </c>
      <c r="K315" s="221">
        <v>45013</v>
      </c>
      <c r="L315" s="7"/>
      <c r="M315" s="6" t="s">
        <v>53</v>
      </c>
      <c r="N315" s="10">
        <v>0.01</v>
      </c>
      <c r="O315" s="9" t="s">
        <v>33</v>
      </c>
      <c r="P315" s="223">
        <v>0</v>
      </c>
      <c r="Q315" s="102"/>
      <c r="R315" s="102"/>
      <c r="S315" s="7" t="s">
        <v>203</v>
      </c>
      <c r="T315" s="6" t="s">
        <v>3398</v>
      </c>
      <c r="U315" s="6" t="s">
        <v>918</v>
      </c>
      <c r="V315" s="26" t="e">
        <f t="shared" ca="1" si="5"/>
        <v>#NAME?</v>
      </c>
      <c r="W315" s="26"/>
      <c r="X315" s="26"/>
      <c r="Y315" s="6" t="s">
        <v>205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2882</v>
      </c>
      <c r="B316" s="3" t="s">
        <v>2278</v>
      </c>
      <c r="C316" s="9">
        <v>48619</v>
      </c>
      <c r="D316" s="9" t="s">
        <v>28</v>
      </c>
      <c r="E316" s="9" t="s">
        <v>38</v>
      </c>
      <c r="F316" s="9" t="s">
        <v>260</v>
      </c>
      <c r="G316" s="7" t="e">
        <f t="shared" ca="1" si="4"/>
        <v>#NAME?</v>
      </c>
      <c r="H316" s="8" t="s">
        <v>215</v>
      </c>
      <c r="I316" s="26" t="s">
        <v>216</v>
      </c>
      <c r="J316" s="9" t="str">
        <f t="shared" si="3"/>
        <v>Sim</v>
      </c>
      <c r="K316" s="221">
        <v>44280</v>
      </c>
      <c r="L316" s="7"/>
      <c r="M316" s="6" t="s">
        <v>74</v>
      </c>
      <c r="N316" s="10">
        <v>1.4999999999999999E-2</v>
      </c>
      <c r="O316" s="9" t="s">
        <v>41</v>
      </c>
      <c r="P316" s="223">
        <v>0.1</v>
      </c>
      <c r="Q316" s="102" t="s">
        <v>3399</v>
      </c>
      <c r="R316" s="102"/>
      <c r="S316" s="7" t="s">
        <v>203</v>
      </c>
      <c r="T316" s="6" t="s">
        <v>2281</v>
      </c>
      <c r="U316" s="6" t="s">
        <v>113</v>
      </c>
      <c r="V316" s="26" t="e">
        <f t="shared" ca="1" si="5"/>
        <v>#NAME?</v>
      </c>
      <c r="W316" s="26"/>
      <c r="X316" s="26"/>
      <c r="Y316" s="6" t="s">
        <v>205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2882</v>
      </c>
      <c r="B317" s="3" t="s">
        <v>2278</v>
      </c>
      <c r="C317" s="9">
        <v>85179</v>
      </c>
      <c r="D317" s="9" t="s">
        <v>28</v>
      </c>
      <c r="E317" s="9" t="s">
        <v>38</v>
      </c>
      <c r="F317" s="9" t="s">
        <v>260</v>
      </c>
      <c r="G317" s="7" t="e">
        <f t="shared" ca="1" si="4"/>
        <v>#NAME?</v>
      </c>
      <c r="H317" s="8" t="s">
        <v>215</v>
      </c>
      <c r="I317" s="26" t="s">
        <v>216</v>
      </c>
      <c r="J317" s="9" t="str">
        <f t="shared" si="3"/>
        <v>Não</v>
      </c>
      <c r="K317" s="27">
        <v>44382</v>
      </c>
      <c r="L317" s="7"/>
      <c r="M317" s="6" t="s">
        <v>74</v>
      </c>
      <c r="N317" s="10">
        <v>1.4999999999999999E-2</v>
      </c>
      <c r="O317" s="9" t="s">
        <v>41</v>
      </c>
      <c r="P317" s="223">
        <v>0.1</v>
      </c>
      <c r="Q317" s="43"/>
      <c r="R317" s="102" t="s">
        <v>3400</v>
      </c>
      <c r="S317" s="7" t="s">
        <v>203</v>
      </c>
      <c r="T317" s="6" t="s">
        <v>2281</v>
      </c>
      <c r="U317" s="6" t="s">
        <v>113</v>
      </c>
      <c r="V317" s="26" t="e">
        <f t="shared" ca="1" si="5"/>
        <v>#NAME?</v>
      </c>
      <c r="W317" s="26"/>
      <c r="X317" s="26"/>
      <c r="Y317" s="6" t="s">
        <v>296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2882</v>
      </c>
      <c r="B318" s="3" t="s">
        <v>3401</v>
      </c>
      <c r="C318" s="9">
        <v>334022</v>
      </c>
      <c r="D318" s="9" t="s">
        <v>28</v>
      </c>
      <c r="E318" s="9" t="s">
        <v>38</v>
      </c>
      <c r="F318" s="9" t="s">
        <v>306</v>
      </c>
      <c r="G318" s="7" t="e">
        <f t="shared" ca="1" si="4"/>
        <v>#NAME?</v>
      </c>
      <c r="H318" s="8" t="s">
        <v>215</v>
      </c>
      <c r="I318" s="26" t="s">
        <v>216</v>
      </c>
      <c r="J318" s="9" t="str">
        <f t="shared" si="3"/>
        <v>Não</v>
      </c>
      <c r="K318" s="27">
        <v>44389</v>
      </c>
      <c r="L318" s="7"/>
      <c r="M318" s="6" t="s">
        <v>74</v>
      </c>
      <c r="N318" s="10">
        <v>1.4999999999999999E-2</v>
      </c>
      <c r="O318" s="9" t="s">
        <v>41</v>
      </c>
      <c r="P318" s="223">
        <v>0.1</v>
      </c>
      <c r="Q318" s="30"/>
      <c r="R318" s="30"/>
      <c r="S318" s="7" t="s">
        <v>203</v>
      </c>
      <c r="T318" s="6" t="s">
        <v>2288</v>
      </c>
      <c r="U318" s="7" t="s">
        <v>918</v>
      </c>
      <c r="V318" s="26" t="e">
        <f t="shared" ca="1" si="5"/>
        <v>#NAME?</v>
      </c>
      <c r="W318" s="26"/>
      <c r="X318" s="26"/>
      <c r="Y318" s="6" t="s">
        <v>296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2882</v>
      </c>
      <c r="B319" s="3" t="s">
        <v>3402</v>
      </c>
      <c r="C319" s="9">
        <v>338425</v>
      </c>
      <c r="D319" s="233" t="s">
        <v>28</v>
      </c>
      <c r="E319" s="233" t="s">
        <v>29</v>
      </c>
      <c r="F319" s="9" t="s">
        <v>760</v>
      </c>
      <c r="G319" s="7" t="e">
        <f t="shared" ca="1" si="4"/>
        <v>#NAME?</v>
      </c>
      <c r="H319" s="234" t="s">
        <v>210</v>
      </c>
      <c r="I319" s="26" t="s">
        <v>33</v>
      </c>
      <c r="J319" s="9" t="str">
        <f t="shared" si="3"/>
        <v>Não</v>
      </c>
      <c r="K319" s="235">
        <v>43564</v>
      </c>
      <c r="L319" s="7"/>
      <c r="M319" s="236" t="s">
        <v>386</v>
      </c>
      <c r="N319" s="237">
        <v>0.02</v>
      </c>
      <c r="O319" s="233"/>
      <c r="P319" s="238"/>
      <c r="Q319" s="43"/>
      <c r="R319" s="102" t="s">
        <v>3403</v>
      </c>
      <c r="S319" s="7" t="s">
        <v>203</v>
      </c>
      <c r="T319" s="6" t="s">
        <v>3404</v>
      </c>
      <c r="U319" s="6" t="s">
        <v>29</v>
      </c>
      <c r="V319" s="26" t="e">
        <f t="shared" ca="1" si="5"/>
        <v>#NAME?</v>
      </c>
      <c r="W319" s="26"/>
      <c r="X319" s="26"/>
      <c r="Y319" s="6" t="s">
        <v>296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2882</v>
      </c>
      <c r="B320" s="3" t="s">
        <v>3405</v>
      </c>
      <c r="C320" s="9">
        <v>450254</v>
      </c>
      <c r="D320" s="9" t="s">
        <v>2884</v>
      </c>
      <c r="E320" s="9" t="s">
        <v>29</v>
      </c>
      <c r="F320" s="9" t="s">
        <v>2885</v>
      </c>
      <c r="G320" s="7" t="e">
        <f t="shared" ca="1" si="4"/>
        <v>#NAME?</v>
      </c>
      <c r="H320" s="8" t="s">
        <v>215</v>
      </c>
      <c r="I320" s="26" t="s">
        <v>216</v>
      </c>
      <c r="J320" s="9" t="str">
        <f t="shared" si="3"/>
        <v>Não</v>
      </c>
      <c r="K320" s="221">
        <v>43894</v>
      </c>
      <c r="L320" s="6"/>
      <c r="M320" s="6" t="s">
        <v>40</v>
      </c>
      <c r="N320" s="10">
        <v>1.2E-2</v>
      </c>
      <c r="O320" s="9" t="s">
        <v>33</v>
      </c>
      <c r="P320" s="223">
        <v>0</v>
      </c>
      <c r="Q320" s="102"/>
      <c r="R320" s="102"/>
      <c r="S320" s="7" t="s">
        <v>203</v>
      </c>
      <c r="T320" s="6" t="s">
        <v>3406</v>
      </c>
      <c r="U320" s="6" t="s">
        <v>29</v>
      </c>
      <c r="V320" s="26" t="e">
        <f t="shared" ca="1" si="5"/>
        <v>#NAME?</v>
      </c>
      <c r="W320" s="26"/>
      <c r="X320" s="26"/>
      <c r="Y320" s="6" t="s">
        <v>296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2882</v>
      </c>
      <c r="B321" s="3" t="s">
        <v>3407</v>
      </c>
      <c r="C321" s="9">
        <v>49251</v>
      </c>
      <c r="D321" s="9" t="s">
        <v>28</v>
      </c>
      <c r="E321" s="9" t="s">
        <v>38</v>
      </c>
      <c r="F321" s="6" t="s">
        <v>306</v>
      </c>
      <c r="G321" s="7" t="e">
        <f t="shared" ca="1" si="4"/>
        <v>#NAME?</v>
      </c>
      <c r="H321" s="8" t="s">
        <v>201</v>
      </c>
      <c r="I321" s="26" t="s">
        <v>33</v>
      </c>
      <c r="J321" s="9" t="str">
        <f t="shared" si="3"/>
        <v>Não</v>
      </c>
      <c r="K321" s="101">
        <v>44279</v>
      </c>
      <c r="L321" s="27">
        <v>44602</v>
      </c>
      <c r="M321" s="6" t="s">
        <v>74</v>
      </c>
      <c r="N321" s="10">
        <v>1.4999999999999999E-2</v>
      </c>
      <c r="O321" s="9" t="s">
        <v>41</v>
      </c>
      <c r="P321" s="223">
        <v>0.1</v>
      </c>
      <c r="Q321" s="102"/>
      <c r="R321" s="102"/>
      <c r="S321" s="7" t="s">
        <v>203</v>
      </c>
      <c r="T321" s="6" t="s">
        <v>3408</v>
      </c>
      <c r="U321" s="6" t="s">
        <v>43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2893</v>
      </c>
      <c r="BG321" s="104">
        <v>0</v>
      </c>
      <c r="BH321" s="104" t="s">
        <v>2893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2882</v>
      </c>
      <c r="B322" s="36" t="s">
        <v>3409</v>
      </c>
      <c r="C322" s="9">
        <v>424800</v>
      </c>
      <c r="D322" s="9" t="s">
        <v>2884</v>
      </c>
      <c r="E322" s="9" t="s">
        <v>29</v>
      </c>
      <c r="F322" s="6" t="s">
        <v>2885</v>
      </c>
      <c r="G322" s="7" t="e">
        <f t="shared" ca="1" si="4"/>
        <v>#NAME?</v>
      </c>
      <c r="H322" s="8" t="s">
        <v>201</v>
      </c>
      <c r="I322" s="26" t="s">
        <v>33</v>
      </c>
      <c r="J322" s="9" t="str">
        <f t="shared" si="3"/>
        <v>Não</v>
      </c>
      <c r="K322" s="101">
        <v>43668</v>
      </c>
      <c r="L322" s="250">
        <v>44044</v>
      </c>
      <c r="M322" s="6" t="s">
        <v>74</v>
      </c>
      <c r="N322" s="10">
        <v>0.01</v>
      </c>
      <c r="O322" s="9" t="s">
        <v>41</v>
      </c>
      <c r="P322" s="223">
        <v>0.1</v>
      </c>
      <c r="Q322" s="247"/>
      <c r="R322" s="102"/>
      <c r="S322" s="7" t="s">
        <v>203</v>
      </c>
      <c r="T322" s="6" t="s">
        <v>3410</v>
      </c>
      <c r="U322" s="6" t="s">
        <v>29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2893</v>
      </c>
      <c r="BG322" s="104">
        <v>0</v>
      </c>
      <c r="BH322" s="104" t="s">
        <v>2893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2882</v>
      </c>
      <c r="B323" s="36" t="s">
        <v>2330</v>
      </c>
      <c r="C323" s="9">
        <v>362762</v>
      </c>
      <c r="D323" s="9" t="s">
        <v>28</v>
      </c>
      <c r="E323" s="9" t="s">
        <v>38</v>
      </c>
      <c r="F323" s="6" t="s">
        <v>260</v>
      </c>
      <c r="G323" s="7" t="e">
        <f t="shared" ca="1" si="4"/>
        <v>#NAME?</v>
      </c>
      <c r="H323" s="8" t="s">
        <v>215</v>
      </c>
      <c r="I323" s="26" t="s">
        <v>216</v>
      </c>
      <c r="J323" s="9" t="str">
        <f t="shared" si="3"/>
        <v>Não</v>
      </c>
      <c r="K323" s="101">
        <v>44844</v>
      </c>
      <c r="L323" s="250"/>
      <c r="M323" s="6" t="s">
        <v>53</v>
      </c>
      <c r="N323" s="10">
        <v>0.01</v>
      </c>
      <c r="O323" s="9" t="s">
        <v>33</v>
      </c>
      <c r="P323" s="223">
        <v>0</v>
      </c>
      <c r="Q323" s="102"/>
      <c r="R323" s="102"/>
      <c r="S323" s="7" t="s">
        <v>203</v>
      </c>
      <c r="T323" s="6" t="s">
        <v>2332</v>
      </c>
      <c r="U323" s="6" t="s">
        <v>43</v>
      </c>
      <c r="V323" s="26" t="e">
        <f t="shared" ca="1" si="5"/>
        <v>#NAME?</v>
      </c>
      <c r="W323" s="26"/>
      <c r="X323" s="26"/>
      <c r="Y323" s="6" t="s">
        <v>296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2882</v>
      </c>
      <c r="B324" s="97" t="s">
        <v>3411</v>
      </c>
      <c r="C324" s="9">
        <v>45860</v>
      </c>
      <c r="D324" s="9" t="s">
        <v>28</v>
      </c>
      <c r="E324" s="9" t="s">
        <v>38</v>
      </c>
      <c r="F324" s="9" t="s">
        <v>306</v>
      </c>
      <c r="G324" s="7" t="e">
        <f t="shared" ca="1" si="4"/>
        <v>#NAME?</v>
      </c>
      <c r="H324" s="8" t="s">
        <v>215</v>
      </c>
      <c r="I324" s="26" t="s">
        <v>216</v>
      </c>
      <c r="J324" s="9" t="str">
        <f t="shared" si="3"/>
        <v>Não</v>
      </c>
      <c r="K324" s="221">
        <v>44279</v>
      </c>
      <c r="L324" s="7"/>
      <c r="M324" s="6" t="s">
        <v>74</v>
      </c>
      <c r="N324" s="10">
        <v>1.4999999999999999E-2</v>
      </c>
      <c r="O324" s="9" t="s">
        <v>41</v>
      </c>
      <c r="P324" s="223">
        <v>0.1</v>
      </c>
      <c r="Q324" s="102"/>
      <c r="R324" s="102"/>
      <c r="S324" s="7" t="s">
        <v>203</v>
      </c>
      <c r="T324" s="9" t="s">
        <v>3412</v>
      </c>
      <c r="U324" s="6" t="s">
        <v>43</v>
      </c>
      <c r="V324" s="26" t="e">
        <f t="shared" ca="1" si="5"/>
        <v>#NAME?</v>
      </c>
      <c r="W324" s="26"/>
      <c r="X324" s="26"/>
      <c r="Y324" s="6" t="s">
        <v>296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2893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2882</v>
      </c>
      <c r="B325" s="36" t="s">
        <v>3413</v>
      </c>
      <c r="C325" s="9">
        <v>39176</v>
      </c>
      <c r="D325" s="9" t="s">
        <v>2884</v>
      </c>
      <c r="E325" s="9" t="s">
        <v>29</v>
      </c>
      <c r="F325" s="6" t="s">
        <v>2891</v>
      </c>
      <c r="G325" s="7" t="e">
        <f t="shared" ca="1" si="4"/>
        <v>#NAME?</v>
      </c>
      <c r="H325" s="8" t="s">
        <v>201</v>
      </c>
      <c r="I325" s="26" t="s">
        <v>33</v>
      </c>
      <c r="J325" s="9" t="str">
        <f t="shared" si="3"/>
        <v>Não</v>
      </c>
      <c r="K325" s="101">
        <v>43865</v>
      </c>
      <c r="L325" s="101">
        <v>44631</v>
      </c>
      <c r="M325" s="6" t="s">
        <v>74</v>
      </c>
      <c r="N325" s="10">
        <v>1.4999999999999999E-2</v>
      </c>
      <c r="O325" s="9" t="s">
        <v>41</v>
      </c>
      <c r="P325" s="223">
        <v>0.1</v>
      </c>
      <c r="Q325" s="102"/>
      <c r="R325" s="102"/>
      <c r="S325" s="7" t="s">
        <v>203</v>
      </c>
      <c r="T325" s="6" t="s">
        <v>3414</v>
      </c>
      <c r="U325" s="6" t="s">
        <v>29</v>
      </c>
      <c r="V325" s="26" t="e">
        <f t="shared" ca="1" si="5"/>
        <v>#NAME?</v>
      </c>
      <c r="W325" s="26"/>
      <c r="X325" s="26"/>
      <c r="Y325" s="6" t="s">
        <v>296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2882</v>
      </c>
      <c r="B326" s="36" t="s">
        <v>3415</v>
      </c>
      <c r="C326" s="9">
        <v>445568</v>
      </c>
      <c r="D326" s="9" t="s">
        <v>2884</v>
      </c>
      <c r="E326" s="9" t="s">
        <v>29</v>
      </c>
      <c r="F326" s="6" t="s">
        <v>2885</v>
      </c>
      <c r="G326" s="7" t="e">
        <f t="shared" ca="1" si="4"/>
        <v>#NAME?</v>
      </c>
      <c r="H326" s="8" t="s">
        <v>201</v>
      </c>
      <c r="I326" s="26" t="s">
        <v>33</v>
      </c>
      <c r="J326" s="9" t="str">
        <f t="shared" si="3"/>
        <v>Não</v>
      </c>
      <c r="K326" s="101">
        <v>43840</v>
      </c>
      <c r="L326" s="229">
        <v>44153</v>
      </c>
      <c r="M326" s="6" t="s">
        <v>40</v>
      </c>
      <c r="N326" s="10">
        <v>1.2E-2</v>
      </c>
      <c r="O326" s="9" t="s">
        <v>33</v>
      </c>
      <c r="P326" s="223">
        <v>0</v>
      </c>
      <c r="Q326" s="102"/>
      <c r="R326" s="102"/>
      <c r="S326" s="7" t="s">
        <v>203</v>
      </c>
      <c r="T326" s="6" t="s">
        <v>3040</v>
      </c>
      <c r="U326" s="6" t="s">
        <v>29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2893</v>
      </c>
      <c r="BG326" s="104">
        <v>0</v>
      </c>
      <c r="BH326" s="104" t="s">
        <v>2893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2882</v>
      </c>
      <c r="B327" s="3" t="s">
        <v>3416</v>
      </c>
      <c r="C327" s="9">
        <v>445690</v>
      </c>
      <c r="D327" s="9" t="s">
        <v>2884</v>
      </c>
      <c r="E327" s="9" t="s">
        <v>29</v>
      </c>
      <c r="F327" s="9" t="s">
        <v>2885</v>
      </c>
      <c r="G327" s="7" t="e">
        <f t="shared" ca="1" si="4"/>
        <v>#NAME?</v>
      </c>
      <c r="H327" s="8" t="s">
        <v>210</v>
      </c>
      <c r="I327" s="26" t="s">
        <v>33</v>
      </c>
      <c r="J327" s="9" t="str">
        <f t="shared" si="3"/>
        <v>Não</v>
      </c>
      <c r="K327" s="221">
        <v>43867</v>
      </c>
      <c r="L327" s="6"/>
      <c r="M327" s="6" t="s">
        <v>40</v>
      </c>
      <c r="N327" s="10">
        <v>1.2E-2</v>
      </c>
      <c r="O327" s="9" t="s">
        <v>33</v>
      </c>
      <c r="P327" s="223">
        <v>0</v>
      </c>
      <c r="Q327" s="43"/>
      <c r="R327" s="102" t="s">
        <v>3417</v>
      </c>
      <c r="S327" s="7" t="s">
        <v>203</v>
      </c>
      <c r="T327" s="6" t="s">
        <v>3418</v>
      </c>
      <c r="U327" s="6" t="s">
        <v>29</v>
      </c>
      <c r="V327" s="26" t="e">
        <f t="shared" ca="1" si="5"/>
        <v>#NAME?</v>
      </c>
      <c r="W327" s="26"/>
      <c r="X327" s="26"/>
      <c r="Y327" s="6" t="s">
        <v>296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2882</v>
      </c>
      <c r="B328" s="35" t="s">
        <v>3419</v>
      </c>
      <c r="C328" s="9">
        <v>86748</v>
      </c>
      <c r="D328" s="9" t="s">
        <v>2950</v>
      </c>
      <c r="E328" s="9" t="s">
        <v>29</v>
      </c>
      <c r="F328" s="9" t="s">
        <v>2950</v>
      </c>
      <c r="G328" s="7" t="e">
        <f t="shared" ca="1" si="4"/>
        <v>#NAME?</v>
      </c>
      <c r="H328" s="8" t="s">
        <v>210</v>
      </c>
      <c r="I328" s="26" t="s">
        <v>33</v>
      </c>
      <c r="J328" s="9" t="str">
        <f t="shared" si="3"/>
        <v>Não</v>
      </c>
      <c r="K328" s="227">
        <v>43416</v>
      </c>
      <c r="L328" s="6"/>
      <c r="M328" s="6" t="s">
        <v>298</v>
      </c>
      <c r="N328" s="222">
        <v>8.0000000000000002E-3</v>
      </c>
      <c r="O328" s="9" t="s">
        <v>33</v>
      </c>
      <c r="P328" s="223">
        <v>0</v>
      </c>
      <c r="Q328" s="102"/>
      <c r="R328" s="102"/>
      <c r="S328" s="7" t="s">
        <v>203</v>
      </c>
      <c r="T328" s="9" t="s">
        <v>3420</v>
      </c>
      <c r="U328" s="6" t="s">
        <v>29</v>
      </c>
      <c r="V328" s="26" t="e">
        <f t="shared" ca="1" si="5"/>
        <v>#NAME?</v>
      </c>
      <c r="W328" s="26"/>
      <c r="X328" s="26"/>
      <c r="Y328" s="6" t="s">
        <v>296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2882</v>
      </c>
      <c r="B329" s="3" t="s">
        <v>3421</v>
      </c>
      <c r="C329" s="9">
        <v>446896</v>
      </c>
      <c r="D329" s="9" t="s">
        <v>2884</v>
      </c>
      <c r="E329" s="9" t="s">
        <v>29</v>
      </c>
      <c r="F329" s="6" t="s">
        <v>2891</v>
      </c>
      <c r="G329" s="7" t="e">
        <f t="shared" ca="1" si="4"/>
        <v>#NAME?</v>
      </c>
      <c r="H329" s="8" t="s">
        <v>201</v>
      </c>
      <c r="I329" s="26" t="s">
        <v>33</v>
      </c>
      <c r="J329" s="9" t="str">
        <f t="shared" si="3"/>
        <v>Não</v>
      </c>
      <c r="K329" s="101">
        <v>43861</v>
      </c>
      <c r="L329" s="229">
        <v>44484</v>
      </c>
      <c r="M329" s="6" t="s">
        <v>40</v>
      </c>
      <c r="N329" s="10">
        <v>1.2E-2</v>
      </c>
      <c r="O329" s="9" t="s">
        <v>33</v>
      </c>
      <c r="P329" s="223">
        <v>0</v>
      </c>
      <c r="Q329" s="102"/>
      <c r="R329" s="102"/>
      <c r="S329" s="7" t="s">
        <v>203</v>
      </c>
      <c r="T329" s="6" t="s">
        <v>3422</v>
      </c>
      <c r="U329" s="6" t="s">
        <v>57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2893</v>
      </c>
      <c r="BG329" s="104">
        <v>0</v>
      </c>
      <c r="BH329" s="104" t="s">
        <v>2893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2882</v>
      </c>
      <c r="B330" s="3" t="s">
        <v>2367</v>
      </c>
      <c r="C330" s="9">
        <v>582189</v>
      </c>
      <c r="D330" s="9" t="s">
        <v>28</v>
      </c>
      <c r="E330" s="9" t="s">
        <v>38</v>
      </c>
      <c r="F330" s="9" t="s">
        <v>260</v>
      </c>
      <c r="G330" s="7" t="e">
        <f t="shared" ca="1" si="4"/>
        <v>#NAME?</v>
      </c>
      <c r="H330" s="8" t="s">
        <v>215</v>
      </c>
      <c r="I330" s="26" t="s">
        <v>216</v>
      </c>
      <c r="J330" s="9" t="str">
        <f t="shared" si="3"/>
        <v>Não</v>
      </c>
      <c r="K330" s="221">
        <v>44321</v>
      </c>
      <c r="L330" s="7"/>
      <c r="M330" s="6" t="s">
        <v>74</v>
      </c>
      <c r="N330" s="10">
        <v>1.4999999999999999E-2</v>
      </c>
      <c r="O330" s="9" t="s">
        <v>41</v>
      </c>
      <c r="P330" s="223">
        <v>0.1</v>
      </c>
      <c r="Q330" s="30"/>
      <c r="R330" s="30"/>
      <c r="S330" s="7" t="s">
        <v>203</v>
      </c>
      <c r="T330" s="6" t="s">
        <v>2370</v>
      </c>
      <c r="U330" s="6" t="s">
        <v>43</v>
      </c>
      <c r="V330" s="26" t="e">
        <f t="shared" ca="1" si="5"/>
        <v>#NAME?</v>
      </c>
      <c r="W330" s="26"/>
      <c r="X330" s="26"/>
      <c r="Y330" s="6" t="s">
        <v>296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2882</v>
      </c>
      <c r="B331" s="3" t="s">
        <v>3423</v>
      </c>
      <c r="C331" s="9">
        <v>32725</v>
      </c>
      <c r="D331" s="9" t="s">
        <v>28</v>
      </c>
      <c r="E331" s="9" t="s">
        <v>38</v>
      </c>
      <c r="F331" s="9" t="s">
        <v>260</v>
      </c>
      <c r="G331" s="7" t="e">
        <f t="shared" ca="1" si="4"/>
        <v>#NAME?</v>
      </c>
      <c r="H331" s="8" t="s">
        <v>201</v>
      </c>
      <c r="I331" s="26" t="s">
        <v>33</v>
      </c>
      <c r="J331" s="9" t="str">
        <f t="shared" si="3"/>
        <v>Não</v>
      </c>
      <c r="K331" s="221">
        <v>44319</v>
      </c>
      <c r="L331" s="27">
        <v>45008</v>
      </c>
      <c r="M331" s="6" t="s">
        <v>74</v>
      </c>
      <c r="N331" s="10">
        <v>1.4999999999999999E-2</v>
      </c>
      <c r="O331" s="9" t="s">
        <v>41</v>
      </c>
      <c r="P331" s="223">
        <v>0.1</v>
      </c>
      <c r="Q331" s="30"/>
      <c r="R331" s="30"/>
      <c r="S331" s="7" t="s">
        <v>203</v>
      </c>
      <c r="T331" s="6" t="s">
        <v>3424</v>
      </c>
      <c r="U331" s="6" t="s">
        <v>43</v>
      </c>
      <c r="V331" s="26" t="e">
        <f t="shared" ca="1" si="5"/>
        <v>#NAME?</v>
      </c>
      <c r="W331" s="26"/>
      <c r="X331" s="26"/>
      <c r="Y331" s="6" t="s">
        <v>296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2882</v>
      </c>
      <c r="B332" s="3" t="s">
        <v>3425</v>
      </c>
      <c r="C332" s="9">
        <v>34745</v>
      </c>
      <c r="D332" s="9" t="s">
        <v>28</v>
      </c>
      <c r="E332" s="9" t="s">
        <v>38</v>
      </c>
      <c r="F332" s="9" t="s">
        <v>306</v>
      </c>
      <c r="G332" s="7" t="e">
        <f t="shared" ca="1" si="4"/>
        <v>#NAME?</v>
      </c>
      <c r="H332" s="8" t="s">
        <v>215</v>
      </c>
      <c r="I332" s="26" t="s">
        <v>216</v>
      </c>
      <c r="J332" s="9" t="str">
        <f t="shared" si="3"/>
        <v>Não</v>
      </c>
      <c r="K332" s="221">
        <v>44319</v>
      </c>
      <c r="L332" s="7"/>
      <c r="M332" s="6" t="s">
        <v>74</v>
      </c>
      <c r="N332" s="10">
        <v>1.4999999999999999E-2</v>
      </c>
      <c r="O332" s="9" t="s">
        <v>41</v>
      </c>
      <c r="P332" s="223">
        <v>0.1</v>
      </c>
      <c r="Q332" s="25"/>
      <c r="R332" s="30" t="s">
        <v>3426</v>
      </c>
      <c r="S332" s="7" t="s">
        <v>203</v>
      </c>
      <c r="T332" s="6" t="s">
        <v>2382</v>
      </c>
      <c r="U332" s="6" t="s">
        <v>43</v>
      </c>
      <c r="V332" s="26" t="e">
        <f t="shared" ca="1" si="5"/>
        <v>#NAME?</v>
      </c>
      <c r="W332" s="26"/>
      <c r="X332" s="26"/>
      <c r="Y332" s="6" t="s">
        <v>296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2882</v>
      </c>
      <c r="B333" s="36" t="s">
        <v>2386</v>
      </c>
      <c r="C333" s="9">
        <v>453470</v>
      </c>
      <c r="D333" s="9" t="s">
        <v>28</v>
      </c>
      <c r="E333" s="9" t="s">
        <v>38</v>
      </c>
      <c r="F333" s="9" t="s">
        <v>306</v>
      </c>
      <c r="G333" s="7" t="e">
        <f t="shared" ca="1" si="4"/>
        <v>#NAME?</v>
      </c>
      <c r="H333" s="8" t="s">
        <v>215</v>
      </c>
      <c r="I333" s="26" t="s">
        <v>216</v>
      </c>
      <c r="J333" s="9" t="str">
        <f t="shared" si="3"/>
        <v>Não</v>
      </c>
      <c r="K333" s="27">
        <v>44462</v>
      </c>
      <c r="L333" s="7"/>
      <c r="M333" s="6" t="s">
        <v>298</v>
      </c>
      <c r="N333" s="10">
        <v>2.5000000000000001E-2</v>
      </c>
      <c r="O333" s="9" t="s">
        <v>237</v>
      </c>
      <c r="P333" s="223">
        <v>0.2</v>
      </c>
      <c r="Q333" s="25"/>
      <c r="R333" s="30" t="s">
        <v>3427</v>
      </c>
      <c r="S333" s="7" t="s">
        <v>203</v>
      </c>
      <c r="T333" s="6" t="s">
        <v>2389</v>
      </c>
      <c r="U333" s="7" t="s">
        <v>1004</v>
      </c>
      <c r="V333" s="26" t="e">
        <f t="shared" ca="1" si="5"/>
        <v>#NAME?</v>
      </c>
      <c r="W333" s="26"/>
      <c r="X333" s="26"/>
      <c r="Y333" s="6" t="s">
        <v>296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2882</v>
      </c>
      <c r="B334" s="255" t="s">
        <v>3428</v>
      </c>
      <c r="C334" s="9">
        <v>424158</v>
      </c>
      <c r="D334" s="9" t="s">
        <v>2884</v>
      </c>
      <c r="E334" s="9" t="s">
        <v>29</v>
      </c>
      <c r="F334" s="256" t="s">
        <v>2885</v>
      </c>
      <c r="G334" s="7" t="e">
        <f t="shared" ca="1" si="4"/>
        <v>#NAME?</v>
      </c>
      <c r="H334" s="8" t="s">
        <v>215</v>
      </c>
      <c r="I334" s="26" t="s">
        <v>216</v>
      </c>
      <c r="J334" s="9" t="str">
        <f t="shared" si="3"/>
        <v>Sim</v>
      </c>
      <c r="K334" s="257">
        <v>43675</v>
      </c>
      <c r="L334" s="256"/>
      <c r="M334" s="6" t="s">
        <v>74</v>
      </c>
      <c r="N334" s="258">
        <v>0.01</v>
      </c>
      <c r="O334" s="9" t="s">
        <v>41</v>
      </c>
      <c r="P334" s="223">
        <v>0.1</v>
      </c>
      <c r="Q334" s="259" t="s">
        <v>2908</v>
      </c>
      <c r="R334" s="25"/>
      <c r="S334" s="7" t="s">
        <v>203</v>
      </c>
      <c r="T334" s="256" t="s">
        <v>3429</v>
      </c>
      <c r="U334" s="256" t="s">
        <v>29</v>
      </c>
      <c r="V334" s="26" t="e">
        <f t="shared" ca="1" si="5"/>
        <v>#NAME?</v>
      </c>
      <c r="W334" s="26"/>
      <c r="X334" s="26"/>
      <c r="Y334" s="6" t="s">
        <v>296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2893</v>
      </c>
      <c r="BG334" s="226">
        <v>0</v>
      </c>
      <c r="BH334" s="226" t="s">
        <v>2893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2882</v>
      </c>
      <c r="B335" s="255" t="s">
        <v>3430</v>
      </c>
      <c r="C335" s="9">
        <v>343714</v>
      </c>
      <c r="D335" s="9" t="s">
        <v>110</v>
      </c>
      <c r="E335" s="9" t="s">
        <v>29</v>
      </c>
      <c r="F335" s="256" t="s">
        <v>3431</v>
      </c>
      <c r="G335" s="7" t="e">
        <f t="shared" ca="1" si="4"/>
        <v>#NAME?</v>
      </c>
      <c r="H335" s="8" t="s">
        <v>215</v>
      </c>
      <c r="I335" s="26" t="s">
        <v>216</v>
      </c>
      <c r="J335" s="9" t="str">
        <f t="shared" si="3"/>
        <v>Não</v>
      </c>
      <c r="K335" s="257"/>
      <c r="L335" s="256"/>
      <c r="M335" s="6" t="s">
        <v>40</v>
      </c>
      <c r="N335" s="258">
        <v>1.2E-2</v>
      </c>
      <c r="O335" s="9" t="s">
        <v>33</v>
      </c>
      <c r="P335" s="223">
        <v>0</v>
      </c>
      <c r="Q335" s="259"/>
      <c r="R335" s="259"/>
      <c r="S335" s="7" t="s">
        <v>203</v>
      </c>
      <c r="T335" s="256" t="s">
        <v>3432</v>
      </c>
      <c r="U335" s="256"/>
      <c r="V335" s="26" t="e">
        <f t="shared" ca="1" si="5"/>
        <v>#NAME?</v>
      </c>
      <c r="W335" s="26"/>
      <c r="X335" s="26"/>
      <c r="Y335" s="6" t="s">
        <v>296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2893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2882</v>
      </c>
      <c r="B336" s="3" t="s">
        <v>3433</v>
      </c>
      <c r="C336" s="9">
        <v>466217</v>
      </c>
      <c r="D336" s="9" t="s">
        <v>28</v>
      </c>
      <c r="E336" s="9" t="s">
        <v>38</v>
      </c>
      <c r="F336" s="6" t="s">
        <v>260</v>
      </c>
      <c r="G336" s="7" t="e">
        <f t="shared" ca="1" si="4"/>
        <v>#NAME?</v>
      </c>
      <c r="H336" s="8" t="s">
        <v>201</v>
      </c>
      <c r="I336" s="26" t="s">
        <v>33</v>
      </c>
      <c r="J336" s="9" t="str">
        <f t="shared" si="3"/>
        <v>Não</v>
      </c>
      <c r="K336" s="101">
        <v>44278</v>
      </c>
      <c r="L336" s="101">
        <v>44322</v>
      </c>
      <c r="M336" s="6" t="s">
        <v>74</v>
      </c>
      <c r="N336" s="10">
        <v>1.4999999999999999E-2</v>
      </c>
      <c r="O336" s="9" t="s">
        <v>41</v>
      </c>
      <c r="P336" s="223">
        <v>0.1</v>
      </c>
      <c r="Q336" s="102"/>
      <c r="R336" s="102"/>
      <c r="S336" s="7" t="s">
        <v>329</v>
      </c>
      <c r="T336" s="6" t="s">
        <v>3434</v>
      </c>
      <c r="U336" s="6" t="s">
        <v>43</v>
      </c>
      <c r="V336" s="26" t="e">
        <f t="shared" ca="1" si="5"/>
        <v>#NAME?</v>
      </c>
      <c r="W336" s="26"/>
      <c r="X336" s="26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2893</v>
      </c>
      <c r="BG336" s="104">
        <v>0</v>
      </c>
      <c r="BH336" s="104" t="s">
        <v>2893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2882</v>
      </c>
      <c r="B337" s="3" t="s">
        <v>3435</v>
      </c>
      <c r="C337" s="9">
        <v>459540</v>
      </c>
      <c r="D337" s="9" t="s">
        <v>28</v>
      </c>
      <c r="E337" s="9" t="s">
        <v>38</v>
      </c>
      <c r="F337" s="9" t="s">
        <v>306</v>
      </c>
      <c r="G337" s="7" t="e">
        <f t="shared" ca="1" si="4"/>
        <v>#NAME?</v>
      </c>
      <c r="H337" s="8" t="s">
        <v>215</v>
      </c>
      <c r="I337" s="26" t="s">
        <v>216</v>
      </c>
      <c r="J337" s="9" t="str">
        <f t="shared" si="3"/>
        <v>Não</v>
      </c>
      <c r="K337" s="221">
        <v>44280</v>
      </c>
      <c r="L337" s="7"/>
      <c r="M337" s="6" t="s">
        <v>53</v>
      </c>
      <c r="N337" s="222">
        <v>7.0000000000000001E-3</v>
      </c>
      <c r="O337" s="9" t="s">
        <v>33</v>
      </c>
      <c r="P337" s="223">
        <v>0</v>
      </c>
      <c r="Q337" s="25"/>
      <c r="R337" s="102" t="s">
        <v>3116</v>
      </c>
      <c r="S337" s="7" t="s">
        <v>329</v>
      </c>
      <c r="T337" s="6" t="s">
        <v>3436</v>
      </c>
      <c r="U337" s="6" t="s">
        <v>43</v>
      </c>
      <c r="V337" s="26" t="e">
        <f t="shared" ca="1" si="5"/>
        <v>#NAME?</v>
      </c>
      <c r="W337" s="26"/>
      <c r="X337" s="26"/>
      <c r="Y337" s="6" t="s">
        <v>296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2882</v>
      </c>
      <c r="B338" s="36" t="s">
        <v>3437</v>
      </c>
      <c r="C338" s="9">
        <v>34113</v>
      </c>
      <c r="D338" s="9" t="s">
        <v>28</v>
      </c>
      <c r="E338" s="9" t="s">
        <v>38</v>
      </c>
      <c r="F338" s="6" t="s">
        <v>260</v>
      </c>
      <c r="G338" s="7" t="e">
        <f t="shared" ca="1" si="4"/>
        <v>#NAME?</v>
      </c>
      <c r="H338" s="8" t="s">
        <v>210</v>
      </c>
      <c r="I338" s="26" t="s">
        <v>33</v>
      </c>
      <c r="J338" s="9" t="str">
        <f t="shared" si="3"/>
        <v>Não</v>
      </c>
      <c r="K338" s="27">
        <v>45040</v>
      </c>
      <c r="L338" s="7"/>
      <c r="M338" s="6" t="s">
        <v>298</v>
      </c>
      <c r="N338" s="222">
        <v>2.5000000000000001E-2</v>
      </c>
      <c r="O338" s="9" t="s">
        <v>237</v>
      </c>
      <c r="P338" s="223">
        <v>0.2</v>
      </c>
      <c r="Q338" s="102"/>
      <c r="R338" s="102"/>
      <c r="S338" s="7" t="s">
        <v>203</v>
      </c>
      <c r="T338" s="6" t="s">
        <v>3438</v>
      </c>
      <c r="U338" s="6" t="s">
        <v>43</v>
      </c>
      <c r="V338" s="26" t="e">
        <f t="shared" ca="1" si="5"/>
        <v>#NAME?</v>
      </c>
      <c r="W338" s="26"/>
      <c r="X338" s="26"/>
      <c r="Y338" s="6" t="s">
        <v>296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2882</v>
      </c>
      <c r="B339" s="36" t="s">
        <v>3437</v>
      </c>
      <c r="C339" s="9">
        <v>32948</v>
      </c>
      <c r="D339" s="9" t="s">
        <v>28</v>
      </c>
      <c r="E339" s="9" t="s">
        <v>38</v>
      </c>
      <c r="F339" s="6" t="s">
        <v>260</v>
      </c>
      <c r="G339" s="7" t="e">
        <f t="shared" ca="1" si="4"/>
        <v>#NAME?</v>
      </c>
      <c r="H339" s="8" t="s">
        <v>210</v>
      </c>
      <c r="I339" s="26" t="s">
        <v>33</v>
      </c>
      <c r="J339" s="9" t="str">
        <f t="shared" si="3"/>
        <v>Não</v>
      </c>
      <c r="K339" s="27">
        <v>44644</v>
      </c>
      <c r="L339" s="7"/>
      <c r="M339" s="6" t="s">
        <v>40</v>
      </c>
      <c r="N339" s="222">
        <v>1.2E-2</v>
      </c>
      <c r="O339" s="9" t="s">
        <v>33</v>
      </c>
      <c r="P339" s="223">
        <v>0</v>
      </c>
      <c r="Q339" s="102"/>
      <c r="R339" s="102"/>
      <c r="S339" s="7" t="s">
        <v>203</v>
      </c>
      <c r="T339" s="6" t="s">
        <v>3438</v>
      </c>
      <c r="U339" s="6" t="s">
        <v>43</v>
      </c>
      <c r="V339" s="26" t="e">
        <f t="shared" ca="1" si="5"/>
        <v>#NAME?</v>
      </c>
      <c r="W339" s="26"/>
      <c r="X339" s="26"/>
      <c r="Y339" s="6" t="s">
        <v>296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2882</v>
      </c>
      <c r="B340" s="3" t="s">
        <v>3437</v>
      </c>
      <c r="C340" s="9">
        <v>738272</v>
      </c>
      <c r="D340" s="9" t="s">
        <v>28</v>
      </c>
      <c r="E340" s="9" t="s">
        <v>38</v>
      </c>
      <c r="F340" s="6" t="s">
        <v>260</v>
      </c>
      <c r="G340" s="7" t="e">
        <f t="shared" ca="1" si="4"/>
        <v>#NAME?</v>
      </c>
      <c r="H340" s="8" t="s">
        <v>210</v>
      </c>
      <c r="I340" s="26" t="s">
        <v>33</v>
      </c>
      <c r="J340" s="9" t="str">
        <f t="shared" si="3"/>
        <v>Não</v>
      </c>
      <c r="K340" s="27">
        <v>45363</v>
      </c>
      <c r="L340" s="7"/>
      <c r="M340" s="6" t="s">
        <v>504</v>
      </c>
      <c r="N340" s="222">
        <v>5.0000000000000001E-3</v>
      </c>
      <c r="O340" s="9" t="s">
        <v>33</v>
      </c>
      <c r="P340" s="223">
        <v>0</v>
      </c>
      <c r="Q340" s="102"/>
      <c r="R340" s="102" t="s">
        <v>3439</v>
      </c>
      <c r="S340" s="7" t="s">
        <v>203</v>
      </c>
      <c r="T340" s="6" t="s">
        <v>3438</v>
      </c>
      <c r="U340" s="6" t="s">
        <v>43</v>
      </c>
      <c r="V340" s="26" t="e">
        <f t="shared" ca="1" si="5"/>
        <v>#NAME?</v>
      </c>
      <c r="W340" s="26"/>
      <c r="X340" s="26"/>
      <c r="Y340" s="6" t="s">
        <v>296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2882</v>
      </c>
      <c r="B341" s="36" t="s">
        <v>3440</v>
      </c>
      <c r="C341" s="9">
        <v>34048</v>
      </c>
      <c r="D341" s="9" t="s">
        <v>2884</v>
      </c>
      <c r="E341" s="9" t="s">
        <v>29</v>
      </c>
      <c r="F341" s="6" t="s">
        <v>2891</v>
      </c>
      <c r="G341" s="7" t="e">
        <f t="shared" ca="1" si="4"/>
        <v>#NAME?</v>
      </c>
      <c r="H341" s="8" t="s">
        <v>201</v>
      </c>
      <c r="I341" s="26" t="s">
        <v>33</v>
      </c>
      <c r="J341" s="9" t="str">
        <f t="shared" si="3"/>
        <v>Não</v>
      </c>
      <c r="K341" s="101">
        <v>43607</v>
      </c>
      <c r="L341" s="101">
        <v>44448</v>
      </c>
      <c r="M341" s="6" t="s">
        <v>74</v>
      </c>
      <c r="N341" s="10">
        <v>0.01</v>
      </c>
      <c r="O341" s="9" t="s">
        <v>41</v>
      </c>
      <c r="P341" s="223">
        <v>0.1</v>
      </c>
      <c r="Q341" s="102"/>
      <c r="R341" s="43"/>
      <c r="S341" s="7" t="s">
        <v>203</v>
      </c>
      <c r="T341" s="6" t="s">
        <v>3441</v>
      </c>
      <c r="U341" s="6" t="s">
        <v>29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2893</v>
      </c>
      <c r="BG341" s="104">
        <v>0</v>
      </c>
      <c r="BH341" s="104" t="s">
        <v>2893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2882</v>
      </c>
      <c r="B342" s="36" t="s">
        <v>2422</v>
      </c>
      <c r="C342" s="9">
        <v>32311</v>
      </c>
      <c r="D342" s="9" t="s">
        <v>28</v>
      </c>
      <c r="E342" s="9" t="s">
        <v>38</v>
      </c>
      <c r="F342" s="9" t="s">
        <v>260</v>
      </c>
      <c r="G342" s="7" t="e">
        <f t="shared" ca="1" si="4"/>
        <v>#NAME?</v>
      </c>
      <c r="H342" s="8" t="s">
        <v>215</v>
      </c>
      <c r="I342" s="26" t="s">
        <v>216</v>
      </c>
      <c r="J342" s="9" t="str">
        <f t="shared" si="3"/>
        <v>Não</v>
      </c>
      <c r="K342" s="221">
        <v>44595</v>
      </c>
      <c r="L342" s="7"/>
      <c r="M342" s="6" t="s">
        <v>74</v>
      </c>
      <c r="N342" s="222">
        <v>1.4999999999999999E-2</v>
      </c>
      <c r="O342" s="9" t="s">
        <v>41</v>
      </c>
      <c r="P342" s="223">
        <v>0.1</v>
      </c>
      <c r="Q342" s="43"/>
      <c r="R342" s="102" t="s">
        <v>3442</v>
      </c>
      <c r="S342" s="7" t="s">
        <v>203</v>
      </c>
      <c r="T342" s="6" t="s">
        <v>2424</v>
      </c>
      <c r="U342" s="6" t="s">
        <v>43</v>
      </c>
      <c r="V342" s="26" t="e">
        <f t="shared" ca="1" si="5"/>
        <v>#NAME?</v>
      </c>
      <c r="W342" s="26"/>
      <c r="X342" s="26"/>
      <c r="Y342" s="6" t="s">
        <v>296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2882</v>
      </c>
      <c r="B343" s="36" t="s">
        <v>2422</v>
      </c>
      <c r="C343" s="9">
        <v>476032</v>
      </c>
      <c r="D343" s="9" t="s">
        <v>28</v>
      </c>
      <c r="E343" s="9" t="s">
        <v>38</v>
      </c>
      <c r="F343" s="9" t="s">
        <v>260</v>
      </c>
      <c r="G343" s="7" t="e">
        <f t="shared" ca="1" si="4"/>
        <v>#NAME?</v>
      </c>
      <c r="H343" s="8" t="s">
        <v>215</v>
      </c>
      <c r="I343" s="26" t="s">
        <v>216</v>
      </c>
      <c r="J343" s="9" t="str">
        <f t="shared" si="3"/>
        <v>Não</v>
      </c>
      <c r="K343" s="9"/>
      <c r="L343" s="7"/>
      <c r="M343" s="7" t="s">
        <v>3108</v>
      </c>
      <c r="N343" s="222">
        <v>0.01</v>
      </c>
      <c r="O343" s="9" t="s">
        <v>33</v>
      </c>
      <c r="P343" s="223">
        <v>0</v>
      </c>
      <c r="Q343" s="102"/>
      <c r="R343" s="102"/>
      <c r="S343" s="7" t="s">
        <v>203</v>
      </c>
      <c r="T343" s="6" t="s">
        <v>2424</v>
      </c>
      <c r="U343" s="6" t="s">
        <v>43</v>
      </c>
      <c r="V343" s="26" t="e">
        <f t="shared" ca="1" si="5"/>
        <v>#NAME?</v>
      </c>
      <c r="W343" s="26"/>
      <c r="X343" s="26"/>
      <c r="Y343" s="6" t="s">
        <v>205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2893</v>
      </c>
      <c r="BG343" s="226">
        <v>0</v>
      </c>
      <c r="BH343" s="226" t="s">
        <v>2893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2882</v>
      </c>
      <c r="B344" s="3" t="s">
        <v>3443</v>
      </c>
      <c r="C344" s="9">
        <v>456920</v>
      </c>
      <c r="D344" s="9" t="s">
        <v>2950</v>
      </c>
      <c r="E344" s="9" t="s">
        <v>29</v>
      </c>
      <c r="F344" s="6" t="s">
        <v>2950</v>
      </c>
      <c r="G344" s="7" t="e">
        <f t="shared" ca="1" si="4"/>
        <v>#NAME?</v>
      </c>
      <c r="H344" s="8" t="s">
        <v>201</v>
      </c>
      <c r="I344" s="26" t="s">
        <v>33</v>
      </c>
      <c r="J344" s="9" t="str">
        <f t="shared" si="3"/>
        <v>Não</v>
      </c>
      <c r="K344" s="101">
        <v>43990</v>
      </c>
      <c r="L344" s="101">
        <v>44425</v>
      </c>
      <c r="M344" s="6" t="s">
        <v>298</v>
      </c>
      <c r="N344" s="10">
        <v>2.5000000000000001E-2</v>
      </c>
      <c r="O344" s="9" t="s">
        <v>237</v>
      </c>
      <c r="P344" s="223">
        <v>0.2</v>
      </c>
      <c r="Q344" s="102"/>
      <c r="R344" s="102"/>
      <c r="S344" s="7" t="s">
        <v>203</v>
      </c>
      <c r="T344" s="6" t="s">
        <v>3444</v>
      </c>
      <c r="U344" s="6" t="s">
        <v>29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2893</v>
      </c>
      <c r="BG344" s="104">
        <v>0</v>
      </c>
      <c r="BH344" s="104" t="s">
        <v>2893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2882</v>
      </c>
      <c r="B345" s="3" t="s">
        <v>3445</v>
      </c>
      <c r="C345" s="9">
        <v>451228</v>
      </c>
      <c r="D345" s="9" t="s">
        <v>28</v>
      </c>
      <c r="E345" s="9" t="s">
        <v>38</v>
      </c>
      <c r="F345" s="6" t="s">
        <v>2932</v>
      </c>
      <c r="G345" s="7" t="e">
        <f t="shared" ca="1" si="4"/>
        <v>#NAME?</v>
      </c>
      <c r="H345" s="8" t="s">
        <v>201</v>
      </c>
      <c r="I345" s="26" t="s">
        <v>33</v>
      </c>
      <c r="J345" s="9" t="str">
        <f t="shared" si="3"/>
        <v>Não</v>
      </c>
      <c r="K345" s="101">
        <v>44322</v>
      </c>
      <c r="L345" s="27">
        <v>44634</v>
      </c>
      <c r="M345" s="6" t="s">
        <v>40</v>
      </c>
      <c r="N345" s="10">
        <v>1.2E-2</v>
      </c>
      <c r="O345" s="9" t="s">
        <v>33</v>
      </c>
      <c r="P345" s="223">
        <v>0</v>
      </c>
      <c r="Q345" s="35"/>
      <c r="R345" s="30" t="s">
        <v>3446</v>
      </c>
      <c r="S345" s="7" t="s">
        <v>203</v>
      </c>
      <c r="T345" s="6" t="s">
        <v>3447</v>
      </c>
      <c r="U345" s="6" t="s">
        <v>43</v>
      </c>
      <c r="V345" s="26" t="e">
        <f t="shared" ca="1" si="5"/>
        <v>#NAME?</v>
      </c>
      <c r="W345" s="26"/>
      <c r="X345" s="26"/>
      <c r="Y345" s="6" t="s">
        <v>296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2893</v>
      </c>
      <c r="BG345" s="104">
        <v>0</v>
      </c>
      <c r="BH345" s="104" t="s">
        <v>2893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2882</v>
      </c>
      <c r="B346" s="3" t="s">
        <v>2444</v>
      </c>
      <c r="C346" s="9">
        <v>32250</v>
      </c>
      <c r="D346" s="9" t="s">
        <v>28</v>
      </c>
      <c r="E346" s="9" t="s">
        <v>38</v>
      </c>
      <c r="F346" s="9" t="s">
        <v>260</v>
      </c>
      <c r="G346" s="7" t="e">
        <f t="shared" ca="1" si="4"/>
        <v>#NAME?</v>
      </c>
      <c r="H346" s="8" t="s">
        <v>215</v>
      </c>
      <c r="I346" s="26" t="s">
        <v>216</v>
      </c>
      <c r="J346" s="9" t="str">
        <f t="shared" si="3"/>
        <v>Não</v>
      </c>
      <c r="K346" s="221">
        <v>44280</v>
      </c>
      <c r="L346" s="7"/>
      <c r="M346" s="6" t="s">
        <v>386</v>
      </c>
      <c r="N346" s="10">
        <v>0.02</v>
      </c>
      <c r="O346" s="9" t="s">
        <v>41</v>
      </c>
      <c r="P346" s="223">
        <v>0.2</v>
      </c>
      <c r="Q346" s="25"/>
      <c r="R346" s="102" t="s">
        <v>3448</v>
      </c>
      <c r="S346" s="7" t="s">
        <v>203</v>
      </c>
      <c r="T346" s="6" t="s">
        <v>2446</v>
      </c>
      <c r="U346" s="6" t="s">
        <v>57</v>
      </c>
      <c r="V346" s="26" t="e">
        <f t="shared" ca="1" si="5"/>
        <v>#NAME?</v>
      </c>
      <c r="W346" s="26"/>
      <c r="X346" s="26"/>
      <c r="Y346" s="6" t="s">
        <v>296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2882</v>
      </c>
      <c r="B347" s="36" t="s">
        <v>2447</v>
      </c>
      <c r="C347" s="9">
        <v>559843</v>
      </c>
      <c r="D347" s="9" t="s">
        <v>28</v>
      </c>
      <c r="E347" s="9" t="s">
        <v>38</v>
      </c>
      <c r="F347" s="9" t="s">
        <v>306</v>
      </c>
      <c r="G347" s="7" t="e">
        <f t="shared" ca="1" si="4"/>
        <v>#NAME?</v>
      </c>
      <c r="H347" s="8" t="s">
        <v>215</v>
      </c>
      <c r="I347" s="26" t="s">
        <v>216</v>
      </c>
      <c r="J347" s="9" t="str">
        <f t="shared" si="3"/>
        <v>Não</v>
      </c>
      <c r="K347" s="221">
        <v>44615</v>
      </c>
      <c r="L347" s="7"/>
      <c r="M347" s="6" t="s">
        <v>40</v>
      </c>
      <c r="N347" s="10">
        <v>1.2E-2</v>
      </c>
      <c r="O347" s="9" t="s">
        <v>33</v>
      </c>
      <c r="P347" s="223">
        <v>0</v>
      </c>
      <c r="Q347" s="30"/>
      <c r="R347" s="30"/>
      <c r="S347" s="7" t="s">
        <v>203</v>
      </c>
      <c r="T347" s="6" t="s">
        <v>2450</v>
      </c>
      <c r="U347" s="7" t="s">
        <v>57</v>
      </c>
      <c r="V347" s="26" t="e">
        <f t="shared" ca="1" si="5"/>
        <v>#NAME?</v>
      </c>
      <c r="W347" s="26"/>
      <c r="X347" s="26"/>
      <c r="Y347" s="6" t="s">
        <v>296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2882</v>
      </c>
      <c r="B348" s="36" t="s">
        <v>3449</v>
      </c>
      <c r="C348" s="9">
        <v>434160</v>
      </c>
      <c r="D348" s="9" t="s">
        <v>28</v>
      </c>
      <c r="E348" s="9" t="s">
        <v>38</v>
      </c>
      <c r="F348" s="9" t="s">
        <v>306</v>
      </c>
      <c r="G348" s="7" t="e">
        <f t="shared" ca="1" si="4"/>
        <v>#NAME?</v>
      </c>
      <c r="H348" s="8" t="s">
        <v>215</v>
      </c>
      <c r="I348" s="26" t="s">
        <v>216</v>
      </c>
      <c r="J348" s="9" t="str">
        <f t="shared" si="3"/>
        <v>Não</v>
      </c>
      <c r="K348" s="27">
        <v>44462</v>
      </c>
      <c r="L348" s="7"/>
      <c r="M348" s="6" t="s">
        <v>386</v>
      </c>
      <c r="N348" s="10">
        <v>0.02</v>
      </c>
      <c r="O348" s="9" t="s">
        <v>41</v>
      </c>
      <c r="P348" s="223">
        <v>0.2</v>
      </c>
      <c r="Q348" s="30"/>
      <c r="R348" s="30"/>
      <c r="S348" s="7" t="s">
        <v>203</v>
      </c>
      <c r="T348" s="6" t="s">
        <v>2450</v>
      </c>
      <c r="U348" s="7" t="s">
        <v>57</v>
      </c>
      <c r="V348" s="26" t="e">
        <f t="shared" ca="1" si="5"/>
        <v>#NAME?</v>
      </c>
      <c r="W348" s="26"/>
      <c r="X348" s="26"/>
      <c r="Y348" s="6" t="s">
        <v>296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2882</v>
      </c>
      <c r="B349" s="35" t="s">
        <v>3450</v>
      </c>
      <c r="C349" s="9">
        <v>87493</v>
      </c>
      <c r="D349" s="9" t="s">
        <v>2950</v>
      </c>
      <c r="E349" s="9" t="s">
        <v>29</v>
      </c>
      <c r="F349" s="9" t="s">
        <v>2950</v>
      </c>
      <c r="G349" s="7" t="e">
        <f t="shared" ca="1" si="4"/>
        <v>#NAME?</v>
      </c>
      <c r="H349" s="8" t="s">
        <v>210</v>
      </c>
      <c r="I349" s="26" t="s">
        <v>33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298</v>
      </c>
      <c r="N349" s="222">
        <v>0.01</v>
      </c>
      <c r="O349" s="9" t="s">
        <v>33</v>
      </c>
      <c r="P349" s="223">
        <v>0</v>
      </c>
      <c r="Q349" s="102"/>
      <c r="R349" s="102"/>
      <c r="S349" s="7" t="s">
        <v>203</v>
      </c>
      <c r="T349" s="9" t="s">
        <v>3451</v>
      </c>
      <c r="U349" s="6" t="s">
        <v>29</v>
      </c>
      <c r="V349" s="26" t="e">
        <f t="shared" ca="1" si="5"/>
        <v>#NAME?</v>
      </c>
      <c r="W349" s="26"/>
      <c r="X349" s="26"/>
      <c r="Y349" s="6" t="s">
        <v>296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2882</v>
      </c>
      <c r="B350" s="36" t="s">
        <v>3452</v>
      </c>
      <c r="C350" s="9">
        <v>576290</v>
      </c>
      <c r="D350" s="9" t="s">
        <v>2884</v>
      </c>
      <c r="E350" s="9" t="s">
        <v>29</v>
      </c>
      <c r="F350" s="6" t="s">
        <v>2891</v>
      </c>
      <c r="G350" s="7" t="e">
        <f t="shared" ca="1" si="4"/>
        <v>#NAME?</v>
      </c>
      <c r="H350" s="8" t="s">
        <v>201</v>
      </c>
      <c r="I350" s="26" t="s">
        <v>33</v>
      </c>
      <c r="J350" s="9" t="str">
        <f t="shared" si="6"/>
        <v>Não</v>
      </c>
      <c r="K350" s="101">
        <v>43539</v>
      </c>
      <c r="L350" s="27">
        <v>44439</v>
      </c>
      <c r="M350" s="6" t="s">
        <v>74</v>
      </c>
      <c r="N350" s="10">
        <v>1.4999999999999999E-2</v>
      </c>
      <c r="O350" s="9" t="s">
        <v>41</v>
      </c>
      <c r="P350" s="223">
        <v>0.1</v>
      </c>
      <c r="Q350" s="102"/>
      <c r="R350" s="102"/>
      <c r="S350" s="7" t="s">
        <v>203</v>
      </c>
      <c r="T350" s="6" t="s">
        <v>3453</v>
      </c>
      <c r="U350" s="6" t="s">
        <v>29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2893</v>
      </c>
      <c r="BG350" s="104">
        <v>0</v>
      </c>
      <c r="BH350" s="104" t="s">
        <v>2893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2882</v>
      </c>
      <c r="B351" s="36" t="s">
        <v>3452</v>
      </c>
      <c r="C351" s="9">
        <v>576301</v>
      </c>
      <c r="D351" s="9" t="s">
        <v>2884</v>
      </c>
      <c r="E351" s="9" t="s">
        <v>29</v>
      </c>
      <c r="F351" s="6" t="s">
        <v>2891</v>
      </c>
      <c r="G351" s="7" t="e">
        <f t="shared" ca="1" si="4"/>
        <v>#NAME?</v>
      </c>
      <c r="H351" s="8" t="s">
        <v>201</v>
      </c>
      <c r="I351" s="26" t="s">
        <v>33</v>
      </c>
      <c r="J351" s="9" t="str">
        <f t="shared" si="6"/>
        <v>Não</v>
      </c>
      <c r="K351" s="101">
        <v>44397</v>
      </c>
      <c r="L351" s="27">
        <v>44439</v>
      </c>
      <c r="M351" s="6" t="s">
        <v>301</v>
      </c>
      <c r="N351" s="10">
        <v>8.0000000000000002E-3</v>
      </c>
      <c r="O351" s="9" t="s">
        <v>33</v>
      </c>
      <c r="P351" s="223">
        <v>0</v>
      </c>
      <c r="Q351" s="102"/>
      <c r="R351" s="102"/>
      <c r="S351" s="7" t="s">
        <v>203</v>
      </c>
      <c r="T351" s="6" t="s">
        <v>3453</v>
      </c>
      <c r="U351" s="6" t="s">
        <v>29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2893</v>
      </c>
      <c r="BG351" s="104">
        <v>0</v>
      </c>
      <c r="BH351" s="104" t="s">
        <v>2893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2882</v>
      </c>
      <c r="B352" s="3" t="s">
        <v>3454</v>
      </c>
      <c r="C352" s="9">
        <v>86956</v>
      </c>
      <c r="D352" s="9" t="s">
        <v>28</v>
      </c>
      <c r="E352" s="9" t="s">
        <v>38</v>
      </c>
      <c r="F352" s="9" t="s">
        <v>306</v>
      </c>
      <c r="G352" s="7" t="e">
        <f t="shared" ca="1" si="4"/>
        <v>#NAME?</v>
      </c>
      <c r="H352" s="8" t="s">
        <v>201</v>
      </c>
      <c r="I352" s="26" t="s">
        <v>33</v>
      </c>
      <c r="J352" s="9" t="str">
        <f t="shared" si="6"/>
        <v>Não</v>
      </c>
      <c r="K352" s="221">
        <v>44280</v>
      </c>
      <c r="L352" s="101">
        <v>44809</v>
      </c>
      <c r="M352" s="6" t="s">
        <v>298</v>
      </c>
      <c r="N352" s="222">
        <v>2.5000000000000001E-2</v>
      </c>
      <c r="O352" s="9" t="s">
        <v>237</v>
      </c>
      <c r="P352" s="223">
        <v>0.2</v>
      </c>
      <c r="Q352" s="102"/>
      <c r="R352" s="102"/>
      <c r="S352" s="7" t="s">
        <v>203</v>
      </c>
      <c r="T352" s="6" t="s">
        <v>3455</v>
      </c>
      <c r="U352" s="6" t="s">
        <v>43</v>
      </c>
      <c r="V352" s="26" t="e">
        <f t="shared" ca="1" si="5"/>
        <v>#NAME?</v>
      </c>
      <c r="W352" s="26"/>
      <c r="X352" s="26"/>
      <c r="Y352" s="6" t="s">
        <v>296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2882</v>
      </c>
      <c r="B353" s="3" t="s">
        <v>3456</v>
      </c>
      <c r="C353" s="9">
        <v>465187</v>
      </c>
      <c r="D353" s="9" t="s">
        <v>2884</v>
      </c>
      <c r="E353" s="9" t="s">
        <v>29</v>
      </c>
      <c r="F353" s="6" t="s">
        <v>2885</v>
      </c>
      <c r="G353" s="7" t="e">
        <f t="shared" ca="1" si="4"/>
        <v>#NAME?</v>
      </c>
      <c r="H353" s="8" t="s">
        <v>201</v>
      </c>
      <c r="I353" s="26" t="s">
        <v>33</v>
      </c>
      <c r="J353" s="9" t="str">
        <f t="shared" si="6"/>
        <v>Não</v>
      </c>
      <c r="K353" s="101">
        <v>44041</v>
      </c>
      <c r="L353" s="101">
        <v>44329</v>
      </c>
      <c r="M353" s="6" t="s">
        <v>74</v>
      </c>
      <c r="N353" s="10">
        <v>1.4999999999999999E-2</v>
      </c>
      <c r="O353" s="9" t="s">
        <v>41</v>
      </c>
      <c r="P353" s="223">
        <v>0.1</v>
      </c>
      <c r="Q353" s="102"/>
      <c r="R353" s="102"/>
      <c r="S353" s="7" t="s">
        <v>203</v>
      </c>
      <c r="T353" s="6" t="s">
        <v>3457</v>
      </c>
      <c r="U353" s="6" t="s">
        <v>29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2893</v>
      </c>
      <c r="BG353" s="104">
        <v>0</v>
      </c>
      <c r="BH353" s="104" t="s">
        <v>2893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2882</v>
      </c>
      <c r="B354" s="36" t="s">
        <v>3458</v>
      </c>
      <c r="C354" s="9">
        <v>577297</v>
      </c>
      <c r="D354" s="9" t="s">
        <v>28</v>
      </c>
      <c r="E354" s="9" t="s">
        <v>38</v>
      </c>
      <c r="F354" s="6" t="s">
        <v>260</v>
      </c>
      <c r="G354" s="7" t="e">
        <f t="shared" ca="1" si="4"/>
        <v>#NAME?</v>
      </c>
      <c r="H354" s="8" t="s">
        <v>201</v>
      </c>
      <c r="I354" s="26" t="s">
        <v>33</v>
      </c>
      <c r="J354" s="9" t="str">
        <f t="shared" si="6"/>
        <v>Não</v>
      </c>
      <c r="K354" s="27">
        <v>44411</v>
      </c>
      <c r="L354" s="70">
        <v>44512</v>
      </c>
      <c r="M354" s="6" t="s">
        <v>74</v>
      </c>
      <c r="N354" s="10">
        <v>1.4999999999999999E-2</v>
      </c>
      <c r="O354" s="9" t="s">
        <v>41</v>
      </c>
      <c r="P354" s="223">
        <v>0.1</v>
      </c>
      <c r="Q354" s="102"/>
      <c r="R354" s="102"/>
      <c r="S354" s="7" t="s">
        <v>203</v>
      </c>
      <c r="T354" s="6" t="s">
        <v>3459</v>
      </c>
      <c r="U354" s="6" t="s">
        <v>43</v>
      </c>
      <c r="V354" s="26" t="e">
        <f t="shared" ca="1" si="5"/>
        <v>#NAME?</v>
      </c>
      <c r="W354" s="26"/>
      <c r="X354" s="26"/>
      <c r="Y354" s="6" t="s">
        <v>296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2893</v>
      </c>
      <c r="BG354" s="104">
        <v>0</v>
      </c>
      <c r="BH354" s="104" t="s">
        <v>2893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2882</v>
      </c>
      <c r="B355" s="36" t="s">
        <v>3460</v>
      </c>
      <c r="C355" s="9">
        <v>88264</v>
      </c>
      <c r="D355" s="9" t="s">
        <v>2950</v>
      </c>
      <c r="E355" s="9" t="s">
        <v>29</v>
      </c>
      <c r="F355" s="6" t="s">
        <v>2950</v>
      </c>
      <c r="G355" s="7" t="e">
        <f t="shared" ca="1" si="4"/>
        <v>#NAME?</v>
      </c>
      <c r="H355" s="8" t="s">
        <v>201</v>
      </c>
      <c r="I355" s="26" t="s">
        <v>33</v>
      </c>
      <c r="J355" s="9" t="str">
        <f t="shared" si="6"/>
        <v>Não</v>
      </c>
      <c r="K355" s="101">
        <v>43441</v>
      </c>
      <c r="L355" s="101">
        <v>44448</v>
      </c>
      <c r="M355" s="6" t="s">
        <v>298</v>
      </c>
      <c r="N355" s="10">
        <v>0.01</v>
      </c>
      <c r="O355" s="9" t="s">
        <v>237</v>
      </c>
      <c r="P355" s="223">
        <v>0.2</v>
      </c>
      <c r="Q355" s="102"/>
      <c r="R355" s="102"/>
      <c r="S355" s="7" t="s">
        <v>203</v>
      </c>
      <c r="T355" s="6" t="s">
        <v>3461</v>
      </c>
      <c r="U355" s="6" t="s">
        <v>29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2893</v>
      </c>
      <c r="BG355" s="104">
        <v>0</v>
      </c>
      <c r="BH355" s="104" t="s">
        <v>2893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2882</v>
      </c>
      <c r="B356" s="36" t="s">
        <v>2506</v>
      </c>
      <c r="C356" s="9">
        <v>459393</v>
      </c>
      <c r="D356" s="9" t="s">
        <v>28</v>
      </c>
      <c r="E356" s="9" t="s">
        <v>38</v>
      </c>
      <c r="F356" s="9" t="s">
        <v>306</v>
      </c>
      <c r="G356" s="7" t="e">
        <f t="shared" ca="1" si="4"/>
        <v>#NAME?</v>
      </c>
      <c r="H356" s="8" t="s">
        <v>215</v>
      </c>
      <c r="I356" s="26" t="s">
        <v>216</v>
      </c>
      <c r="J356" s="9" t="str">
        <f t="shared" si="6"/>
        <v>Não</v>
      </c>
      <c r="K356" s="27">
        <v>44638</v>
      </c>
      <c r="L356" s="6"/>
      <c r="M356" s="6" t="s">
        <v>40</v>
      </c>
      <c r="N356" s="222">
        <v>1.2E-2</v>
      </c>
      <c r="O356" s="9" t="s">
        <v>33</v>
      </c>
      <c r="P356" s="223">
        <v>0</v>
      </c>
      <c r="Q356" s="102"/>
      <c r="R356" s="102"/>
      <c r="S356" s="7" t="s">
        <v>203</v>
      </c>
      <c r="T356" s="6" t="s">
        <v>2508</v>
      </c>
      <c r="U356" s="6" t="s">
        <v>43</v>
      </c>
      <c r="V356" s="26" t="e">
        <f t="shared" ca="1" si="5"/>
        <v>#NAME?</v>
      </c>
      <c r="W356" s="26"/>
      <c r="X356" s="26"/>
      <c r="Y356" s="6" t="s">
        <v>296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2882</v>
      </c>
      <c r="B357" s="3" t="s">
        <v>2512</v>
      </c>
      <c r="C357" s="9">
        <v>612431</v>
      </c>
      <c r="D357" s="9" t="s">
        <v>28</v>
      </c>
      <c r="E357" s="9" t="s">
        <v>38</v>
      </c>
      <c r="F357" s="6" t="s">
        <v>260</v>
      </c>
      <c r="G357" s="7" t="e">
        <f t="shared" ca="1" si="4"/>
        <v>#NAME?</v>
      </c>
      <c r="H357" s="8" t="s">
        <v>215</v>
      </c>
      <c r="I357" s="26" t="s">
        <v>216</v>
      </c>
      <c r="J357" s="9" t="str">
        <f t="shared" si="6"/>
        <v>Não</v>
      </c>
      <c r="K357" s="27">
        <v>44365</v>
      </c>
      <c r="L357" s="6"/>
      <c r="M357" s="6" t="s">
        <v>40</v>
      </c>
      <c r="N357" s="222">
        <v>1.2E-2</v>
      </c>
      <c r="O357" s="9" t="s">
        <v>33</v>
      </c>
      <c r="P357" s="223">
        <v>0</v>
      </c>
      <c r="Q357" s="30"/>
      <c r="R357" s="30"/>
      <c r="S357" s="7" t="s">
        <v>203</v>
      </c>
      <c r="T357" s="6" t="s">
        <v>2515</v>
      </c>
      <c r="U357" s="6" t="s">
        <v>43</v>
      </c>
      <c r="V357" s="26" t="e">
        <f t="shared" ca="1" si="5"/>
        <v>#NAME?</v>
      </c>
      <c r="W357" s="26"/>
      <c r="X357" s="26"/>
      <c r="Y357" s="6" t="s">
        <v>296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2882</v>
      </c>
      <c r="B358" s="97" t="s">
        <v>3462</v>
      </c>
      <c r="C358" s="9">
        <v>38387</v>
      </c>
      <c r="D358" s="9" t="s">
        <v>28</v>
      </c>
      <c r="E358" s="9" t="s">
        <v>38</v>
      </c>
      <c r="F358" s="9" t="s">
        <v>260</v>
      </c>
      <c r="G358" s="7" t="e">
        <f t="shared" ca="1" si="4"/>
        <v>#NAME?</v>
      </c>
      <c r="H358" s="8" t="s">
        <v>215</v>
      </c>
      <c r="I358" s="26" t="s">
        <v>216</v>
      </c>
      <c r="J358" s="9" t="str">
        <f t="shared" si="6"/>
        <v>Não</v>
      </c>
      <c r="K358" s="101">
        <v>44263</v>
      </c>
      <c r="L358" s="6"/>
      <c r="M358" s="6" t="s">
        <v>40</v>
      </c>
      <c r="N358" s="222">
        <v>1.2E-2</v>
      </c>
      <c r="O358" s="9" t="s">
        <v>33</v>
      </c>
      <c r="P358" s="223">
        <v>0</v>
      </c>
      <c r="Q358" s="43"/>
      <c r="R358" s="102" t="s">
        <v>3463</v>
      </c>
      <c r="S358" s="7" t="s">
        <v>203</v>
      </c>
      <c r="T358" s="9" t="s">
        <v>3464</v>
      </c>
      <c r="U358" s="6" t="s">
        <v>43</v>
      </c>
      <c r="V358" s="26" t="e">
        <f t="shared" ca="1" si="5"/>
        <v>#NAME?</v>
      </c>
      <c r="W358" s="26"/>
      <c r="X358" s="26"/>
      <c r="Y358" s="6" t="s">
        <v>296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2882</v>
      </c>
      <c r="B359" s="97" t="s">
        <v>3462</v>
      </c>
      <c r="C359" s="9">
        <v>85872</v>
      </c>
      <c r="D359" s="9" t="s">
        <v>28</v>
      </c>
      <c r="E359" s="9" t="s">
        <v>38</v>
      </c>
      <c r="F359" s="9" t="s">
        <v>260</v>
      </c>
      <c r="G359" s="7" t="e">
        <f t="shared" ca="1" si="4"/>
        <v>#NAME?</v>
      </c>
      <c r="H359" s="8" t="s">
        <v>215</v>
      </c>
      <c r="I359" s="26" t="s">
        <v>216</v>
      </c>
      <c r="J359" s="9" t="str">
        <f t="shared" si="6"/>
        <v>Sim</v>
      </c>
      <c r="K359" s="101">
        <v>44585</v>
      </c>
      <c r="L359" s="7"/>
      <c r="M359" s="6" t="s">
        <v>53</v>
      </c>
      <c r="N359" s="222">
        <v>7.0000000000000001E-3</v>
      </c>
      <c r="O359" s="9" t="s">
        <v>33</v>
      </c>
      <c r="P359" s="223">
        <v>0</v>
      </c>
      <c r="Q359" s="30" t="s">
        <v>3465</v>
      </c>
      <c r="R359" s="30"/>
      <c r="S359" s="7" t="s">
        <v>203</v>
      </c>
      <c r="T359" s="9" t="s">
        <v>3464</v>
      </c>
      <c r="U359" s="6" t="s">
        <v>43</v>
      </c>
      <c r="V359" s="26" t="e">
        <f t="shared" ca="1" si="5"/>
        <v>#NAME?</v>
      </c>
      <c r="W359" s="26"/>
      <c r="X359" s="26"/>
      <c r="Y359" s="6" t="s">
        <v>296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2882</v>
      </c>
      <c r="B360" s="35" t="s">
        <v>3466</v>
      </c>
      <c r="C360" s="9">
        <v>438274</v>
      </c>
      <c r="D360" s="9" t="s">
        <v>2884</v>
      </c>
      <c r="E360" s="9" t="s">
        <v>29</v>
      </c>
      <c r="F360" s="9" t="s">
        <v>2885</v>
      </c>
      <c r="G360" s="7" t="e">
        <f t="shared" ca="1" si="4"/>
        <v>#NAME?</v>
      </c>
      <c r="H360" s="8" t="s">
        <v>215</v>
      </c>
      <c r="I360" s="26" t="s">
        <v>216</v>
      </c>
      <c r="J360" s="9" t="str">
        <f t="shared" si="6"/>
        <v>Não</v>
      </c>
      <c r="K360" s="221">
        <v>43804</v>
      </c>
      <c r="L360" s="7"/>
      <c r="M360" s="6" t="s">
        <v>74</v>
      </c>
      <c r="N360" s="222">
        <v>1.4999999999999999E-2</v>
      </c>
      <c r="O360" s="9" t="s">
        <v>41</v>
      </c>
      <c r="P360" s="223">
        <v>0.1</v>
      </c>
      <c r="Q360" s="43"/>
      <c r="R360" s="102" t="s">
        <v>3467</v>
      </c>
      <c r="S360" s="7" t="s">
        <v>203</v>
      </c>
      <c r="T360" s="9" t="s">
        <v>3468</v>
      </c>
      <c r="U360" s="6" t="s">
        <v>20</v>
      </c>
      <c r="V360" s="26" t="e">
        <f t="shared" ca="1" si="5"/>
        <v>#NAME?</v>
      </c>
      <c r="W360" s="26"/>
      <c r="X360" s="26"/>
      <c r="Y360" s="6" t="s">
        <v>296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2882</v>
      </c>
      <c r="B361" s="3" t="s">
        <v>3469</v>
      </c>
      <c r="C361" s="9">
        <v>435113</v>
      </c>
      <c r="D361" s="9" t="s">
        <v>2884</v>
      </c>
      <c r="E361" s="9" t="s">
        <v>29</v>
      </c>
      <c r="F361" s="6" t="s">
        <v>2885</v>
      </c>
      <c r="G361" s="7" t="e">
        <f t="shared" ca="1" si="4"/>
        <v>#NAME?</v>
      </c>
      <c r="H361" s="8" t="s">
        <v>201</v>
      </c>
      <c r="I361" s="26" t="s">
        <v>33</v>
      </c>
      <c r="J361" s="9" t="str">
        <f t="shared" si="6"/>
        <v>Não</v>
      </c>
      <c r="K361" s="101">
        <v>43717</v>
      </c>
      <c r="L361" s="101">
        <v>44581</v>
      </c>
      <c r="M361" s="6" t="s">
        <v>74</v>
      </c>
      <c r="N361" s="10">
        <v>0.01</v>
      </c>
      <c r="O361" s="9" t="s">
        <v>41</v>
      </c>
      <c r="P361" s="223">
        <v>0.1</v>
      </c>
      <c r="Q361" s="102"/>
      <c r="R361" s="102"/>
      <c r="S361" s="7" t="s">
        <v>203</v>
      </c>
      <c r="T361" s="6" t="s">
        <v>3470</v>
      </c>
      <c r="U361" s="6" t="s">
        <v>29</v>
      </c>
      <c r="V361" s="26" t="e">
        <f t="shared" ca="1" si="5"/>
        <v>#NAME?</v>
      </c>
      <c r="W361" s="26"/>
      <c r="X361" s="26"/>
      <c r="Y361" s="6" t="s">
        <v>296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2893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2882</v>
      </c>
      <c r="B362" s="35" t="s">
        <v>3471</v>
      </c>
      <c r="C362" s="9">
        <v>82133</v>
      </c>
      <c r="D362" s="9" t="s">
        <v>2950</v>
      </c>
      <c r="E362" s="9" t="s">
        <v>29</v>
      </c>
      <c r="F362" s="9" t="s">
        <v>2950</v>
      </c>
      <c r="G362" s="7" t="e">
        <f t="shared" ca="1" si="4"/>
        <v>#NAME?</v>
      </c>
      <c r="H362" s="8" t="s">
        <v>201</v>
      </c>
      <c r="I362" s="26" t="s">
        <v>33</v>
      </c>
      <c r="J362" s="9" t="str">
        <f t="shared" si="6"/>
        <v>Não</v>
      </c>
      <c r="K362" s="221">
        <v>43375</v>
      </c>
      <c r="L362" s="101">
        <v>44713</v>
      </c>
      <c r="M362" s="6" t="s">
        <v>298</v>
      </c>
      <c r="N362" s="222">
        <v>0.01</v>
      </c>
      <c r="O362" s="9" t="s">
        <v>237</v>
      </c>
      <c r="P362" s="223">
        <v>0.2</v>
      </c>
      <c r="Q362" s="102"/>
      <c r="R362" s="102"/>
      <c r="S362" s="7" t="s">
        <v>203</v>
      </c>
      <c r="T362" s="9" t="s">
        <v>3472</v>
      </c>
      <c r="U362" s="6" t="s">
        <v>29</v>
      </c>
      <c r="V362" s="26" t="e">
        <f t="shared" ca="1" si="5"/>
        <v>#NAME?</v>
      </c>
      <c r="W362" s="26"/>
      <c r="X362" s="26"/>
      <c r="Y362" s="6" t="s">
        <v>296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2893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2882</v>
      </c>
      <c r="B363" s="3" t="s">
        <v>3473</v>
      </c>
      <c r="C363" s="9">
        <v>370249</v>
      </c>
      <c r="D363" s="9" t="s">
        <v>28</v>
      </c>
      <c r="E363" s="9" t="s">
        <v>29</v>
      </c>
      <c r="F363" s="9" t="s">
        <v>3265</v>
      </c>
      <c r="G363" s="7" t="e">
        <f t="shared" ca="1" si="4"/>
        <v>#NAME?</v>
      </c>
      <c r="H363" s="8" t="s">
        <v>201</v>
      </c>
      <c r="I363" s="26" t="s">
        <v>33</v>
      </c>
      <c r="J363" s="9" t="str">
        <f t="shared" si="6"/>
        <v>Não</v>
      </c>
      <c r="K363" s="221">
        <v>44592</v>
      </c>
      <c r="L363" s="27">
        <v>45552</v>
      </c>
      <c r="M363" s="6" t="s">
        <v>53</v>
      </c>
      <c r="N363" s="222">
        <v>0.01</v>
      </c>
      <c r="O363" s="9" t="s">
        <v>33</v>
      </c>
      <c r="P363" s="223">
        <v>0</v>
      </c>
      <c r="Q363" s="102"/>
      <c r="R363" s="102"/>
      <c r="S363" s="7" t="s">
        <v>203</v>
      </c>
      <c r="T363" s="6" t="s">
        <v>2544</v>
      </c>
      <c r="U363" s="6" t="s">
        <v>29</v>
      </c>
      <c r="V363" s="26" t="e">
        <f t="shared" ca="1" si="5"/>
        <v>#NAME?</v>
      </c>
      <c r="W363" s="26"/>
      <c r="X363" s="26"/>
      <c r="Y363" s="6" t="s">
        <v>296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2882</v>
      </c>
      <c r="B364" s="3" t="s">
        <v>2574</v>
      </c>
      <c r="C364" s="9">
        <v>81772</v>
      </c>
      <c r="D364" s="9" t="s">
        <v>28</v>
      </c>
      <c r="E364" s="9" t="s">
        <v>38</v>
      </c>
      <c r="F364" s="9" t="s">
        <v>306</v>
      </c>
      <c r="G364" s="7" t="e">
        <f t="shared" ca="1" si="4"/>
        <v>#NAME?</v>
      </c>
      <c r="H364" s="8" t="s">
        <v>215</v>
      </c>
      <c r="I364" s="26" t="s">
        <v>216</v>
      </c>
      <c r="J364" s="9" t="str">
        <f t="shared" si="6"/>
        <v>Não</v>
      </c>
      <c r="K364" s="221">
        <v>44279</v>
      </c>
      <c r="L364" s="7"/>
      <c r="M364" s="6" t="s">
        <v>386</v>
      </c>
      <c r="N364" s="222">
        <v>0.02</v>
      </c>
      <c r="O364" s="9" t="s">
        <v>41</v>
      </c>
      <c r="P364" s="223">
        <v>0.2</v>
      </c>
      <c r="Q364" s="25"/>
      <c r="R364" s="102" t="s">
        <v>3474</v>
      </c>
      <c r="S364" s="7" t="s">
        <v>203</v>
      </c>
      <c r="T364" s="6" t="s">
        <v>2576</v>
      </c>
      <c r="U364" s="6" t="s">
        <v>43</v>
      </c>
      <c r="V364" s="26" t="e">
        <f t="shared" ca="1" si="5"/>
        <v>#NAME?</v>
      </c>
      <c r="W364" s="26"/>
      <c r="X364" s="26"/>
      <c r="Y364" s="6" t="s">
        <v>205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2882</v>
      </c>
      <c r="B365" s="97" t="s">
        <v>3475</v>
      </c>
      <c r="C365" s="9">
        <v>43617</v>
      </c>
      <c r="D365" s="9" t="s">
        <v>28</v>
      </c>
      <c r="E365" s="9" t="s">
        <v>38</v>
      </c>
      <c r="F365" s="9" t="s">
        <v>260</v>
      </c>
      <c r="G365" s="7" t="e">
        <f t="shared" ca="1" si="4"/>
        <v>#NAME?</v>
      </c>
      <c r="H365" s="8" t="s">
        <v>201</v>
      </c>
      <c r="I365" s="26" t="s">
        <v>33</v>
      </c>
      <c r="J365" s="9" t="str">
        <f t="shared" si="6"/>
        <v>Sim</v>
      </c>
      <c r="K365" s="221">
        <v>44599</v>
      </c>
      <c r="L365" s="27">
        <v>45000</v>
      </c>
      <c r="M365" s="6" t="s">
        <v>74</v>
      </c>
      <c r="N365" s="222">
        <v>1.4999999999999999E-2</v>
      </c>
      <c r="O365" s="9" t="s">
        <v>41</v>
      </c>
      <c r="P365" s="223">
        <v>0.1</v>
      </c>
      <c r="Q365" s="30" t="s">
        <v>3476</v>
      </c>
      <c r="R365" s="30"/>
      <c r="S365" s="7" t="s">
        <v>329</v>
      </c>
      <c r="T365" s="9" t="s">
        <v>3477</v>
      </c>
      <c r="U365" s="7" t="s">
        <v>43</v>
      </c>
      <c r="V365" s="26" t="e">
        <f t="shared" ca="1" si="5"/>
        <v>#NAME?</v>
      </c>
      <c r="W365" s="26"/>
      <c r="X365" s="26"/>
      <c r="Y365" s="6" t="s">
        <v>296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2882</v>
      </c>
      <c r="B366" s="36" t="s">
        <v>3478</v>
      </c>
      <c r="C366" s="9">
        <v>584243</v>
      </c>
      <c r="D366" s="9" t="s">
        <v>2884</v>
      </c>
      <c r="E366" s="9" t="s">
        <v>29</v>
      </c>
      <c r="F366" s="6" t="s">
        <v>2891</v>
      </c>
      <c r="G366" s="7" t="e">
        <f t="shared" ca="1" si="4"/>
        <v>#NAME?</v>
      </c>
      <c r="H366" s="8" t="s">
        <v>201</v>
      </c>
      <c r="I366" s="26" t="s">
        <v>33</v>
      </c>
      <c r="J366" s="9" t="str">
        <f t="shared" si="6"/>
        <v>Não</v>
      </c>
      <c r="K366" s="101">
        <v>43606</v>
      </c>
      <c r="L366" s="229">
        <v>44484</v>
      </c>
      <c r="M366" s="6" t="s">
        <v>40</v>
      </c>
      <c r="N366" s="10">
        <v>5.0000000000000001E-3</v>
      </c>
      <c r="O366" s="9" t="s">
        <v>33</v>
      </c>
      <c r="P366" s="223">
        <v>0</v>
      </c>
      <c r="Q366" s="102"/>
      <c r="R366" s="102"/>
      <c r="S366" s="7" t="s">
        <v>329</v>
      </c>
      <c r="T366" s="6" t="s">
        <v>3479</v>
      </c>
      <c r="U366" s="6" t="s">
        <v>20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2893</v>
      </c>
      <c r="BG366" s="104">
        <v>0</v>
      </c>
      <c r="BH366" s="104" t="s">
        <v>2893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2882</v>
      </c>
      <c r="B367" s="36" t="s">
        <v>3478</v>
      </c>
      <c r="C367" s="9">
        <v>43312</v>
      </c>
      <c r="D367" s="9" t="s">
        <v>2884</v>
      </c>
      <c r="E367" s="9" t="s">
        <v>29</v>
      </c>
      <c r="F367" s="6" t="s">
        <v>2891</v>
      </c>
      <c r="G367" s="7" t="e">
        <f t="shared" ca="1" si="4"/>
        <v>#NAME?</v>
      </c>
      <c r="H367" s="8" t="s">
        <v>201</v>
      </c>
      <c r="I367" s="26" t="s">
        <v>33</v>
      </c>
      <c r="J367" s="9" t="str">
        <f t="shared" si="6"/>
        <v>Não</v>
      </c>
      <c r="K367" s="101">
        <v>43606</v>
      </c>
      <c r="L367" s="229">
        <v>44484</v>
      </c>
      <c r="M367" s="6" t="s">
        <v>298</v>
      </c>
      <c r="N367" s="10">
        <v>0.02</v>
      </c>
      <c r="O367" s="9" t="s">
        <v>237</v>
      </c>
      <c r="P367" s="223">
        <v>0.2</v>
      </c>
      <c r="Q367" s="102"/>
      <c r="R367" s="102"/>
      <c r="S367" s="7" t="s">
        <v>329</v>
      </c>
      <c r="T367" s="6" t="s">
        <v>3480</v>
      </c>
      <c r="U367" s="6" t="s">
        <v>20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2893</v>
      </c>
      <c r="BG367" s="104">
        <v>0</v>
      </c>
      <c r="BH367" s="104" t="s">
        <v>2893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2882</v>
      </c>
      <c r="B368" s="3" t="s">
        <v>3481</v>
      </c>
      <c r="C368" s="9">
        <v>263535</v>
      </c>
      <c r="D368" s="9" t="s">
        <v>2884</v>
      </c>
      <c r="E368" s="9" t="s">
        <v>29</v>
      </c>
      <c r="F368" s="6" t="s">
        <v>2891</v>
      </c>
      <c r="G368" s="7" t="e">
        <f t="shared" ca="1" si="4"/>
        <v>#NAME?</v>
      </c>
      <c r="H368" s="8" t="s">
        <v>201</v>
      </c>
      <c r="I368" s="26" t="s">
        <v>33</v>
      </c>
      <c r="J368" s="9" t="str">
        <f t="shared" si="6"/>
        <v>Não</v>
      </c>
      <c r="K368" s="101">
        <v>43710</v>
      </c>
      <c r="L368" s="101">
        <v>44309</v>
      </c>
      <c r="M368" s="6" t="s">
        <v>74</v>
      </c>
      <c r="N368" s="10">
        <v>0.01</v>
      </c>
      <c r="O368" s="9" t="s">
        <v>41</v>
      </c>
      <c r="P368" s="223">
        <v>0.1</v>
      </c>
      <c r="Q368" s="102"/>
      <c r="R368" s="102" t="s">
        <v>3482</v>
      </c>
      <c r="S368" s="7" t="s">
        <v>203</v>
      </c>
      <c r="T368" s="6" t="s">
        <v>2597</v>
      </c>
      <c r="U368" s="6" t="s">
        <v>29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2893</v>
      </c>
      <c r="BG368" s="104">
        <v>0</v>
      </c>
      <c r="BH368" s="104" t="s">
        <v>2893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2882</v>
      </c>
      <c r="B369" s="3" t="s">
        <v>3483</v>
      </c>
      <c r="C369" s="9">
        <v>261278</v>
      </c>
      <c r="D369" s="9" t="s">
        <v>28</v>
      </c>
      <c r="E369" s="9" t="s">
        <v>38</v>
      </c>
      <c r="F369" s="9" t="s">
        <v>306</v>
      </c>
      <c r="G369" s="7" t="e">
        <f t="shared" ca="1" si="4"/>
        <v>#NAME?</v>
      </c>
      <c r="H369" s="8" t="s">
        <v>201</v>
      </c>
      <c r="I369" s="26" t="s">
        <v>33</v>
      </c>
      <c r="J369" s="9" t="str">
        <f t="shared" si="6"/>
        <v>Não</v>
      </c>
      <c r="K369" s="221">
        <v>44340</v>
      </c>
      <c r="L369" s="101">
        <v>44903</v>
      </c>
      <c r="M369" s="6" t="s">
        <v>40</v>
      </c>
      <c r="N369" s="222">
        <v>0.01</v>
      </c>
      <c r="O369" s="9" t="s">
        <v>33</v>
      </c>
      <c r="P369" s="223">
        <v>0</v>
      </c>
      <c r="Q369" s="43"/>
      <c r="R369" s="30" t="s">
        <v>3484</v>
      </c>
      <c r="S369" s="7" t="s">
        <v>203</v>
      </c>
      <c r="T369" s="6" t="s">
        <v>3485</v>
      </c>
      <c r="U369" s="6" t="s">
        <v>43</v>
      </c>
      <c r="V369" s="26" t="e">
        <f t="shared" ca="1" si="5"/>
        <v>#NAME?</v>
      </c>
      <c r="W369" s="26"/>
      <c r="X369" s="26"/>
      <c r="Y369" s="6" t="s">
        <v>296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2882</v>
      </c>
      <c r="B370" s="3" t="s">
        <v>3486</v>
      </c>
      <c r="C370" s="9">
        <v>31787</v>
      </c>
      <c r="D370" s="9" t="s">
        <v>28</v>
      </c>
      <c r="E370" s="9" t="s">
        <v>38</v>
      </c>
      <c r="F370" s="9" t="s">
        <v>653</v>
      </c>
      <c r="G370" s="7" t="e">
        <f t="shared" ca="1" si="4"/>
        <v>#NAME?</v>
      </c>
      <c r="H370" s="8" t="s">
        <v>215</v>
      </c>
      <c r="I370" s="26" t="s">
        <v>216</v>
      </c>
      <c r="J370" s="9" t="str">
        <f t="shared" si="6"/>
        <v>Não</v>
      </c>
      <c r="K370" s="221">
        <v>44272</v>
      </c>
      <c r="L370" s="6"/>
      <c r="M370" s="6" t="s">
        <v>40</v>
      </c>
      <c r="N370" s="10">
        <v>1.2E-2</v>
      </c>
      <c r="O370" s="9" t="s">
        <v>33</v>
      </c>
      <c r="P370" s="223">
        <v>0</v>
      </c>
      <c r="Q370" s="102"/>
      <c r="R370" s="102"/>
      <c r="S370" s="7" t="s">
        <v>203</v>
      </c>
      <c r="T370" s="6" t="s">
        <v>2632</v>
      </c>
      <c r="U370" s="6" t="s">
        <v>43</v>
      </c>
      <c r="V370" s="26" t="e">
        <f t="shared" ca="1" si="5"/>
        <v>#NAME?</v>
      </c>
      <c r="W370" s="26"/>
      <c r="X370" s="26"/>
      <c r="Y370" s="6" t="s">
        <v>296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2882</v>
      </c>
      <c r="B371" s="35" t="s">
        <v>3487</v>
      </c>
      <c r="C371" s="9">
        <v>86818</v>
      </c>
      <c r="D371" s="9" t="s">
        <v>2950</v>
      </c>
      <c r="E371" s="9" t="s">
        <v>29</v>
      </c>
      <c r="F371" s="9" t="s">
        <v>2950</v>
      </c>
      <c r="G371" s="7" t="e">
        <f t="shared" ca="1" si="4"/>
        <v>#NAME?</v>
      </c>
      <c r="H371" s="8" t="s">
        <v>210</v>
      </c>
      <c r="I371" s="26" t="s">
        <v>33</v>
      </c>
      <c r="J371" s="9" t="str">
        <f t="shared" si="6"/>
        <v>Não</v>
      </c>
      <c r="K371" s="227">
        <v>43384</v>
      </c>
      <c r="L371" s="6"/>
      <c r="M371" s="6" t="s">
        <v>298</v>
      </c>
      <c r="N371" s="222">
        <v>0.01</v>
      </c>
      <c r="O371" s="9" t="s">
        <v>33</v>
      </c>
      <c r="P371" s="223">
        <v>0</v>
      </c>
      <c r="Q371" s="102"/>
      <c r="R371" s="102"/>
      <c r="S371" s="7" t="s">
        <v>203</v>
      </c>
      <c r="T371" s="9" t="s">
        <v>3488</v>
      </c>
      <c r="U371" s="6" t="s">
        <v>29</v>
      </c>
      <c r="V371" s="26" t="e">
        <f t="shared" ca="1" si="5"/>
        <v>#NAME?</v>
      </c>
      <c r="W371" s="26"/>
      <c r="X371" s="26"/>
      <c r="Y371" s="6" t="s">
        <v>296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2882</v>
      </c>
      <c r="B372" s="36" t="s">
        <v>3489</v>
      </c>
      <c r="C372" s="9">
        <v>82667</v>
      </c>
      <c r="D372" s="9" t="s">
        <v>2950</v>
      </c>
      <c r="E372" s="9" t="s">
        <v>29</v>
      </c>
      <c r="F372" s="6" t="s">
        <v>2950</v>
      </c>
      <c r="G372" s="7" t="e">
        <f t="shared" ca="1" si="4"/>
        <v>#NAME?</v>
      </c>
      <c r="H372" s="8" t="s">
        <v>201</v>
      </c>
      <c r="I372" s="26" t="s">
        <v>33</v>
      </c>
      <c r="J372" s="9" t="str">
        <f t="shared" si="6"/>
        <v>Não</v>
      </c>
      <c r="K372" s="101">
        <v>43494</v>
      </c>
      <c r="L372" s="229">
        <v>44132</v>
      </c>
      <c r="M372" s="6" t="s">
        <v>298</v>
      </c>
      <c r="N372" s="10">
        <v>0.01</v>
      </c>
      <c r="O372" s="9" t="s">
        <v>237</v>
      </c>
      <c r="P372" s="223">
        <v>0.2</v>
      </c>
      <c r="Q372" s="102"/>
      <c r="R372" s="102"/>
      <c r="S372" s="7" t="s">
        <v>203</v>
      </c>
      <c r="T372" s="6" t="s">
        <v>3490</v>
      </c>
      <c r="U372" s="6" t="s">
        <v>29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2893</v>
      </c>
      <c r="BG372" s="104">
        <v>0</v>
      </c>
      <c r="BH372" s="104" t="s">
        <v>2893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2882</v>
      </c>
      <c r="B373" s="3" t="s">
        <v>3491</v>
      </c>
      <c r="C373" s="9">
        <v>261079</v>
      </c>
      <c r="D373" s="9" t="s">
        <v>28</v>
      </c>
      <c r="E373" s="9" t="s">
        <v>38</v>
      </c>
      <c r="F373" s="9" t="s">
        <v>260</v>
      </c>
      <c r="G373" s="7" t="e">
        <f t="shared" ca="1" si="4"/>
        <v>#NAME?</v>
      </c>
      <c r="H373" s="8" t="s">
        <v>201</v>
      </c>
      <c r="I373" s="26" t="s">
        <v>33</v>
      </c>
      <c r="J373" s="9" t="str">
        <f t="shared" si="6"/>
        <v>Não</v>
      </c>
      <c r="K373" s="221">
        <v>44319</v>
      </c>
      <c r="L373" s="27">
        <v>44949</v>
      </c>
      <c r="M373" s="6" t="s">
        <v>74</v>
      </c>
      <c r="N373" s="222">
        <v>1.4999999999999999E-2</v>
      </c>
      <c r="O373" s="9" t="s">
        <v>41</v>
      </c>
      <c r="P373" s="223">
        <v>0.1</v>
      </c>
      <c r="Q373" s="30"/>
      <c r="R373" s="224" t="s">
        <v>3053</v>
      </c>
      <c r="S373" s="7" t="s">
        <v>203</v>
      </c>
      <c r="T373" s="6" t="s">
        <v>3492</v>
      </c>
      <c r="U373" s="6" t="s">
        <v>43</v>
      </c>
      <c r="V373" s="26" t="e">
        <f t="shared" ca="1" si="5"/>
        <v>#NAME?</v>
      </c>
      <c r="W373" s="26"/>
      <c r="X373" s="26"/>
      <c r="Y373" s="6" t="s">
        <v>296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2882</v>
      </c>
      <c r="B374" s="35" t="s">
        <v>3493</v>
      </c>
      <c r="C374" s="9">
        <v>440078</v>
      </c>
      <c r="D374" s="9" t="s">
        <v>2884</v>
      </c>
      <c r="E374" s="9" t="s">
        <v>29</v>
      </c>
      <c r="F374" s="9" t="s">
        <v>2891</v>
      </c>
      <c r="G374" s="7" t="e">
        <f t="shared" ca="1" si="4"/>
        <v>#NAME?</v>
      </c>
      <c r="H374" s="8" t="s">
        <v>215</v>
      </c>
      <c r="I374" s="26" t="s">
        <v>216</v>
      </c>
      <c r="J374" s="9" t="str">
        <f t="shared" si="6"/>
        <v>Sim</v>
      </c>
      <c r="K374" s="227">
        <v>43822</v>
      </c>
      <c r="L374" s="6"/>
      <c r="M374" s="6" t="s">
        <v>40</v>
      </c>
      <c r="N374" s="10">
        <v>1.2E-2</v>
      </c>
      <c r="O374" s="9" t="s">
        <v>33</v>
      </c>
      <c r="P374" s="223">
        <v>0</v>
      </c>
      <c r="Q374" s="102" t="s">
        <v>3494</v>
      </c>
      <c r="R374" s="102"/>
      <c r="S374" s="7" t="s">
        <v>203</v>
      </c>
      <c r="T374" s="9" t="s">
        <v>3495</v>
      </c>
      <c r="U374" s="6" t="s">
        <v>29</v>
      </c>
      <c r="V374" s="26" t="e">
        <f t="shared" ca="1" si="5"/>
        <v>#NAME?</v>
      </c>
      <c r="W374" s="26"/>
      <c r="X374" s="26"/>
      <c r="Y374" s="6" t="s">
        <v>296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2882</v>
      </c>
      <c r="B375" s="35" t="s">
        <v>3496</v>
      </c>
      <c r="C375" s="9">
        <v>88816</v>
      </c>
      <c r="D375" s="9" t="s">
        <v>2950</v>
      </c>
      <c r="E375" s="9" t="s">
        <v>29</v>
      </c>
      <c r="F375" s="9" t="s">
        <v>2950</v>
      </c>
      <c r="G375" s="7" t="e">
        <f t="shared" ca="1" si="4"/>
        <v>#NAME?</v>
      </c>
      <c r="H375" s="8" t="s">
        <v>215</v>
      </c>
      <c r="I375" s="26" t="s">
        <v>216</v>
      </c>
      <c r="J375" s="9" t="str">
        <f t="shared" si="6"/>
        <v>Não</v>
      </c>
      <c r="K375" s="221">
        <v>43538</v>
      </c>
      <c r="L375" s="6"/>
      <c r="M375" s="6" t="s">
        <v>298</v>
      </c>
      <c r="N375" s="222">
        <v>0.01</v>
      </c>
      <c r="O375" s="9" t="s">
        <v>33</v>
      </c>
      <c r="P375" s="223">
        <v>0</v>
      </c>
      <c r="Q375" s="102"/>
      <c r="R375" s="102"/>
      <c r="S375" s="7" t="s">
        <v>203</v>
      </c>
      <c r="T375" s="9" t="s">
        <v>3497</v>
      </c>
      <c r="U375" s="6" t="s">
        <v>29</v>
      </c>
      <c r="V375" s="26" t="e">
        <f t="shared" ca="1" si="5"/>
        <v>#NAME?</v>
      </c>
      <c r="W375" s="26"/>
      <c r="X375" s="26"/>
      <c r="Y375" s="6" t="s">
        <v>296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2882</v>
      </c>
      <c r="B376" s="36" t="s">
        <v>3498</v>
      </c>
      <c r="C376" s="9">
        <v>32407</v>
      </c>
      <c r="D376" s="9" t="s">
        <v>28</v>
      </c>
      <c r="E376" s="9" t="s">
        <v>38</v>
      </c>
      <c r="F376" s="6" t="s">
        <v>260</v>
      </c>
      <c r="G376" s="7" t="e">
        <f t="shared" ca="1" si="4"/>
        <v>#NAME?</v>
      </c>
      <c r="H376" s="8" t="s">
        <v>215</v>
      </c>
      <c r="I376" s="26" t="s">
        <v>216</v>
      </c>
      <c r="J376" s="9" t="str">
        <f t="shared" si="6"/>
        <v>Não</v>
      </c>
      <c r="K376" s="101">
        <v>44789</v>
      </c>
      <c r="L376" s="250"/>
      <c r="M376" s="6" t="s">
        <v>53</v>
      </c>
      <c r="N376" s="10">
        <v>7.0000000000000001E-3</v>
      </c>
      <c r="O376" s="9" t="s">
        <v>33</v>
      </c>
      <c r="P376" s="223">
        <v>0</v>
      </c>
      <c r="Q376" s="102"/>
      <c r="R376" s="102"/>
      <c r="S376" s="7" t="s">
        <v>203</v>
      </c>
      <c r="T376" s="6" t="s">
        <v>2697</v>
      </c>
      <c r="U376" s="6" t="s">
        <v>43</v>
      </c>
      <c r="V376" s="26" t="e">
        <f t="shared" ca="1" si="5"/>
        <v>#NAME?</v>
      </c>
      <c r="W376" s="26"/>
      <c r="X376" s="26"/>
      <c r="Y376" s="6" t="s">
        <v>296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2882</v>
      </c>
      <c r="B377" s="36" t="s">
        <v>2722</v>
      </c>
      <c r="C377" s="9">
        <v>582421</v>
      </c>
      <c r="D377" s="9" t="s">
        <v>28</v>
      </c>
      <c r="E377" s="9" t="s">
        <v>38</v>
      </c>
      <c r="F377" s="6" t="s">
        <v>306</v>
      </c>
      <c r="G377" s="7" t="e">
        <f t="shared" ca="1" si="4"/>
        <v>#NAME?</v>
      </c>
      <c r="H377" s="8" t="s">
        <v>215</v>
      </c>
      <c r="I377" s="26" t="s">
        <v>216</v>
      </c>
      <c r="J377" s="9" t="str">
        <f t="shared" si="6"/>
        <v>Não</v>
      </c>
      <c r="K377" s="101">
        <v>44781</v>
      </c>
      <c r="L377" s="250"/>
      <c r="M377" s="6" t="s">
        <v>53</v>
      </c>
      <c r="N377" s="10">
        <v>7.0000000000000001E-3</v>
      </c>
      <c r="O377" s="9" t="s">
        <v>33</v>
      </c>
      <c r="P377" s="223">
        <v>0</v>
      </c>
      <c r="Q377" s="25"/>
      <c r="R377" s="102" t="s">
        <v>3499</v>
      </c>
      <c r="S377" s="7" t="s">
        <v>203</v>
      </c>
      <c r="T377" s="6" t="s">
        <v>2725</v>
      </c>
      <c r="U377" s="6" t="s">
        <v>43</v>
      </c>
      <c r="V377" s="26" t="e">
        <f t="shared" ca="1" si="5"/>
        <v>#NAME?</v>
      </c>
      <c r="W377" s="26"/>
      <c r="X377" s="26"/>
      <c r="Y377" s="6" t="s">
        <v>296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2882</v>
      </c>
      <c r="B378" s="36" t="s">
        <v>3500</v>
      </c>
      <c r="C378" s="9">
        <v>358322</v>
      </c>
      <c r="D378" s="9" t="s">
        <v>28</v>
      </c>
      <c r="E378" s="9" t="s">
        <v>38</v>
      </c>
      <c r="F378" s="6" t="s">
        <v>2932</v>
      </c>
      <c r="G378" s="7" t="e">
        <f t="shared" ca="1" si="4"/>
        <v>#NAME?</v>
      </c>
      <c r="H378" s="8" t="s">
        <v>215</v>
      </c>
      <c r="I378" s="26" t="s">
        <v>216</v>
      </c>
      <c r="J378" s="9" t="str">
        <f t="shared" si="6"/>
        <v>Não</v>
      </c>
      <c r="K378" s="101"/>
      <c r="L378" s="250"/>
      <c r="M378" s="6" t="s">
        <v>53</v>
      </c>
      <c r="N378" s="10">
        <v>7.0000000000000001E-3</v>
      </c>
      <c r="O378" s="9" t="s">
        <v>33</v>
      </c>
      <c r="P378" s="223">
        <v>0</v>
      </c>
      <c r="Q378" s="102"/>
      <c r="R378" s="102"/>
      <c r="S378" s="7" t="s">
        <v>203</v>
      </c>
      <c r="T378" s="6" t="s">
        <v>3501</v>
      </c>
      <c r="U378" s="6" t="s">
        <v>43</v>
      </c>
      <c r="V378" s="26" t="e">
        <f t="shared" ca="1" si="5"/>
        <v>#NAME?</v>
      </c>
      <c r="W378" s="26"/>
      <c r="X378" s="26"/>
      <c r="Y378" s="6" t="s">
        <v>296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2882</v>
      </c>
      <c r="B379" s="36" t="s">
        <v>3502</v>
      </c>
      <c r="C379" s="9">
        <v>296193</v>
      </c>
      <c r="D379" s="9" t="s">
        <v>28</v>
      </c>
      <c r="E379" s="9" t="s">
        <v>29</v>
      </c>
      <c r="F379" s="6" t="s">
        <v>3033</v>
      </c>
      <c r="G379" s="7" t="e">
        <f t="shared" ca="1" si="4"/>
        <v>#NAME?</v>
      </c>
      <c r="H379" s="8" t="s">
        <v>201</v>
      </c>
      <c r="I379" s="26" t="s">
        <v>33</v>
      </c>
      <c r="J379" s="9" t="str">
        <f t="shared" si="6"/>
        <v>Não</v>
      </c>
      <c r="K379" s="229">
        <v>43461</v>
      </c>
      <c r="L379" s="250">
        <v>43862</v>
      </c>
      <c r="M379" s="6" t="s">
        <v>74</v>
      </c>
      <c r="N379" s="10">
        <v>0.01</v>
      </c>
      <c r="O379" s="9" t="s">
        <v>41</v>
      </c>
      <c r="P379" s="223">
        <v>0.1</v>
      </c>
      <c r="Q379" s="102"/>
      <c r="R379" s="102"/>
      <c r="S379" s="7" t="s">
        <v>203</v>
      </c>
      <c r="T379" s="6" t="s">
        <v>3503</v>
      </c>
      <c r="U379" s="6" t="s">
        <v>29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2893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2882</v>
      </c>
      <c r="B380" s="3" t="s">
        <v>3504</v>
      </c>
      <c r="C380" s="9">
        <v>494175</v>
      </c>
      <c r="D380" s="9" t="s">
        <v>28</v>
      </c>
      <c r="E380" s="9" t="s">
        <v>38</v>
      </c>
      <c r="F380" s="6" t="s">
        <v>306</v>
      </c>
      <c r="G380" s="7" t="e">
        <f t="shared" ca="1" si="4"/>
        <v>#NAME?</v>
      </c>
      <c r="H380" s="8" t="s">
        <v>201</v>
      </c>
      <c r="I380" s="26" t="s">
        <v>33</v>
      </c>
      <c r="J380" s="9" t="str">
        <f t="shared" si="6"/>
        <v>Não</v>
      </c>
      <c r="K380" s="101">
        <v>44335</v>
      </c>
      <c r="L380" s="27">
        <v>44746</v>
      </c>
      <c r="M380" s="6" t="s">
        <v>74</v>
      </c>
      <c r="N380" s="10">
        <v>1.4999999999999999E-2</v>
      </c>
      <c r="O380" s="9" t="s">
        <v>41</v>
      </c>
      <c r="P380" s="223">
        <v>0.1</v>
      </c>
      <c r="Q380" s="30"/>
      <c r="R380" s="30"/>
      <c r="S380" s="7" t="s">
        <v>203</v>
      </c>
      <c r="T380" s="6" t="s">
        <v>3505</v>
      </c>
      <c r="U380" s="6" t="s">
        <v>43</v>
      </c>
      <c r="V380" s="26" t="e">
        <f t="shared" ca="1" si="5"/>
        <v>#NAME?</v>
      </c>
      <c r="W380" s="26"/>
      <c r="X380" s="26"/>
      <c r="Y380" s="6" t="s">
        <v>296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2882</v>
      </c>
      <c r="B381" s="36" t="s">
        <v>3506</v>
      </c>
      <c r="C381" s="9">
        <v>433204</v>
      </c>
      <c r="D381" s="9" t="s">
        <v>2884</v>
      </c>
      <c r="E381" s="9" t="s">
        <v>29</v>
      </c>
      <c r="F381" s="6" t="s">
        <v>2885</v>
      </c>
      <c r="G381" s="7" t="e">
        <f t="shared" ca="1" si="4"/>
        <v>#NAME?</v>
      </c>
      <c r="H381" s="8" t="s">
        <v>201</v>
      </c>
      <c r="I381" s="26" t="s">
        <v>33</v>
      </c>
      <c r="J381" s="9" t="str">
        <f t="shared" si="6"/>
        <v>Não</v>
      </c>
      <c r="K381" s="101">
        <v>43738</v>
      </c>
      <c r="L381" s="101">
        <v>44053</v>
      </c>
      <c r="M381" s="6" t="s">
        <v>298</v>
      </c>
      <c r="N381" s="10">
        <v>0.02</v>
      </c>
      <c r="O381" s="9" t="s">
        <v>237</v>
      </c>
      <c r="P381" s="223">
        <v>0.2</v>
      </c>
      <c r="Q381" s="102"/>
      <c r="R381" s="102"/>
      <c r="S381" s="7" t="s">
        <v>203</v>
      </c>
      <c r="T381" s="6" t="s">
        <v>3507</v>
      </c>
      <c r="U381" s="6" t="s">
        <v>29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2893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2882</v>
      </c>
      <c r="B382" s="36" t="s">
        <v>3508</v>
      </c>
      <c r="C382" s="9">
        <v>574599</v>
      </c>
      <c r="D382" s="9" t="s">
        <v>2884</v>
      </c>
      <c r="E382" s="9" t="s">
        <v>29</v>
      </c>
      <c r="F382" s="6" t="s">
        <v>2885</v>
      </c>
      <c r="G382" s="7" t="e">
        <f t="shared" ca="1" si="4"/>
        <v>#NAME?</v>
      </c>
      <c r="H382" s="8" t="s">
        <v>201</v>
      </c>
      <c r="I382" s="26" t="s">
        <v>33</v>
      </c>
      <c r="J382" s="9" t="str">
        <f t="shared" si="6"/>
        <v>Não</v>
      </c>
      <c r="K382" s="101">
        <v>43538</v>
      </c>
      <c r="L382" s="101">
        <v>44025</v>
      </c>
      <c r="M382" s="6" t="s">
        <v>74</v>
      </c>
      <c r="N382" s="10">
        <v>5.0000000000000001E-3</v>
      </c>
      <c r="O382" s="9" t="s">
        <v>41</v>
      </c>
      <c r="P382" s="223">
        <v>0.1</v>
      </c>
      <c r="Q382" s="102"/>
      <c r="R382" s="43"/>
      <c r="S382" s="7" t="s">
        <v>203</v>
      </c>
      <c r="T382" s="6" t="s">
        <v>3509</v>
      </c>
      <c r="U382" s="6" t="s">
        <v>29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2893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2882</v>
      </c>
      <c r="B383" s="36" t="s">
        <v>3508</v>
      </c>
      <c r="C383" s="9">
        <v>575296</v>
      </c>
      <c r="D383" s="9" t="s">
        <v>2884</v>
      </c>
      <c r="E383" s="9" t="s">
        <v>29</v>
      </c>
      <c r="F383" s="6" t="s">
        <v>2885</v>
      </c>
      <c r="G383" s="7" t="e">
        <f t="shared" ca="1" si="4"/>
        <v>#NAME?</v>
      </c>
      <c r="H383" s="8" t="s">
        <v>201</v>
      </c>
      <c r="I383" s="26" t="s">
        <v>33</v>
      </c>
      <c r="J383" s="9" t="str">
        <f t="shared" si="6"/>
        <v>Não</v>
      </c>
      <c r="K383" s="101">
        <v>43538</v>
      </c>
      <c r="L383" s="101">
        <v>44025</v>
      </c>
      <c r="M383" s="6" t="s">
        <v>298</v>
      </c>
      <c r="N383" s="10">
        <v>2.5000000000000001E-2</v>
      </c>
      <c r="O383" s="9" t="s">
        <v>237</v>
      </c>
      <c r="P383" s="223">
        <v>0.2</v>
      </c>
      <c r="Q383" s="102"/>
      <c r="R383" s="102"/>
      <c r="S383" s="7" t="s">
        <v>203</v>
      </c>
      <c r="T383" s="6" t="s">
        <v>3509</v>
      </c>
      <c r="U383" s="6" t="s">
        <v>29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2893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2882</v>
      </c>
      <c r="B384" s="3" t="s">
        <v>3510</v>
      </c>
      <c r="C384" s="9">
        <v>424312</v>
      </c>
      <c r="D384" s="9" t="s">
        <v>2884</v>
      </c>
      <c r="E384" s="9" t="s">
        <v>29</v>
      </c>
      <c r="F384" s="6" t="s">
        <v>2885</v>
      </c>
      <c r="G384" s="7" t="e">
        <f t="shared" ca="1" si="4"/>
        <v>#NAME?</v>
      </c>
      <c r="H384" s="8" t="s">
        <v>201</v>
      </c>
      <c r="I384" s="26" t="s">
        <v>33</v>
      </c>
      <c r="J384" s="9" t="str">
        <f t="shared" si="6"/>
        <v>Não</v>
      </c>
      <c r="K384" s="101">
        <v>43843</v>
      </c>
      <c r="L384" s="101">
        <v>44455</v>
      </c>
      <c r="M384" s="6" t="s">
        <v>40</v>
      </c>
      <c r="N384" s="10">
        <v>1.2E-2</v>
      </c>
      <c r="O384" s="9" t="s">
        <v>33</v>
      </c>
      <c r="P384" s="223">
        <v>0</v>
      </c>
      <c r="Q384" s="102"/>
      <c r="R384" s="102"/>
      <c r="S384" s="7" t="s">
        <v>203</v>
      </c>
      <c r="T384" s="6" t="s">
        <v>3511</v>
      </c>
      <c r="U384" s="6" t="s">
        <v>29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2893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2882</v>
      </c>
      <c r="B385" s="97" t="s">
        <v>3512</v>
      </c>
      <c r="C385" s="9">
        <v>47922</v>
      </c>
      <c r="D385" s="9" t="s">
        <v>28</v>
      </c>
      <c r="E385" s="9" t="s">
        <v>38</v>
      </c>
      <c r="F385" s="9" t="s">
        <v>306</v>
      </c>
      <c r="G385" s="7" t="e">
        <f t="shared" ca="1" si="4"/>
        <v>#NAME?</v>
      </c>
      <c r="H385" s="8" t="s">
        <v>215</v>
      </c>
      <c r="I385" s="26" t="s">
        <v>216</v>
      </c>
      <c r="J385" s="9" t="str">
        <f t="shared" si="6"/>
        <v>Não</v>
      </c>
      <c r="K385" s="101">
        <v>44273</v>
      </c>
      <c r="L385" s="7"/>
      <c r="M385" s="6" t="s">
        <v>74</v>
      </c>
      <c r="N385" s="10">
        <v>1.2E-2</v>
      </c>
      <c r="O385" s="9" t="s">
        <v>41</v>
      </c>
      <c r="P385" s="223">
        <v>0.1</v>
      </c>
      <c r="Q385" s="102"/>
      <c r="R385" s="102"/>
      <c r="S385" s="7" t="s">
        <v>203</v>
      </c>
      <c r="T385" s="9" t="s">
        <v>3513</v>
      </c>
      <c r="U385" s="6" t="s">
        <v>43</v>
      </c>
      <c r="V385" s="26" t="e">
        <f t="shared" ca="1" si="5"/>
        <v>#NAME?</v>
      </c>
      <c r="W385" s="26"/>
      <c r="X385" s="26"/>
      <c r="Y385" s="6" t="s">
        <v>296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2882</v>
      </c>
      <c r="B386" s="3" t="s">
        <v>3514</v>
      </c>
      <c r="C386" s="9">
        <v>467548</v>
      </c>
      <c r="D386" s="9" t="s">
        <v>28</v>
      </c>
      <c r="E386" s="9" t="s">
        <v>38</v>
      </c>
      <c r="F386" s="9" t="s">
        <v>2932</v>
      </c>
      <c r="G386" s="7" t="e">
        <f t="shared" ca="1" si="4"/>
        <v>#NAME?</v>
      </c>
      <c r="H386" s="8" t="s">
        <v>201</v>
      </c>
      <c r="I386" s="26" t="s">
        <v>33</v>
      </c>
      <c r="J386" s="9" t="str">
        <f t="shared" si="6"/>
        <v>Não</v>
      </c>
      <c r="K386" s="101">
        <v>44267</v>
      </c>
      <c r="L386" s="70">
        <v>44908</v>
      </c>
      <c r="M386" s="6" t="s">
        <v>74</v>
      </c>
      <c r="N386" s="10">
        <v>1.4999999999999999E-2</v>
      </c>
      <c r="O386" s="9" t="s">
        <v>41</v>
      </c>
      <c r="P386" s="223">
        <v>0.1</v>
      </c>
      <c r="Q386" s="224"/>
      <c r="R386" s="102" t="s">
        <v>3515</v>
      </c>
      <c r="S386" s="7" t="s">
        <v>203</v>
      </c>
      <c r="T386" s="6" t="s">
        <v>3516</v>
      </c>
      <c r="U386" s="6" t="s">
        <v>43</v>
      </c>
      <c r="V386" s="26" t="e">
        <f t="shared" ca="1" si="5"/>
        <v>#NAME?</v>
      </c>
      <c r="W386" s="26"/>
      <c r="X386" s="26"/>
      <c r="Y386" s="6" t="s">
        <v>296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2882</v>
      </c>
      <c r="B387" s="36" t="s">
        <v>3514</v>
      </c>
      <c r="C387" s="9">
        <v>0</v>
      </c>
      <c r="D387" s="9" t="s">
        <v>28</v>
      </c>
      <c r="E387" s="9" t="s">
        <v>38</v>
      </c>
      <c r="F387" s="9" t="s">
        <v>2932</v>
      </c>
      <c r="G387" s="7" t="e">
        <f t="shared" ca="1" si="4"/>
        <v>#NAME?</v>
      </c>
      <c r="H387" s="8" t="s">
        <v>201</v>
      </c>
      <c r="I387" s="26" t="s">
        <v>33</v>
      </c>
      <c r="J387" s="9" t="str">
        <f t="shared" si="6"/>
        <v>Não</v>
      </c>
      <c r="K387" s="6"/>
      <c r="L387" s="229">
        <v>44908</v>
      </c>
      <c r="M387" s="7" t="s">
        <v>3108</v>
      </c>
      <c r="N387" s="222">
        <v>0.01</v>
      </c>
      <c r="O387" s="9" t="s">
        <v>33</v>
      </c>
      <c r="P387" s="223">
        <v>0</v>
      </c>
      <c r="Q387" s="102"/>
      <c r="R387" s="102"/>
      <c r="S387" s="7" t="s">
        <v>203</v>
      </c>
      <c r="T387" s="6" t="s">
        <v>3516</v>
      </c>
      <c r="U387" s="6" t="s">
        <v>43</v>
      </c>
      <c r="V387" s="26" t="e">
        <f t="shared" ca="1" si="5"/>
        <v>#NAME?</v>
      </c>
      <c r="W387" s="26"/>
      <c r="X387" s="26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2893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2882</v>
      </c>
      <c r="B388" s="35" t="s">
        <v>3517</v>
      </c>
      <c r="C388" s="9">
        <v>577392</v>
      </c>
      <c r="D388" s="9" t="s">
        <v>2884</v>
      </c>
      <c r="E388" s="9" t="s">
        <v>29</v>
      </c>
      <c r="F388" s="9" t="s">
        <v>2885</v>
      </c>
      <c r="G388" s="7" t="e">
        <f t="shared" ca="1" si="4"/>
        <v>#NAME?</v>
      </c>
      <c r="H388" s="8" t="s">
        <v>215</v>
      </c>
      <c r="I388" s="26" t="s">
        <v>216</v>
      </c>
      <c r="J388" s="9" t="str">
        <f t="shared" si="6"/>
        <v>Não</v>
      </c>
      <c r="K388" s="221">
        <v>43567</v>
      </c>
      <c r="L388" s="6"/>
      <c r="M388" s="6" t="s">
        <v>74</v>
      </c>
      <c r="N388" s="222">
        <v>0.01</v>
      </c>
      <c r="O388" s="9" t="s">
        <v>41</v>
      </c>
      <c r="P388" s="223">
        <v>0.1</v>
      </c>
      <c r="Q388" s="35"/>
      <c r="R388" s="102" t="s">
        <v>3518</v>
      </c>
      <c r="S388" s="7" t="s">
        <v>203</v>
      </c>
      <c r="T388" s="9" t="s">
        <v>3519</v>
      </c>
      <c r="U388" s="6" t="s">
        <v>29</v>
      </c>
      <c r="V388" s="26" t="e">
        <f t="shared" ca="1" si="5"/>
        <v>#NAME?</v>
      </c>
      <c r="W388" s="26"/>
      <c r="X388" s="26"/>
      <c r="Y388" s="6" t="s">
        <v>296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2882</v>
      </c>
      <c r="B389" s="97" t="s">
        <v>3520</v>
      </c>
      <c r="C389" s="9">
        <v>384538</v>
      </c>
      <c r="D389" s="9" t="s">
        <v>28</v>
      </c>
      <c r="E389" s="9" t="s">
        <v>29</v>
      </c>
      <c r="F389" s="9" t="s">
        <v>3119</v>
      </c>
      <c r="G389" s="7" t="e">
        <f t="shared" ca="1" si="4"/>
        <v>#NAME?</v>
      </c>
      <c r="H389" s="8" t="s">
        <v>210</v>
      </c>
      <c r="I389" s="26" t="s">
        <v>33</v>
      </c>
      <c r="J389" s="9" t="str">
        <f t="shared" si="6"/>
        <v>Não</v>
      </c>
      <c r="K389" s="221">
        <v>45106</v>
      </c>
      <c r="L389" s="6"/>
      <c r="M389" s="6" t="s">
        <v>74</v>
      </c>
      <c r="N389" s="222">
        <v>1.4999999999999999E-2</v>
      </c>
      <c r="O389" s="9" t="s">
        <v>41</v>
      </c>
      <c r="P389" s="223">
        <v>0.1</v>
      </c>
      <c r="Q389" s="102"/>
      <c r="R389" s="102"/>
      <c r="S389" s="7" t="s">
        <v>203</v>
      </c>
      <c r="T389" s="9" t="s">
        <v>3521</v>
      </c>
      <c r="U389" s="6" t="s">
        <v>113</v>
      </c>
      <c r="V389" s="26" t="e">
        <f t="shared" ca="1" si="5"/>
        <v>#NAME?</v>
      </c>
      <c r="W389" s="26"/>
      <c r="X389" s="26"/>
      <c r="Y389" s="6" t="s">
        <v>205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2882</v>
      </c>
      <c r="B390" s="36" t="s">
        <v>2789</v>
      </c>
      <c r="C390" s="9">
        <v>576246</v>
      </c>
      <c r="D390" s="9" t="s">
        <v>28</v>
      </c>
      <c r="E390" s="9" t="s">
        <v>38</v>
      </c>
      <c r="F390" s="9" t="s">
        <v>260</v>
      </c>
      <c r="G390" s="7" t="e">
        <f t="shared" ca="1" si="4"/>
        <v>#NAME?</v>
      </c>
      <c r="H390" s="8" t="s">
        <v>215</v>
      </c>
      <c r="I390" s="26" t="s">
        <v>216</v>
      </c>
      <c r="J390" s="9" t="str">
        <f t="shared" si="6"/>
        <v>Não</v>
      </c>
      <c r="K390" s="101">
        <v>44599</v>
      </c>
      <c r="L390" s="6"/>
      <c r="M390" s="6" t="s">
        <v>74</v>
      </c>
      <c r="N390" s="222">
        <v>1.4999999999999999E-2</v>
      </c>
      <c r="O390" s="9" t="s">
        <v>41</v>
      </c>
      <c r="P390" s="223">
        <v>0.1</v>
      </c>
      <c r="Q390" s="30"/>
      <c r="R390" s="30"/>
      <c r="S390" s="7" t="s">
        <v>203</v>
      </c>
      <c r="T390" s="6" t="s">
        <v>2792</v>
      </c>
      <c r="U390" s="6" t="s">
        <v>43</v>
      </c>
      <c r="V390" s="26" t="e">
        <f t="shared" ca="1" si="5"/>
        <v>#NAME?</v>
      </c>
      <c r="W390" s="26"/>
      <c r="X390" s="26"/>
      <c r="Y390" s="6" t="s">
        <v>296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2882</v>
      </c>
      <c r="B391" s="36" t="s">
        <v>2789</v>
      </c>
      <c r="C391" s="9">
        <v>557385</v>
      </c>
      <c r="D391" s="9" t="s">
        <v>28</v>
      </c>
      <c r="E391" s="9" t="s">
        <v>38</v>
      </c>
      <c r="F391" s="9" t="s">
        <v>260</v>
      </c>
      <c r="G391" s="7" t="e">
        <f t="shared" ca="1" si="4"/>
        <v>#NAME?</v>
      </c>
      <c r="H391" s="8" t="s">
        <v>215</v>
      </c>
      <c r="I391" s="26" t="s">
        <v>216</v>
      </c>
      <c r="J391" s="9" t="str">
        <f t="shared" si="6"/>
        <v>Não</v>
      </c>
      <c r="K391" s="6"/>
      <c r="L391" s="6"/>
      <c r="M391" s="7" t="s">
        <v>3108</v>
      </c>
      <c r="N391" s="222">
        <v>0.01</v>
      </c>
      <c r="O391" s="9" t="s">
        <v>33</v>
      </c>
      <c r="P391" s="223">
        <v>0</v>
      </c>
      <c r="Q391" s="30"/>
      <c r="R391" s="30"/>
      <c r="S391" s="7" t="s">
        <v>203</v>
      </c>
      <c r="T391" s="6" t="s">
        <v>2792</v>
      </c>
      <c r="U391" s="6" t="s">
        <v>43</v>
      </c>
      <c r="V391" s="26" t="e">
        <f t="shared" ca="1" si="5"/>
        <v>#NAME?</v>
      </c>
      <c r="W391" s="26"/>
      <c r="X391" s="26"/>
      <c r="Y391" s="6" t="s">
        <v>296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2893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2882</v>
      </c>
      <c r="B392" s="36" t="s">
        <v>3522</v>
      </c>
      <c r="C392" s="9">
        <v>379727</v>
      </c>
      <c r="D392" s="9" t="s">
        <v>28</v>
      </c>
      <c r="E392" s="9" t="s">
        <v>29</v>
      </c>
      <c r="F392" s="9" t="s">
        <v>3119</v>
      </c>
      <c r="G392" s="7" t="e">
        <f t="shared" ca="1" si="4"/>
        <v>#NAME?</v>
      </c>
      <c r="H392" s="8" t="s">
        <v>210</v>
      </c>
      <c r="I392" s="26" t="s">
        <v>33</v>
      </c>
      <c r="J392" s="9" t="str">
        <f t="shared" si="6"/>
        <v>Não</v>
      </c>
      <c r="K392" s="101">
        <v>45021</v>
      </c>
      <c r="L392" s="6"/>
      <c r="M392" s="6" t="s">
        <v>74</v>
      </c>
      <c r="N392" s="222">
        <v>1.4999999999999999E-2</v>
      </c>
      <c r="O392" s="9" t="s">
        <v>41</v>
      </c>
      <c r="P392" s="223">
        <v>0.1</v>
      </c>
      <c r="Q392" s="30"/>
      <c r="R392" s="30"/>
      <c r="S392" s="7" t="s">
        <v>203</v>
      </c>
      <c r="T392" s="6" t="s">
        <v>3523</v>
      </c>
      <c r="U392" s="6" t="s">
        <v>113</v>
      </c>
      <c r="V392" s="26" t="e">
        <f t="shared" ca="1" si="5"/>
        <v>#NAME?</v>
      </c>
      <c r="W392" s="26"/>
      <c r="X392" s="26"/>
      <c r="Y392" s="6" t="s">
        <v>296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2882</v>
      </c>
      <c r="B393" s="3" t="s">
        <v>3524</v>
      </c>
      <c r="C393" s="9">
        <v>46143</v>
      </c>
      <c r="D393" s="9" t="s">
        <v>28</v>
      </c>
      <c r="E393" s="9" t="s">
        <v>38</v>
      </c>
      <c r="F393" s="9" t="s">
        <v>306</v>
      </c>
      <c r="G393" s="7" t="e">
        <f t="shared" ca="1" si="4"/>
        <v>#NAME?</v>
      </c>
      <c r="H393" s="8" t="s">
        <v>215</v>
      </c>
      <c r="I393" s="26" t="s">
        <v>216</v>
      </c>
      <c r="J393" s="9" t="str">
        <f t="shared" si="6"/>
        <v>Não</v>
      </c>
      <c r="K393" s="221">
        <v>44319</v>
      </c>
      <c r="L393" s="6"/>
      <c r="M393" s="6" t="s">
        <v>298</v>
      </c>
      <c r="N393" s="222">
        <v>2.5000000000000001E-2</v>
      </c>
      <c r="O393" s="9" t="s">
        <v>237</v>
      </c>
      <c r="P393" s="223">
        <v>0.2</v>
      </c>
      <c r="Q393" s="30"/>
      <c r="R393" s="30" t="s">
        <v>3525</v>
      </c>
      <c r="S393" s="7" t="s">
        <v>203</v>
      </c>
      <c r="T393" s="6" t="s">
        <v>3526</v>
      </c>
      <c r="U393" s="6" t="s">
        <v>43</v>
      </c>
      <c r="V393" s="26" t="e">
        <f t="shared" ca="1" si="5"/>
        <v>#NAME?</v>
      </c>
      <c r="W393" s="26"/>
      <c r="X393" s="26"/>
      <c r="Y393" s="6" t="s">
        <v>296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2882</v>
      </c>
      <c r="B394" s="36" t="s">
        <v>3527</v>
      </c>
      <c r="C394" s="9">
        <v>443359</v>
      </c>
      <c r="D394" s="9" t="s">
        <v>28</v>
      </c>
      <c r="E394" s="9" t="s">
        <v>38</v>
      </c>
      <c r="F394" s="9" t="s">
        <v>306</v>
      </c>
      <c r="G394" s="7" t="e">
        <f t="shared" ca="1" si="4"/>
        <v>#NAME?</v>
      </c>
      <c r="H394" s="8" t="s">
        <v>215</v>
      </c>
      <c r="I394" s="26" t="s">
        <v>480</v>
      </c>
      <c r="J394" s="9" t="str">
        <f t="shared" si="6"/>
        <v>Não</v>
      </c>
      <c r="K394" s="221">
        <v>44651</v>
      </c>
      <c r="L394" s="6"/>
      <c r="M394" s="6" t="s">
        <v>74</v>
      </c>
      <c r="N394" s="222">
        <v>1.4999999999999999E-2</v>
      </c>
      <c r="O394" s="9" t="s">
        <v>41</v>
      </c>
      <c r="P394" s="223">
        <v>0.1</v>
      </c>
      <c r="Q394" s="102"/>
      <c r="R394" s="102"/>
      <c r="S394" s="7" t="s">
        <v>203</v>
      </c>
      <c r="T394" s="6" t="s">
        <v>3528</v>
      </c>
      <c r="U394" s="6" t="s">
        <v>43</v>
      </c>
      <c r="V394" s="26" t="e">
        <f t="shared" ca="1" si="5"/>
        <v>#NAME?</v>
      </c>
      <c r="W394" s="26"/>
      <c r="X394" s="26"/>
      <c r="Y394" s="6" t="s">
        <v>296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2882</v>
      </c>
      <c r="B395" s="3" t="s">
        <v>3529</v>
      </c>
      <c r="C395" s="9">
        <v>478832</v>
      </c>
      <c r="D395" s="9" t="s">
        <v>28</v>
      </c>
      <c r="E395" s="9" t="s">
        <v>38</v>
      </c>
      <c r="F395" s="9" t="s">
        <v>306</v>
      </c>
      <c r="G395" s="7" t="e">
        <f t="shared" ca="1" si="4"/>
        <v>#NAME?</v>
      </c>
      <c r="H395" s="8" t="s">
        <v>215</v>
      </c>
      <c r="I395" s="26" t="s">
        <v>2585</v>
      </c>
      <c r="J395" s="9" t="str">
        <f t="shared" si="6"/>
        <v>Não</v>
      </c>
      <c r="K395" s="221">
        <v>44291</v>
      </c>
      <c r="L395" s="7"/>
      <c r="M395" s="6" t="s">
        <v>74</v>
      </c>
      <c r="N395" s="222">
        <v>1.4999999999999999E-2</v>
      </c>
      <c r="O395" s="9" t="s">
        <v>41</v>
      </c>
      <c r="P395" s="223">
        <v>0.1</v>
      </c>
      <c r="Q395" s="102"/>
      <c r="R395" s="102"/>
      <c r="S395" s="7" t="s">
        <v>329</v>
      </c>
      <c r="T395" s="6" t="s">
        <v>3530</v>
      </c>
      <c r="U395" s="6" t="s">
        <v>43</v>
      </c>
      <c r="V395" s="26" t="e">
        <f t="shared" ca="1" si="5"/>
        <v>#NAME?</v>
      </c>
      <c r="W395" s="26"/>
      <c r="X395" s="26"/>
      <c r="Y395" s="6" t="s">
        <v>296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6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2839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4" t="s">
        <v>2841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4" t="s">
        <v>3531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10" t="s">
        <v>2842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E8C7DB90-6E98-49EB-BD0C-3291C83B08C6}" filter="1" showAutoFilter="1">
      <pageMargins left="0.511811024" right="0.511811024" top="0.78740157499999996" bottom="0.78740157499999996" header="0.31496062000000002" footer="0.31496062000000002"/>
      <autoFilter ref="A2:BY395" xr:uid="{405B5D1F-99DC-4E9F-9A2F-3B91FE2646DC}"/>
    </customSheetView>
    <customSheetView guid="{169077CE-06B9-4459-85D3-7E5DFC66D089}" filter="1" showAutoFilter="1">
      <pageMargins left="0.511811024" right="0.511811024" top="0.78740157499999996" bottom="0.78740157499999996" header="0.31496062000000002" footer="0.31496062000000002"/>
      <autoFilter ref="A1:CB395" xr:uid="{A0FBCE8D-CC04-4273-939F-864B092CC5B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927AB77C-57C1-4E59-9EDE-C8350994A543}" filter="1" showAutoFilter="1">
      <pageMargins left="0.511811024" right="0.511811024" top="0.78740157499999996" bottom="0.78740157499999996" header="0.31496062000000002" footer="0.31496062000000002"/>
      <autoFilter ref="B2:BP395" xr:uid="{18BCFE1C-8CA4-409F-9677-D839BA47AE8D}"/>
    </customSheetView>
    <customSheetView guid="{4BF4D871-E5E6-408B-9FFB-4D587EF9CF96}" filter="1" showAutoFilter="1">
      <pageMargins left="0.511811024" right="0.511811024" top="0.78740157499999996" bottom="0.78740157499999996" header="0.31496062000000002" footer="0.31496062000000002"/>
      <autoFilter ref="A1:BZ395" xr:uid="{A55D515E-D68B-4367-B0F2-C728EE314837}"/>
    </customSheetView>
    <customSheetView guid="{6F804607-09A8-4F6B-8F91-46E853B42DAE}" filter="1" showAutoFilter="1">
      <pageMargins left="0.511811024" right="0.511811024" top="0.78740157499999996" bottom="0.78740157499999996" header="0.31496062000000002" footer="0.31496062000000002"/>
      <autoFilter ref="A2:BZ395" xr:uid="{E0196D2D-7087-4077-8635-66067735BCA0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A14C9D9-C2B0-40F4-9E16-758AF3BABE15}" filter="1" showAutoFilter="1">
      <pageMargins left="0.511811024" right="0.511811024" top="0.78740157499999996" bottom="0.78740157499999996" header="0.31496062000000002" footer="0.31496062000000002"/>
      <autoFilter ref="A1:BZ395" xr:uid="{F50A40DA-733A-4BF8-B93D-3ACEA5DB7FEC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CDBC506-F165-410C-922F-DCC85090B462}" filter="1" showAutoFilter="1">
      <pageMargins left="0.511811024" right="0.511811024" top="0.78740157499999996" bottom="0.78740157499999996" header="0.31496062000000002" footer="0.31496062000000002"/>
      <autoFilter ref="B2:BO395" xr:uid="{CB5DC55A-CFF9-4ED7-BAAF-3827CA4407A7}"/>
    </customSheetView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K2:P241" xr:uid="{DE20F8BD-7843-4335-9F54-1B328E66698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F6B0CC8-89F4-492F-AF3C-967B9541B0C4}" filter="1" showAutoFilter="1">
      <pageMargins left="0.511811024" right="0.511811024" top="0.78740157499999996" bottom="0.78740157499999996" header="0.31496062000000002" footer="0.31496062000000002"/>
      <autoFilter ref="B2:BP395" xr:uid="{44B94795-1AC8-4D36-9FA3-E014931EC58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145C9B0-12AC-4D29-B949-33D5FF9AA324}" filter="1" showAutoFilter="1">
      <pageMargins left="0.511811024" right="0.511811024" top="0.78740157499999996" bottom="0.78740157499999996" header="0.31496062000000002" footer="0.31496062000000002"/>
      <autoFilter ref="A2:BY395" xr:uid="{D6F3B8BB-6965-4474-B8DE-202800628D5F}"/>
    </customSheetView>
    <customSheetView guid="{56A8035A-9D32-4FB8-B12E-2280C98DE049}" filter="1" showAutoFilter="1">
      <pageMargins left="0.511811024" right="0.511811024" top="0.78740157499999996" bottom="0.78740157499999996" header="0.31496062000000002" footer="0.31496062000000002"/>
      <autoFilter ref="K2:P403" xr:uid="{FD23A1EA-4260-4298-9B7A-484A2933509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7D4530F-487E-4C91-B3B8-FB36FB438D52}" filter="1" showAutoFilter="1">
      <pageMargins left="0.511811024" right="0.511811024" top="0.78740157499999996" bottom="0.78740157499999996" header="0.31496062000000002" footer="0.31496062000000002"/>
      <autoFilter ref="B2:P403" xr:uid="{2E148446-79E7-422A-8187-3A26EFE194B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0635AE-23C8-43EE-8E4A-B2B09DD095FA}" filter="1" showAutoFilter="1">
      <pageMargins left="0.511811024" right="0.511811024" top="0.78740157499999996" bottom="0.78740157499999996" header="0.31496062000000002" footer="0.31496062000000002"/>
      <autoFilter ref="A1:BX403" xr:uid="{C2D35922-72D9-4F05-9875-38318ECBBB4E}">
        <filterColumn colId="7">
          <filters>
            <filter val="Encerrado"/>
            <filter val="Ativo"/>
          </filters>
        </filterColumn>
      </autoFilter>
    </customSheetView>
    <customSheetView guid="{11267019-47AB-4CB8-B84E-95216AC532F7}" filter="1" showAutoFilter="1">
      <pageMargins left="0.511811024" right="0.511811024" top="0.78740157499999996" bottom="0.78740157499999996" header="0.31496062000000002" footer="0.31496062000000002"/>
      <autoFilter ref="A1:CB395" xr:uid="{9DDD9A3F-30A0-4A2D-AF2B-377366D23EC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18691F6-7232-415B-944A-D0F6231878E9}" filter="1" showAutoFilter="1">
      <pageMargins left="0.511811024" right="0.511811024" top="0.78740157499999996" bottom="0.78740157499999996" header="0.31496062000000002" footer="0.31496062000000002"/>
      <autoFilter ref="A1:BY395" xr:uid="{7D0098B7-6324-45C4-B193-74CB260A6EC8}"/>
    </customSheetView>
    <customSheetView guid="{B7306331-B512-4E15-89FD-9188889F76BC}" filter="1" showAutoFilter="1">
      <pageMargins left="0.511811024" right="0.511811024" top="0.78740157499999996" bottom="0.78740157499999996" header="0.31496062000000002" footer="0.31496062000000002"/>
      <autoFilter ref="B2:BP395" xr:uid="{46FAD17C-F75F-4B0A-BE49-8E7070C29F5A}"/>
    </customSheetView>
    <customSheetView guid="{AD1B0D1D-E286-4594-8684-8011D747A3A9}" filter="1" showAutoFilter="1">
      <pageMargins left="0.511811024" right="0.511811024" top="0.78740157499999996" bottom="0.78740157499999996" header="0.31496062000000002" footer="0.31496062000000002"/>
      <autoFilter ref="K2:K403" xr:uid="{F3E30CC9-953A-474D-B11D-DA6A28B9F06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CA0C157-0576-43B5-B3DD-8BD011576738}" filter="1" showAutoFilter="1">
      <pageMargins left="0.511811024" right="0.511811024" top="0.78740157499999996" bottom="0.78740157499999996" header="0.31496062000000002" footer="0.31496062000000002"/>
      <autoFilter ref="B2:BO395" xr:uid="{7E34EADF-1BD8-4971-AC6F-E27E76A1A823}"/>
    </customSheetView>
    <customSheetView guid="{CB9AE7AC-7859-4ED6-A56E-E9D05B81A784}" filter="1" showAutoFilter="1">
      <pageMargins left="0.511811024" right="0.511811024" top="0.78740157499999996" bottom="0.78740157499999996" header="0.31496062000000002" footer="0.31496062000000002"/>
      <autoFilter ref="A2:CA395" xr:uid="{CFF3E948-D2DB-4DE2-8BD4-80FFF8453806}">
        <filterColumn colId="7">
          <filters>
            <filter val="Inativo"/>
          </filters>
        </filterColumn>
      </autoFilter>
    </customSheetView>
    <customSheetView guid="{8242E158-AD64-44CF-8C04-C4BC742FA7C7}" filter="1" showAutoFilter="1">
      <pageMargins left="0.511811024" right="0.511811024" top="0.78740157499999996" bottom="0.78740157499999996" header="0.31496062000000002" footer="0.31496062000000002"/>
      <autoFilter ref="K2:K403" xr:uid="{55123993-3C5C-48F9-82B4-4D54968A578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1CECE3-5603-41D5-99DC-9FA906AF70B4}" filter="1" showAutoFilter="1">
      <pageMargins left="0.511811024" right="0.511811024" top="0.78740157499999996" bottom="0.78740157499999996" header="0.31496062000000002" footer="0.31496062000000002"/>
      <autoFilter ref="K2:K403" xr:uid="{35E77B26-B03A-46A3-8274-31CC281F00E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B09C8CC-4DCD-4580-8C66-26A75A2DB77F}" filter="1" showAutoFilter="1">
      <pageMargins left="0.511811024" right="0.511811024" top="0.78740157499999996" bottom="0.78740157499999996" header="0.31496062000000002" footer="0.31496062000000002"/>
      <autoFilter ref="K2:K403" xr:uid="{A032BD82-0AC8-4EE7-B593-F7D6C38FF9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17F0D73-ABD3-4E69-927B-226614EE1B07}" filter="1" showAutoFilter="1">
      <pageMargins left="0.511811024" right="0.511811024" top="0.78740157499999996" bottom="0.78740157499999996" header="0.31496062000000002" footer="0.31496062000000002"/>
      <autoFilter ref="B2:BT395" xr:uid="{678A13D9-2443-442C-BAD0-AF920B6FB776}"/>
    </customSheetView>
    <customSheetView guid="{4CA395BE-635F-4251-967F-C56316FE4462}" filter="1" showAutoFilter="1">
      <pageMargins left="0.511811024" right="0.511811024" top="0.78740157499999996" bottom="0.78740157499999996" header="0.31496062000000002" footer="0.31496062000000002"/>
      <autoFilter ref="K2:K403" xr:uid="{121F9DB0-3335-488C-B763-A322585B46F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1624C8-249F-48E9-85F0-9C70A3EA93FF}" filter="1" showAutoFilter="1">
      <pageMargins left="0.511811024" right="0.511811024" top="0.78740157499999996" bottom="0.78740157499999996" header="0.31496062000000002" footer="0.31496062000000002"/>
      <autoFilter ref="B2:BR403" xr:uid="{B68DB177-3EA0-413C-8F65-372AB91FBF8C}"/>
    </customSheetView>
    <customSheetView guid="{A5943649-D1A9-4F7A-867C-04DE176A9538}" filter="1" showAutoFilter="1">
      <pageMargins left="0.511811024" right="0.511811024" top="0.78740157499999996" bottom="0.78740157499999996" header="0.31496062000000002" footer="0.31496062000000002"/>
      <autoFilter ref="A1:CB395" xr:uid="{F7C0B320-7810-47C2-A25D-E1DDFA8F564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80DB085-46AC-4C4D-886E-2DAC41D61D98}" filter="1" showAutoFilter="1">
      <pageMargins left="0.511811024" right="0.511811024" top="0.78740157499999996" bottom="0.78740157499999996" header="0.31496062000000002" footer="0.31496062000000002"/>
      <autoFilter ref="K2:K403" xr:uid="{D5FF272B-C626-435E-A9CB-AC3060650D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3A6E57D-E802-42EA-8F45-4BEC5DB9394A}" filter="1" showAutoFilter="1">
      <pageMargins left="0.511811024" right="0.511811024" top="0.78740157499999996" bottom="0.78740157499999996" header="0.31496062000000002" footer="0.31496062000000002"/>
      <autoFilter ref="B2:P403" xr:uid="{D9221942-D771-47B2-BFA1-EE6072E4AF8C}"/>
    </customSheetView>
    <customSheetView guid="{BDCB5373-CF82-4A78-829C-0AAB8E988366}" filter="1" showAutoFilter="1">
      <pageMargins left="0.511811024" right="0.511811024" top="0.78740157499999996" bottom="0.78740157499999996" header="0.31496062000000002" footer="0.31496062000000002"/>
      <autoFilter ref="K2:K403" xr:uid="{285CB095-0F5D-4202-AE82-B3CD6CBD1FF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L2:L403" xr:uid="{4E86E43C-2F67-43DA-8059-5494F6F668B9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5F49708-5573-4E7F-A3B1-EBC7F16614B7}" filter="1" showAutoFilter="1">
      <pageMargins left="0.511811024" right="0.511811024" top="0.78740157499999996" bottom="0.78740157499999996" header="0.31496062000000002" footer="0.31496062000000002"/>
      <autoFilter ref="A2:CA395" xr:uid="{503AC33A-594D-4B50-A8AD-3B9C6FCED3A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6CBD495-9D9D-4681-9F21-CDB36E7FF895}" filter="1" showAutoFilter="1">
      <pageMargins left="0.511811024" right="0.511811024" top="0.78740157499999996" bottom="0.78740157499999996" header="0.31496062000000002" footer="0.31496062000000002"/>
      <autoFilter ref="B2:P403" xr:uid="{8C50E473-C9A4-43DF-9DC7-E25002CB882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C9A72BC-1A30-4532-8A8A-988215C88D42}" filter="1" showAutoFilter="1">
      <pageMargins left="0.511811024" right="0.511811024" top="0.78740157499999996" bottom="0.78740157499999996" header="0.31496062000000002" footer="0.31496062000000002"/>
      <autoFilter ref="K2:P403" xr:uid="{0145D05A-8AB7-4243-9795-DAD4F9B0E13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3D0EA64-1F9C-48C7-9C80-7021BF882220}" filter="1" showAutoFilter="1">
      <pageMargins left="0.511811024" right="0.511811024" top="0.78740157499999996" bottom="0.78740157499999996" header="0.31496062000000002" footer="0.31496062000000002"/>
      <autoFilter ref="K2:K403" xr:uid="{D48CE29C-025E-49BF-9FB0-908B78AD384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986B17D-2ACA-445E-93A6-42B3F65C9BAB}" filter="1" showAutoFilter="1">
      <pageMargins left="0.511811024" right="0.511811024" top="0.78740157499999996" bottom="0.78740157499999996" header="0.31496062000000002" footer="0.31496062000000002"/>
      <autoFilter ref="K2:K403" xr:uid="{E1AAECCB-5071-4FA2-8980-71804472607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152</v>
      </c>
      <c r="B1" s="629"/>
      <c r="C1" s="629"/>
      <c r="D1" s="629"/>
      <c r="E1" s="629"/>
      <c r="F1" s="629"/>
      <c r="G1" s="280" t="s">
        <v>153</v>
      </c>
      <c r="H1" s="630" t="s">
        <v>154</v>
      </c>
      <c r="I1" s="629"/>
      <c r="J1" s="628" t="s">
        <v>152</v>
      </c>
      <c r="K1" s="629"/>
      <c r="L1" s="629"/>
      <c r="M1" s="629"/>
      <c r="N1" s="629"/>
      <c r="O1" s="629"/>
      <c r="P1" s="629"/>
      <c r="Q1" s="281" t="s">
        <v>2844</v>
      </c>
      <c r="R1" s="19" t="s">
        <v>2843</v>
      </c>
      <c r="S1" s="636" t="s">
        <v>155</v>
      </c>
      <c r="T1" s="629"/>
      <c r="U1" s="629"/>
      <c r="V1" s="629"/>
      <c r="W1" s="629"/>
      <c r="X1" s="629"/>
      <c r="Y1" s="629"/>
      <c r="Z1" s="629"/>
      <c r="AA1" s="629"/>
      <c r="AB1" s="21" t="s">
        <v>156</v>
      </c>
      <c r="AC1" s="21" t="s">
        <v>156</v>
      </c>
      <c r="AD1" s="21" t="s">
        <v>156</v>
      </c>
      <c r="AE1" s="21" t="s">
        <v>156</v>
      </c>
      <c r="AF1" s="21" t="s">
        <v>156</v>
      </c>
      <c r="AG1" s="21" t="s">
        <v>156</v>
      </c>
      <c r="AH1" s="21" t="s">
        <v>156</v>
      </c>
      <c r="AI1" s="21" t="s">
        <v>156</v>
      </c>
      <c r="AJ1" s="21" t="s">
        <v>156</v>
      </c>
      <c r="AK1" s="21" t="s">
        <v>156</v>
      </c>
      <c r="AL1" s="21" t="s">
        <v>156</v>
      </c>
      <c r="AM1" s="21" t="s">
        <v>156</v>
      </c>
      <c r="AN1" s="21" t="s">
        <v>156</v>
      </c>
      <c r="AO1" s="21" t="s">
        <v>156</v>
      </c>
      <c r="AP1" s="21" t="s">
        <v>156</v>
      </c>
      <c r="AQ1" s="21" t="s">
        <v>156</v>
      </c>
      <c r="AR1" s="21" t="s">
        <v>156</v>
      </c>
      <c r="AS1" s="21" t="s">
        <v>156</v>
      </c>
      <c r="AT1" s="21" t="s">
        <v>156</v>
      </c>
      <c r="AU1" s="21" t="s">
        <v>156</v>
      </c>
      <c r="AV1" s="21" t="s">
        <v>156</v>
      </c>
      <c r="AW1" s="21" t="s">
        <v>156</v>
      </c>
      <c r="AX1" s="21" t="s">
        <v>156</v>
      </c>
      <c r="AY1" s="21" t="s">
        <v>156</v>
      </c>
      <c r="AZ1" s="21" t="s">
        <v>156</v>
      </c>
      <c r="BA1" s="21" t="s">
        <v>156</v>
      </c>
      <c r="BB1" s="21" t="s">
        <v>156</v>
      </c>
      <c r="BC1" s="21" t="s">
        <v>156</v>
      </c>
      <c r="BD1" s="21" t="s">
        <v>156</v>
      </c>
      <c r="BE1" s="21" t="s">
        <v>156</v>
      </c>
      <c r="BF1" s="21" t="s">
        <v>156</v>
      </c>
      <c r="BG1" s="21" t="s">
        <v>156</v>
      </c>
      <c r="BH1" s="21" t="s">
        <v>156</v>
      </c>
      <c r="BI1" s="21" t="s">
        <v>156</v>
      </c>
      <c r="BJ1" s="21" t="s">
        <v>156</v>
      </c>
      <c r="BK1" s="21" t="s">
        <v>156</v>
      </c>
      <c r="BL1" s="21" t="s">
        <v>156</v>
      </c>
      <c r="BM1" s="21" t="s">
        <v>156</v>
      </c>
      <c r="BN1" s="21" t="s">
        <v>156</v>
      </c>
      <c r="BO1" s="21" t="s">
        <v>156</v>
      </c>
      <c r="BP1" s="21" t="s">
        <v>156</v>
      </c>
      <c r="BQ1" s="21" t="s">
        <v>156</v>
      </c>
      <c r="BR1" s="21" t="s">
        <v>156</v>
      </c>
      <c r="BS1" s="21" t="s">
        <v>156</v>
      </c>
      <c r="BT1" s="21" t="s">
        <v>156</v>
      </c>
      <c r="BU1" s="21" t="s">
        <v>156</v>
      </c>
      <c r="BV1" s="21" t="s">
        <v>156</v>
      </c>
      <c r="BW1" s="21" t="s">
        <v>156</v>
      </c>
      <c r="BX1" s="21" t="s">
        <v>156</v>
      </c>
      <c r="BY1" s="21" t="s">
        <v>156</v>
      </c>
      <c r="BZ1" s="21" t="s">
        <v>156</v>
      </c>
      <c r="CA1" s="21" t="s">
        <v>156</v>
      </c>
      <c r="CB1" s="21" t="s">
        <v>156</v>
      </c>
      <c r="CC1" s="21" t="s">
        <v>156</v>
      </c>
      <c r="CD1" s="21" t="s">
        <v>156</v>
      </c>
      <c r="CE1" s="21" t="s">
        <v>156</v>
      </c>
      <c r="CF1" s="21" t="s">
        <v>156</v>
      </c>
      <c r="CG1" s="21" t="s">
        <v>156</v>
      </c>
      <c r="CH1" s="21" t="s">
        <v>156</v>
      </c>
      <c r="CI1" s="21" t="s">
        <v>156</v>
      </c>
    </row>
    <row r="2" spans="1:87" ht="15.75" customHeight="1">
      <c r="A2" s="22" t="s">
        <v>2</v>
      </c>
      <c r="B2" s="22" t="s">
        <v>157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158</v>
      </c>
      <c r="H2" s="22" t="s">
        <v>159</v>
      </c>
      <c r="I2" s="22" t="s">
        <v>160</v>
      </c>
      <c r="J2" s="22" t="s">
        <v>161</v>
      </c>
      <c r="K2" s="22" t="s">
        <v>162</v>
      </c>
      <c r="L2" s="22" t="s">
        <v>163</v>
      </c>
      <c r="M2" s="22" t="s">
        <v>8</v>
      </c>
      <c r="N2" s="22" t="s">
        <v>164</v>
      </c>
      <c r="O2" s="22" t="s">
        <v>165</v>
      </c>
      <c r="P2" s="22" t="s">
        <v>11</v>
      </c>
      <c r="Q2" s="23" t="s">
        <v>7</v>
      </c>
      <c r="R2" s="23" t="s">
        <v>166</v>
      </c>
      <c r="S2" s="22" t="s">
        <v>167</v>
      </c>
      <c r="T2" s="22" t="s">
        <v>12</v>
      </c>
      <c r="U2" s="22" t="s">
        <v>13</v>
      </c>
      <c r="V2" s="24" t="s">
        <v>168</v>
      </c>
      <c r="W2" s="22" t="s">
        <v>169</v>
      </c>
      <c r="X2" s="22" t="s">
        <v>170</v>
      </c>
      <c r="Y2" s="22" t="s">
        <v>171</v>
      </c>
      <c r="Z2" s="22" t="s">
        <v>172</v>
      </c>
      <c r="AA2" s="22" t="s">
        <v>173</v>
      </c>
      <c r="AB2" s="22" t="s">
        <v>3532</v>
      </c>
      <c r="AC2" s="22" t="s">
        <v>3533</v>
      </c>
      <c r="AD2" s="22" t="s">
        <v>3534</v>
      </c>
      <c r="AE2" s="22" t="s">
        <v>2845</v>
      </c>
      <c r="AF2" s="22" t="s">
        <v>2846</v>
      </c>
      <c r="AG2" s="22" t="s">
        <v>2847</v>
      </c>
      <c r="AH2" s="22" t="s">
        <v>2848</v>
      </c>
      <c r="AI2" s="22" t="s">
        <v>2849</v>
      </c>
      <c r="AJ2" s="22" t="s">
        <v>2850</v>
      </c>
      <c r="AK2" s="22" t="s">
        <v>3535</v>
      </c>
      <c r="AL2" s="220" t="s">
        <v>2852</v>
      </c>
      <c r="AM2" s="282" t="s">
        <v>3536</v>
      </c>
      <c r="AN2" s="282" t="s">
        <v>2854</v>
      </c>
      <c r="AO2" s="282" t="s">
        <v>3537</v>
      </c>
      <c r="AP2" s="282" t="s">
        <v>2856</v>
      </c>
      <c r="AQ2" s="282" t="s">
        <v>2857</v>
      </c>
      <c r="AR2" s="282" t="s">
        <v>2858</v>
      </c>
      <c r="AS2" s="282" t="s">
        <v>2859</v>
      </c>
      <c r="AT2" s="282" t="s">
        <v>2860</v>
      </c>
      <c r="AU2" s="282" t="s">
        <v>3538</v>
      </c>
      <c r="AV2" s="282" t="s">
        <v>2862</v>
      </c>
      <c r="AW2" s="282" t="s">
        <v>3539</v>
      </c>
      <c r="AX2" s="282" t="s">
        <v>2864</v>
      </c>
      <c r="AY2" s="282" t="s">
        <v>2865</v>
      </c>
      <c r="AZ2" s="282" t="s">
        <v>2866</v>
      </c>
      <c r="BA2" s="282" t="s">
        <v>2867</v>
      </c>
      <c r="BB2" s="282" t="s">
        <v>2868</v>
      </c>
      <c r="BC2" s="23" t="s">
        <v>2869</v>
      </c>
      <c r="BD2" s="23" t="s">
        <v>3540</v>
      </c>
      <c r="BE2" s="23" t="s">
        <v>2871</v>
      </c>
      <c r="BF2" s="23" t="s">
        <v>3541</v>
      </c>
      <c r="BG2" s="23" t="s">
        <v>2874</v>
      </c>
      <c r="BH2" s="23" t="s">
        <v>2875</v>
      </c>
      <c r="BI2" s="23" t="s">
        <v>2876</v>
      </c>
      <c r="BJ2" s="23" t="s">
        <v>2877</v>
      </c>
      <c r="BK2" s="23" t="s">
        <v>2878</v>
      </c>
      <c r="BL2" s="23" t="s">
        <v>2879</v>
      </c>
      <c r="BM2" s="23" t="s">
        <v>174</v>
      </c>
      <c r="BN2" s="23" t="s">
        <v>175</v>
      </c>
      <c r="BO2" s="23" t="s">
        <v>176</v>
      </c>
      <c r="BP2" s="23" t="s">
        <v>177</v>
      </c>
      <c r="BQ2" s="23" t="s">
        <v>178</v>
      </c>
      <c r="BR2" s="23" t="s">
        <v>179</v>
      </c>
      <c r="BS2" s="282" t="s">
        <v>180</v>
      </c>
      <c r="BT2" s="282" t="s">
        <v>181</v>
      </c>
      <c r="BU2" s="282" t="s">
        <v>182</v>
      </c>
      <c r="BV2" s="282" t="s">
        <v>183</v>
      </c>
      <c r="BW2" s="282" t="s">
        <v>184</v>
      </c>
      <c r="BX2" s="282" t="s">
        <v>185</v>
      </c>
      <c r="BY2" s="282" t="s">
        <v>186</v>
      </c>
      <c r="BZ2" s="282" t="s">
        <v>187</v>
      </c>
      <c r="CA2" s="282" t="s">
        <v>188</v>
      </c>
      <c r="CB2" s="282" t="s">
        <v>189</v>
      </c>
      <c r="CC2" s="282" t="s">
        <v>190</v>
      </c>
      <c r="CD2" s="282" t="s">
        <v>191</v>
      </c>
      <c r="CE2" s="282" t="s">
        <v>192</v>
      </c>
      <c r="CF2" s="282" t="s">
        <v>193</v>
      </c>
      <c r="CG2" s="282" t="s">
        <v>194</v>
      </c>
      <c r="CH2" s="282" t="s">
        <v>195</v>
      </c>
      <c r="CI2" s="282" t="s">
        <v>196</v>
      </c>
    </row>
    <row r="3" spans="1:87" ht="15.75" customHeight="1">
      <c r="A3" s="283" t="s">
        <v>3542</v>
      </c>
      <c r="B3" s="283" t="s">
        <v>3543</v>
      </c>
      <c r="C3" s="284" t="s">
        <v>3544</v>
      </c>
      <c r="D3" s="9" t="s">
        <v>28</v>
      </c>
      <c r="E3" s="9" t="s">
        <v>29</v>
      </c>
      <c r="F3" s="115" t="s">
        <v>30</v>
      </c>
      <c r="G3" s="115" t="s">
        <v>52</v>
      </c>
      <c r="H3" s="285" t="s">
        <v>201</v>
      </c>
      <c r="I3" s="26" t="s">
        <v>33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53</v>
      </c>
      <c r="N3" s="116">
        <v>7.0000000000000001E-3</v>
      </c>
      <c r="O3" s="6" t="s">
        <v>33</v>
      </c>
      <c r="P3" s="11">
        <v>0</v>
      </c>
      <c r="Q3" s="283"/>
      <c r="R3" s="30"/>
      <c r="S3" s="7" t="s">
        <v>329</v>
      </c>
      <c r="T3" s="117" t="s">
        <v>3545</v>
      </c>
      <c r="U3" s="288" t="s">
        <v>29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296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3542</v>
      </c>
      <c r="B4" s="290" t="s">
        <v>335</v>
      </c>
      <c r="C4" s="293" t="s">
        <v>3546</v>
      </c>
      <c r="D4" s="9" t="s">
        <v>28</v>
      </c>
      <c r="E4" s="9" t="s">
        <v>29</v>
      </c>
      <c r="F4" s="294" t="s">
        <v>78</v>
      </c>
      <c r="G4" s="115" t="s">
        <v>52</v>
      </c>
      <c r="H4" s="285" t="s">
        <v>215</v>
      </c>
      <c r="I4" s="26" t="s">
        <v>933</v>
      </c>
      <c r="J4" s="9" t="str">
        <f t="shared" si="0"/>
        <v>Não</v>
      </c>
      <c r="K4" s="295">
        <v>44075</v>
      </c>
      <c r="L4" s="296"/>
      <c r="M4" s="297" t="s">
        <v>74</v>
      </c>
      <c r="N4" s="298">
        <v>1.4999999999999999E-2</v>
      </c>
      <c r="O4" s="6" t="s">
        <v>33</v>
      </c>
      <c r="P4" s="11">
        <v>0</v>
      </c>
      <c r="Q4" s="283"/>
      <c r="R4" s="30" t="s">
        <v>3547</v>
      </c>
      <c r="S4" s="7" t="s">
        <v>203</v>
      </c>
      <c r="T4" s="297" t="s">
        <v>337</v>
      </c>
      <c r="U4" s="299" t="s">
        <v>338</v>
      </c>
      <c r="V4" s="289" t="e">
        <f t="shared" ca="1" si="1"/>
        <v>#NAME?</v>
      </c>
      <c r="W4" s="7"/>
      <c r="X4" s="7"/>
      <c r="Y4" s="7" t="s">
        <v>296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3542</v>
      </c>
      <c r="B5" s="300" t="s">
        <v>3548</v>
      </c>
      <c r="C5" s="301" t="s">
        <v>3549</v>
      </c>
      <c r="D5" s="9" t="s">
        <v>28</v>
      </c>
      <c r="E5" s="9" t="s">
        <v>29</v>
      </c>
      <c r="F5" s="294" t="s">
        <v>256</v>
      </c>
      <c r="G5" s="115" t="s">
        <v>52</v>
      </c>
      <c r="H5" s="285" t="s">
        <v>210</v>
      </c>
      <c r="I5" s="26" t="s">
        <v>33</v>
      </c>
      <c r="J5" s="9" t="str">
        <f t="shared" si="0"/>
        <v>Não</v>
      </c>
      <c r="K5" s="295">
        <v>45107</v>
      </c>
      <c r="L5" s="296"/>
      <c r="M5" s="117" t="s">
        <v>53</v>
      </c>
      <c r="N5" s="298">
        <v>1.2E-2</v>
      </c>
      <c r="O5" s="6" t="s">
        <v>33</v>
      </c>
      <c r="P5" s="11">
        <v>0</v>
      </c>
      <c r="Q5" s="283"/>
      <c r="R5" s="30"/>
      <c r="S5" s="7" t="s">
        <v>203</v>
      </c>
      <c r="T5" s="294" t="s">
        <v>3550</v>
      </c>
      <c r="U5" s="299" t="s">
        <v>29</v>
      </c>
      <c r="V5" s="289" t="e">
        <f t="shared" ca="1" si="1"/>
        <v>#NAME?</v>
      </c>
      <c r="W5" s="7"/>
      <c r="X5" s="7"/>
      <c r="Y5" s="7" t="s">
        <v>296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3542</v>
      </c>
      <c r="B6" s="290" t="s">
        <v>3551</v>
      </c>
      <c r="C6" s="293" t="s">
        <v>3552</v>
      </c>
      <c r="D6" s="9" t="s">
        <v>28</v>
      </c>
      <c r="E6" s="9" t="s">
        <v>29</v>
      </c>
      <c r="F6" s="297" t="s">
        <v>3553</v>
      </c>
      <c r="G6" s="115" t="s">
        <v>52</v>
      </c>
      <c r="H6" s="285" t="s">
        <v>201</v>
      </c>
      <c r="I6" s="26" t="s">
        <v>33</v>
      </c>
      <c r="J6" s="9" t="str">
        <f t="shared" si="0"/>
        <v>Sim</v>
      </c>
      <c r="K6" s="295">
        <v>43759</v>
      </c>
      <c r="L6" s="296"/>
      <c r="M6" s="297" t="s">
        <v>386</v>
      </c>
      <c r="N6" s="298">
        <v>0.02</v>
      </c>
      <c r="O6" s="6" t="s">
        <v>41</v>
      </c>
      <c r="P6" s="11">
        <v>0.2</v>
      </c>
      <c r="Q6" s="61" t="s">
        <v>3554</v>
      </c>
      <c r="R6" s="30"/>
      <c r="S6" s="7" t="s">
        <v>203</v>
      </c>
      <c r="T6" s="297" t="s">
        <v>3555</v>
      </c>
      <c r="U6" s="299" t="s">
        <v>29</v>
      </c>
      <c r="V6" s="289" t="e">
        <f t="shared" ca="1" si="1"/>
        <v>#NAME?</v>
      </c>
      <c r="W6" s="7"/>
      <c r="X6" s="7"/>
      <c r="Y6" s="7" t="s">
        <v>296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2893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3542</v>
      </c>
      <c r="B7" s="290" t="s">
        <v>3556</v>
      </c>
      <c r="C7" s="293" t="s">
        <v>3557</v>
      </c>
      <c r="D7" s="9" t="s">
        <v>28</v>
      </c>
      <c r="E7" s="9" t="s">
        <v>29</v>
      </c>
      <c r="F7" s="294" t="s">
        <v>487</v>
      </c>
      <c r="G7" s="115" t="s">
        <v>52</v>
      </c>
      <c r="H7" s="285" t="s">
        <v>215</v>
      </c>
      <c r="I7" s="26" t="s">
        <v>33</v>
      </c>
      <c r="J7" s="9" t="str">
        <f t="shared" si="0"/>
        <v>Não</v>
      </c>
      <c r="K7" s="295">
        <v>43686</v>
      </c>
      <c r="L7" s="296"/>
      <c r="M7" s="297" t="s">
        <v>298</v>
      </c>
      <c r="N7" s="303">
        <v>0.02</v>
      </c>
      <c r="O7" s="6" t="s">
        <v>237</v>
      </c>
      <c r="P7" s="11">
        <v>0.2</v>
      </c>
      <c r="Q7" s="283"/>
      <c r="R7" s="30"/>
      <c r="S7" s="7" t="s">
        <v>203</v>
      </c>
      <c r="T7" s="297" t="s">
        <v>2953</v>
      </c>
      <c r="U7" s="299" t="s">
        <v>918</v>
      </c>
      <c r="V7" s="289" t="e">
        <f t="shared" ca="1" si="1"/>
        <v>#NAME?</v>
      </c>
      <c r="W7" s="7"/>
      <c r="X7" s="7"/>
      <c r="Y7" s="7" t="s">
        <v>296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2893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3542</v>
      </c>
      <c r="B8" s="305" t="s">
        <v>544</v>
      </c>
      <c r="C8" s="293" t="s">
        <v>3558</v>
      </c>
      <c r="D8" s="9" t="s">
        <v>28</v>
      </c>
      <c r="E8" s="9" t="s">
        <v>29</v>
      </c>
      <c r="F8" s="294" t="s">
        <v>78</v>
      </c>
      <c r="G8" s="115" t="s">
        <v>52</v>
      </c>
      <c r="H8" s="285" t="s">
        <v>215</v>
      </c>
      <c r="I8" s="26" t="s">
        <v>216</v>
      </c>
      <c r="J8" s="9" t="str">
        <f>IF(R8=0,"Não","Sim")</f>
        <v>Sim</v>
      </c>
      <c r="K8" s="295">
        <v>43934</v>
      </c>
      <c r="L8" s="296"/>
      <c r="M8" s="297" t="s">
        <v>386</v>
      </c>
      <c r="N8" s="298">
        <v>0.02</v>
      </c>
      <c r="O8" s="6" t="s">
        <v>41</v>
      </c>
      <c r="P8" s="11">
        <v>0.2</v>
      </c>
      <c r="Q8" s="283"/>
      <c r="R8" s="306" t="s">
        <v>3559</v>
      </c>
      <c r="S8" s="7" t="s">
        <v>203</v>
      </c>
      <c r="T8" s="297" t="s">
        <v>546</v>
      </c>
      <c r="U8" s="299" t="s">
        <v>29</v>
      </c>
      <c r="V8" s="289" t="e">
        <f t="shared" ca="1" si="1"/>
        <v>#NAME?</v>
      </c>
      <c r="W8" s="7"/>
      <c r="X8" s="7"/>
      <c r="Y8" s="7" t="s">
        <v>296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3542</v>
      </c>
      <c r="B9" s="290" t="s">
        <v>2985</v>
      </c>
      <c r="C9" s="293" t="s">
        <v>3560</v>
      </c>
      <c r="D9" s="9" t="s">
        <v>28</v>
      </c>
      <c r="E9" s="9" t="s">
        <v>29</v>
      </c>
      <c r="F9" s="294" t="s">
        <v>3033</v>
      </c>
      <c r="G9" s="115" t="s">
        <v>52</v>
      </c>
      <c r="H9" s="285" t="s">
        <v>215</v>
      </c>
      <c r="I9" s="26" t="s">
        <v>33</v>
      </c>
      <c r="J9" s="9" t="str">
        <f t="shared" ref="J9:J17" si="2">IF(Q9=0,"Não","Sim")</f>
        <v>Sim</v>
      </c>
      <c r="K9" s="295">
        <v>43663</v>
      </c>
      <c r="L9" s="296"/>
      <c r="M9" s="297" t="s">
        <v>386</v>
      </c>
      <c r="N9" s="303">
        <v>0.01</v>
      </c>
      <c r="O9" s="6" t="s">
        <v>41</v>
      </c>
      <c r="P9" s="11">
        <v>0.15</v>
      </c>
      <c r="Q9" s="61" t="s">
        <v>3554</v>
      </c>
      <c r="R9" s="64"/>
      <c r="S9" s="7" t="s">
        <v>203</v>
      </c>
      <c r="T9" s="297" t="s">
        <v>2987</v>
      </c>
      <c r="U9" s="299" t="s">
        <v>29</v>
      </c>
      <c r="V9" s="289" t="e">
        <f t="shared" ca="1" si="1"/>
        <v>#NAME?</v>
      </c>
      <c r="W9" s="7"/>
      <c r="X9" s="7"/>
      <c r="Y9" s="7" t="s">
        <v>296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2893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3542</v>
      </c>
      <c r="B10" s="290" t="s">
        <v>3561</v>
      </c>
      <c r="C10" s="301" t="s">
        <v>3562</v>
      </c>
      <c r="D10" s="9" t="s">
        <v>28</v>
      </c>
      <c r="E10" s="9" t="s">
        <v>29</v>
      </c>
      <c r="F10" s="294" t="s">
        <v>3033</v>
      </c>
      <c r="G10" s="115" t="s">
        <v>52</v>
      </c>
      <c r="H10" s="285" t="s">
        <v>215</v>
      </c>
      <c r="I10" s="26" t="s">
        <v>33</v>
      </c>
      <c r="J10" s="9" t="str">
        <f t="shared" si="2"/>
        <v>Não</v>
      </c>
      <c r="K10" s="295">
        <v>43864</v>
      </c>
      <c r="L10" s="296"/>
      <c r="M10" s="297" t="s">
        <v>74</v>
      </c>
      <c r="N10" s="303">
        <v>1E-4</v>
      </c>
      <c r="O10" s="6" t="s">
        <v>33</v>
      </c>
      <c r="P10" s="11">
        <v>0</v>
      </c>
      <c r="Q10" s="283"/>
      <c r="R10" s="64"/>
      <c r="S10" s="7" t="s">
        <v>203</v>
      </c>
      <c r="T10" s="297" t="s">
        <v>3563</v>
      </c>
      <c r="U10" s="299" t="s">
        <v>29</v>
      </c>
      <c r="V10" s="289" t="e">
        <f t="shared" ca="1" si="1"/>
        <v>#NAME?</v>
      </c>
      <c r="W10" s="7"/>
      <c r="X10" s="7"/>
      <c r="Y10" s="7" t="s">
        <v>296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3542</v>
      </c>
      <c r="B11" s="290" t="s">
        <v>3564</v>
      </c>
      <c r="C11" s="301" t="s">
        <v>3565</v>
      </c>
      <c r="D11" s="9" t="s">
        <v>28</v>
      </c>
      <c r="E11" s="9" t="s">
        <v>29</v>
      </c>
      <c r="F11" s="294" t="s">
        <v>28</v>
      </c>
      <c r="G11" s="115" t="s">
        <v>52</v>
      </c>
      <c r="H11" s="285" t="s">
        <v>215</v>
      </c>
      <c r="I11" s="26" t="s">
        <v>33</v>
      </c>
      <c r="J11" s="9" t="str">
        <f t="shared" si="2"/>
        <v>Não</v>
      </c>
      <c r="K11" s="295">
        <v>44062</v>
      </c>
      <c r="L11" s="296"/>
      <c r="M11" s="297" t="s">
        <v>74</v>
      </c>
      <c r="N11" s="303">
        <v>1.4999999999999999E-2</v>
      </c>
      <c r="O11" s="6" t="s">
        <v>33</v>
      </c>
      <c r="P11" s="11">
        <v>0</v>
      </c>
      <c r="Q11" s="283"/>
      <c r="R11" s="30"/>
      <c r="S11" s="7" t="s">
        <v>203</v>
      </c>
      <c r="T11" s="297" t="s">
        <v>3566</v>
      </c>
      <c r="U11" s="299" t="s">
        <v>29</v>
      </c>
      <c r="V11" s="289" t="e">
        <f t="shared" ca="1" si="1"/>
        <v>#NAME?</v>
      </c>
      <c r="W11" s="7"/>
      <c r="X11" s="7"/>
      <c r="Y11" s="7" t="s">
        <v>296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3542</v>
      </c>
      <c r="B12" s="290" t="s">
        <v>3567</v>
      </c>
      <c r="C12" s="301" t="s">
        <v>3568</v>
      </c>
      <c r="D12" s="9" t="s">
        <v>110</v>
      </c>
      <c r="E12" s="9" t="s">
        <v>29</v>
      </c>
      <c r="F12" s="294" t="s">
        <v>3569</v>
      </c>
      <c r="G12" s="115" t="s">
        <v>52</v>
      </c>
      <c r="H12" s="285" t="s">
        <v>201</v>
      </c>
      <c r="I12" s="26" t="s">
        <v>33</v>
      </c>
      <c r="J12" s="9" t="str">
        <f t="shared" si="2"/>
        <v>Não</v>
      </c>
      <c r="K12" s="295">
        <v>44774</v>
      </c>
      <c r="L12" s="296">
        <v>44942</v>
      </c>
      <c r="M12" s="297" t="s">
        <v>74</v>
      </c>
      <c r="N12" s="303">
        <v>1.4999999999999999E-2</v>
      </c>
      <c r="O12" s="6" t="s">
        <v>33</v>
      </c>
      <c r="P12" s="11">
        <v>0</v>
      </c>
      <c r="Q12" s="283"/>
      <c r="R12" s="307"/>
      <c r="S12" s="7" t="s">
        <v>203</v>
      </c>
      <c r="T12" s="297" t="s">
        <v>3570</v>
      </c>
      <c r="U12" s="299" t="s">
        <v>29</v>
      </c>
      <c r="V12" s="289" t="e">
        <f t="shared" ca="1" si="1"/>
        <v>#NAME?</v>
      </c>
      <c r="W12" s="7"/>
      <c r="X12" s="7"/>
      <c r="Y12" s="7" t="s">
        <v>296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3542</v>
      </c>
      <c r="B13" s="290" t="s">
        <v>3571</v>
      </c>
      <c r="C13" s="301" t="s">
        <v>3572</v>
      </c>
      <c r="D13" s="9" t="s">
        <v>28</v>
      </c>
      <c r="E13" s="9" t="s">
        <v>29</v>
      </c>
      <c r="F13" s="294" t="s">
        <v>3033</v>
      </c>
      <c r="G13" s="115" t="s">
        <v>52</v>
      </c>
      <c r="H13" s="285" t="s">
        <v>201</v>
      </c>
      <c r="I13" s="26" t="s">
        <v>33</v>
      </c>
      <c r="J13" s="9" t="str">
        <f t="shared" si="2"/>
        <v>Não</v>
      </c>
      <c r="K13" s="295" t="s">
        <v>3573</v>
      </c>
      <c r="L13" s="296"/>
      <c r="M13" s="297" t="s">
        <v>74</v>
      </c>
      <c r="N13" s="303">
        <v>1.4999999999999999E-2</v>
      </c>
      <c r="O13" s="6" t="s">
        <v>33</v>
      </c>
      <c r="P13" s="11">
        <v>0</v>
      </c>
      <c r="Q13" s="283"/>
      <c r="R13" s="30"/>
      <c r="S13" s="7" t="s">
        <v>203</v>
      </c>
      <c r="T13" s="297" t="s">
        <v>3574</v>
      </c>
      <c r="U13" s="299" t="s">
        <v>29</v>
      </c>
      <c r="V13" s="289" t="e">
        <f t="shared" ca="1" si="1"/>
        <v>#NAME?</v>
      </c>
      <c r="W13" s="7"/>
      <c r="X13" s="7"/>
      <c r="Y13" s="7" t="s">
        <v>296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2893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3542</v>
      </c>
      <c r="B14" s="290" t="s">
        <v>1095</v>
      </c>
      <c r="C14" s="293" t="s">
        <v>3575</v>
      </c>
      <c r="D14" s="9" t="s">
        <v>28</v>
      </c>
      <c r="E14" s="9" t="s">
        <v>29</v>
      </c>
      <c r="F14" s="294" t="s">
        <v>3576</v>
      </c>
      <c r="G14" s="115" t="s">
        <v>52</v>
      </c>
      <c r="H14" s="285" t="s">
        <v>215</v>
      </c>
      <c r="I14" s="26" t="s">
        <v>33</v>
      </c>
      <c r="J14" s="9" t="str">
        <f t="shared" si="2"/>
        <v>Sim</v>
      </c>
      <c r="K14" s="295">
        <v>45007</v>
      </c>
      <c r="L14" s="296"/>
      <c r="M14" s="297" t="s">
        <v>298</v>
      </c>
      <c r="N14" s="303">
        <v>2.3E-2</v>
      </c>
      <c r="O14" s="6" t="s">
        <v>237</v>
      </c>
      <c r="P14" s="11">
        <v>0.2</v>
      </c>
      <c r="Q14" s="283" t="s">
        <v>3577</v>
      </c>
      <c r="R14" s="84" t="s">
        <v>3578</v>
      </c>
      <c r="S14" s="7" t="s">
        <v>203</v>
      </c>
      <c r="T14" s="297" t="s">
        <v>1098</v>
      </c>
      <c r="U14" s="299" t="s">
        <v>113</v>
      </c>
      <c r="V14" s="289" t="e">
        <f t="shared" ca="1" si="1"/>
        <v>#NAME?</v>
      </c>
      <c r="W14" s="7"/>
      <c r="X14" s="7"/>
      <c r="Y14" s="7" t="s">
        <v>296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3542</v>
      </c>
      <c r="B15" s="290" t="s">
        <v>3579</v>
      </c>
      <c r="C15" s="293" t="s">
        <v>3580</v>
      </c>
      <c r="D15" s="9" t="s">
        <v>2884</v>
      </c>
      <c r="E15" s="9" t="s">
        <v>29</v>
      </c>
      <c r="F15" s="294" t="s">
        <v>2884</v>
      </c>
      <c r="G15" s="115" t="s">
        <v>52</v>
      </c>
      <c r="H15" s="285" t="s">
        <v>215</v>
      </c>
      <c r="I15" s="26" t="s">
        <v>33</v>
      </c>
      <c r="J15" s="9" t="str">
        <f t="shared" si="2"/>
        <v>Não</v>
      </c>
      <c r="K15" s="295">
        <v>44014</v>
      </c>
      <c r="L15" s="296"/>
      <c r="M15" s="297" t="s">
        <v>298</v>
      </c>
      <c r="N15" s="303">
        <v>2.5000000000000001E-2</v>
      </c>
      <c r="O15" s="6" t="s">
        <v>237</v>
      </c>
      <c r="P15" s="11">
        <v>0.2</v>
      </c>
      <c r="Q15" s="283"/>
      <c r="R15" s="308"/>
      <c r="S15" s="7" t="s">
        <v>203</v>
      </c>
      <c r="T15" s="297" t="s">
        <v>3581</v>
      </c>
      <c r="U15" s="299" t="s">
        <v>3582</v>
      </c>
      <c r="V15" s="289" t="e">
        <f t="shared" ca="1" si="1"/>
        <v>#NAME?</v>
      </c>
      <c r="W15" s="7"/>
      <c r="X15" s="7"/>
      <c r="Y15" s="7" t="s">
        <v>296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3542</v>
      </c>
      <c r="B16" s="290" t="s">
        <v>3583</v>
      </c>
      <c r="C16" s="293" t="s">
        <v>3584</v>
      </c>
      <c r="D16" s="9" t="s">
        <v>28</v>
      </c>
      <c r="E16" s="9" t="s">
        <v>29</v>
      </c>
      <c r="F16" s="297" t="s">
        <v>78</v>
      </c>
      <c r="G16" s="115" t="s">
        <v>52</v>
      </c>
      <c r="H16" s="285" t="s">
        <v>210</v>
      </c>
      <c r="I16" s="26" t="s">
        <v>33</v>
      </c>
      <c r="J16" s="9" t="str">
        <f t="shared" si="2"/>
        <v>Não</v>
      </c>
      <c r="K16" s="295">
        <v>45035</v>
      </c>
      <c r="L16" s="296"/>
      <c r="M16" s="117" t="s">
        <v>53</v>
      </c>
      <c r="N16" s="298">
        <v>0.01</v>
      </c>
      <c r="O16" s="6" t="s">
        <v>33</v>
      </c>
      <c r="P16" s="11">
        <v>0</v>
      </c>
      <c r="Q16" s="283"/>
      <c r="R16" s="308"/>
      <c r="S16" s="7" t="s">
        <v>203</v>
      </c>
      <c r="T16" s="297" t="s">
        <v>3585</v>
      </c>
      <c r="U16" s="299" t="s">
        <v>29</v>
      </c>
      <c r="V16" s="289" t="e">
        <f t="shared" ca="1" si="1"/>
        <v>#NAME?</v>
      </c>
      <c r="W16" s="7"/>
      <c r="X16" s="7"/>
      <c r="Y16" s="7" t="s">
        <v>296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3542</v>
      </c>
      <c r="B17" s="290" t="s">
        <v>3586</v>
      </c>
      <c r="C17" s="293" t="s">
        <v>3587</v>
      </c>
      <c r="D17" s="9" t="s">
        <v>28</v>
      </c>
      <c r="E17" s="9" t="s">
        <v>29</v>
      </c>
      <c r="F17" s="297" t="s">
        <v>3588</v>
      </c>
      <c r="G17" s="115" t="s">
        <v>52</v>
      </c>
      <c r="H17" s="285" t="s">
        <v>201</v>
      </c>
      <c r="I17" s="26" t="s">
        <v>33</v>
      </c>
      <c r="J17" s="9" t="str">
        <f t="shared" si="2"/>
        <v>Não</v>
      </c>
      <c r="K17" s="295">
        <v>43864</v>
      </c>
      <c r="L17" s="296">
        <v>44657</v>
      </c>
      <c r="M17" s="297" t="s">
        <v>74</v>
      </c>
      <c r="N17" s="298">
        <v>1.4999999999999999E-2</v>
      </c>
      <c r="O17" s="6" t="s">
        <v>33</v>
      </c>
      <c r="P17" s="11">
        <v>0</v>
      </c>
      <c r="Q17" s="283"/>
      <c r="R17" s="30"/>
      <c r="S17" s="7" t="s">
        <v>203</v>
      </c>
      <c r="T17" s="297" t="s">
        <v>3589</v>
      </c>
      <c r="U17" s="299" t="s">
        <v>29</v>
      </c>
      <c r="V17" s="289" t="e">
        <f t="shared" ca="1" si="1"/>
        <v>#NAME?</v>
      </c>
      <c r="W17" s="7"/>
      <c r="X17" s="7"/>
      <c r="Y17" s="7" t="s">
        <v>296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2893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3542</v>
      </c>
      <c r="B18" s="290" t="s">
        <v>1658</v>
      </c>
      <c r="C18" s="293" t="s">
        <v>3590</v>
      </c>
      <c r="D18" s="9" t="s">
        <v>28</v>
      </c>
      <c r="E18" s="9" t="s">
        <v>29</v>
      </c>
      <c r="F18" s="294" t="s">
        <v>831</v>
      </c>
      <c r="G18" s="115" t="s">
        <v>52</v>
      </c>
      <c r="H18" s="285" t="s">
        <v>215</v>
      </c>
      <c r="I18" s="26" t="s">
        <v>33</v>
      </c>
      <c r="J18" s="9" t="str">
        <f>IF(R18=0,"Não","Sim")</f>
        <v>Sim</v>
      </c>
      <c r="K18" s="295">
        <v>43670</v>
      </c>
      <c r="L18" s="296"/>
      <c r="M18" s="117" t="s">
        <v>53</v>
      </c>
      <c r="N18" s="303">
        <v>1.2E-2</v>
      </c>
      <c r="O18" s="6" t="s">
        <v>33</v>
      </c>
      <c r="P18" s="11">
        <v>0</v>
      </c>
      <c r="Q18" s="283"/>
      <c r="R18" s="283" t="s">
        <v>3591</v>
      </c>
      <c r="S18" s="7" t="s">
        <v>203</v>
      </c>
      <c r="T18" s="297" t="s">
        <v>1660</v>
      </c>
      <c r="U18" s="299" t="s">
        <v>29</v>
      </c>
      <c r="V18" s="289" t="e">
        <f t="shared" ca="1" si="1"/>
        <v>#NAME?</v>
      </c>
      <c r="W18" s="7"/>
      <c r="X18" s="7"/>
      <c r="Y18" s="7" t="s">
        <v>296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3542</v>
      </c>
      <c r="B19" s="290" t="s">
        <v>3592</v>
      </c>
      <c r="C19" s="293" t="s">
        <v>3593</v>
      </c>
      <c r="D19" s="9" t="s">
        <v>28</v>
      </c>
      <c r="E19" s="9" t="s">
        <v>29</v>
      </c>
      <c r="F19" s="297" t="s">
        <v>2483</v>
      </c>
      <c r="G19" s="115" t="s">
        <v>52</v>
      </c>
      <c r="H19" s="285" t="s">
        <v>201</v>
      </c>
      <c r="I19" s="26" t="s">
        <v>33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74</v>
      </c>
      <c r="N19" s="298">
        <v>1.4999999999999999E-2</v>
      </c>
      <c r="O19" s="6" t="s">
        <v>33</v>
      </c>
      <c r="P19" s="11">
        <v>0</v>
      </c>
      <c r="Q19" s="283"/>
      <c r="R19" s="30"/>
      <c r="S19" s="7" t="s">
        <v>203</v>
      </c>
      <c r="T19" s="297" t="s">
        <v>1672</v>
      </c>
      <c r="U19" s="299" t="s">
        <v>29</v>
      </c>
      <c r="V19" s="289" t="e">
        <f t="shared" ca="1" si="1"/>
        <v>#NAME?</v>
      </c>
      <c r="W19" s="7"/>
      <c r="X19" s="7"/>
      <c r="Y19" s="7" t="s">
        <v>296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3542</v>
      </c>
      <c r="B20" s="290" t="s">
        <v>3594</v>
      </c>
      <c r="C20" s="293" t="s">
        <v>3595</v>
      </c>
      <c r="D20" s="9" t="s">
        <v>28</v>
      </c>
      <c r="E20" s="9" t="s">
        <v>29</v>
      </c>
      <c r="F20" s="294" t="s">
        <v>3596</v>
      </c>
      <c r="G20" s="115" t="s">
        <v>52</v>
      </c>
      <c r="H20" s="285" t="s">
        <v>215</v>
      </c>
      <c r="I20" s="26" t="s">
        <v>33</v>
      </c>
      <c r="J20" s="9" t="str">
        <f t="shared" si="3"/>
        <v>Não</v>
      </c>
      <c r="K20" s="295">
        <v>43718</v>
      </c>
      <c r="L20" s="296"/>
      <c r="M20" s="297" t="s">
        <v>40</v>
      </c>
      <c r="N20" s="303">
        <v>5.0000000000000001E-3</v>
      </c>
      <c r="O20" s="6" t="s">
        <v>33</v>
      </c>
      <c r="P20" s="11">
        <v>0</v>
      </c>
      <c r="Q20" s="283"/>
      <c r="R20" s="30"/>
      <c r="S20" s="7" t="s">
        <v>203</v>
      </c>
      <c r="T20" s="297" t="s">
        <v>3597</v>
      </c>
      <c r="U20" s="299" t="s">
        <v>20</v>
      </c>
      <c r="V20" s="289" t="e">
        <f t="shared" ca="1" si="1"/>
        <v>#NAME?</v>
      </c>
      <c r="W20" s="7"/>
      <c r="X20" s="7"/>
      <c r="Y20" s="7" t="s">
        <v>296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2893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3542</v>
      </c>
      <c r="B21" s="290" t="s">
        <v>3598</v>
      </c>
      <c r="C21" s="293" t="s">
        <v>3599</v>
      </c>
      <c r="D21" s="9" t="s">
        <v>28</v>
      </c>
      <c r="E21" s="9" t="s">
        <v>29</v>
      </c>
      <c r="F21" s="297" t="s">
        <v>831</v>
      </c>
      <c r="G21" s="115" t="s">
        <v>52</v>
      </c>
      <c r="H21" s="285" t="s">
        <v>201</v>
      </c>
      <c r="I21" s="26" t="s">
        <v>33</v>
      </c>
      <c r="J21" s="9" t="str">
        <f t="shared" si="3"/>
        <v>Não</v>
      </c>
      <c r="K21" s="295">
        <v>43637</v>
      </c>
      <c r="L21" s="296"/>
      <c r="M21" s="297" t="s">
        <v>386</v>
      </c>
      <c r="N21" s="298">
        <v>1.4999999999999999E-2</v>
      </c>
      <c r="O21" s="6" t="s">
        <v>41</v>
      </c>
      <c r="P21" s="11">
        <v>0.2</v>
      </c>
      <c r="Q21" s="306"/>
      <c r="R21" s="61"/>
      <c r="S21" s="7" t="s">
        <v>203</v>
      </c>
      <c r="T21" s="297" t="s">
        <v>3600</v>
      </c>
      <c r="U21" s="299" t="s">
        <v>29</v>
      </c>
      <c r="V21" s="289" t="e">
        <f t="shared" ca="1" si="1"/>
        <v>#NAME?</v>
      </c>
      <c r="W21" s="7"/>
      <c r="X21" s="7"/>
      <c r="Y21" s="7" t="s">
        <v>296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2893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3542</v>
      </c>
      <c r="B22" s="290" t="s">
        <v>3601</v>
      </c>
      <c r="C22" s="293" t="s">
        <v>3602</v>
      </c>
      <c r="D22" s="9" t="s">
        <v>28</v>
      </c>
      <c r="E22" s="9" t="s">
        <v>29</v>
      </c>
      <c r="F22" s="294" t="s">
        <v>831</v>
      </c>
      <c r="G22" s="115" t="s">
        <v>52</v>
      </c>
      <c r="H22" s="285" t="s">
        <v>215</v>
      </c>
      <c r="I22" s="26" t="s">
        <v>33</v>
      </c>
      <c r="J22" s="9" t="str">
        <f t="shared" si="3"/>
        <v>Não</v>
      </c>
      <c r="K22" s="295">
        <v>43773</v>
      </c>
      <c r="L22" s="296"/>
      <c r="M22" s="297" t="s">
        <v>386</v>
      </c>
      <c r="N22" s="298">
        <v>0.02</v>
      </c>
      <c r="O22" s="6" t="s">
        <v>41</v>
      </c>
      <c r="P22" s="11">
        <v>0.2</v>
      </c>
      <c r="Q22" s="283"/>
      <c r="R22" s="30"/>
      <c r="S22" s="7" t="s">
        <v>203</v>
      </c>
      <c r="T22" s="297" t="s">
        <v>3603</v>
      </c>
      <c r="U22" s="299" t="s">
        <v>20</v>
      </c>
      <c r="V22" s="289" t="e">
        <f t="shared" ca="1" si="1"/>
        <v>#NAME?</v>
      </c>
      <c r="W22" s="7"/>
      <c r="X22" s="7"/>
      <c r="Y22" s="7" t="s">
        <v>296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3542</v>
      </c>
      <c r="B23" s="290" t="s">
        <v>3604</v>
      </c>
      <c r="C23" s="293" t="s">
        <v>3605</v>
      </c>
      <c r="D23" s="9" t="s">
        <v>28</v>
      </c>
      <c r="E23" s="9" t="s">
        <v>29</v>
      </c>
      <c r="F23" s="294" t="s">
        <v>78</v>
      </c>
      <c r="G23" s="115" t="s">
        <v>52</v>
      </c>
      <c r="H23" s="285" t="s">
        <v>215</v>
      </c>
      <c r="I23" s="26" t="s">
        <v>33</v>
      </c>
      <c r="J23" s="9" t="str">
        <f t="shared" si="3"/>
        <v>Não</v>
      </c>
      <c r="K23" s="295">
        <v>43893</v>
      </c>
      <c r="L23" s="296"/>
      <c r="M23" s="297" t="s">
        <v>386</v>
      </c>
      <c r="N23" s="298">
        <v>0.02</v>
      </c>
      <c r="O23" s="6" t="s">
        <v>41</v>
      </c>
      <c r="P23" s="11">
        <v>0.2</v>
      </c>
      <c r="Q23" s="283"/>
      <c r="R23" s="30"/>
      <c r="S23" s="7" t="s">
        <v>203</v>
      </c>
      <c r="T23" s="297" t="s">
        <v>3606</v>
      </c>
      <c r="U23" s="299" t="s">
        <v>29</v>
      </c>
      <c r="V23" s="289" t="e">
        <f t="shared" ca="1" si="1"/>
        <v>#NAME?</v>
      </c>
      <c r="W23" s="7"/>
      <c r="X23" s="7"/>
      <c r="Y23" s="7" t="s">
        <v>296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2893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3542</v>
      </c>
      <c r="B24" s="290" t="s">
        <v>3607</v>
      </c>
      <c r="C24" s="293" t="s">
        <v>3608</v>
      </c>
      <c r="D24" s="9" t="s">
        <v>28</v>
      </c>
      <c r="E24" s="9" t="s">
        <v>29</v>
      </c>
      <c r="F24" s="294" t="s">
        <v>2916</v>
      </c>
      <c r="G24" s="115" t="s">
        <v>52</v>
      </c>
      <c r="H24" s="285" t="s">
        <v>215</v>
      </c>
      <c r="I24" s="26" t="s">
        <v>33</v>
      </c>
      <c r="J24" s="9" t="str">
        <f>IF(R24=0,"Não","Sim")</f>
        <v>Sim</v>
      </c>
      <c r="K24" s="295">
        <v>43900</v>
      </c>
      <c r="L24" s="296"/>
      <c r="M24" s="297" t="s">
        <v>298</v>
      </c>
      <c r="N24" s="298">
        <v>0</v>
      </c>
      <c r="O24" s="6" t="s">
        <v>33</v>
      </c>
      <c r="P24" s="11">
        <v>0</v>
      </c>
      <c r="Q24" s="283"/>
      <c r="R24" s="283" t="s">
        <v>3609</v>
      </c>
      <c r="S24" s="7" t="s">
        <v>203</v>
      </c>
      <c r="T24" s="297" t="s">
        <v>3610</v>
      </c>
      <c r="U24" s="299" t="s">
        <v>918</v>
      </c>
      <c r="V24" s="289" t="e">
        <f t="shared" ca="1" si="1"/>
        <v>#NAME?</v>
      </c>
      <c r="W24" s="7"/>
      <c r="X24" s="7"/>
      <c r="Y24" s="7" t="s">
        <v>296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3542</v>
      </c>
      <c r="B25" s="290" t="s">
        <v>3611</v>
      </c>
      <c r="C25" s="293" t="s">
        <v>3612</v>
      </c>
      <c r="D25" s="9" t="s">
        <v>28</v>
      </c>
      <c r="E25" s="9" t="s">
        <v>29</v>
      </c>
      <c r="F25" s="297" t="s">
        <v>3613</v>
      </c>
      <c r="G25" s="115" t="s">
        <v>52</v>
      </c>
      <c r="H25" s="285" t="s">
        <v>201</v>
      </c>
      <c r="I25" s="26" t="s">
        <v>33</v>
      </c>
      <c r="J25" s="9" t="str">
        <f t="shared" ref="J25:J26" si="4">IF(Q25=0,"Não","Sim")</f>
        <v>Sim</v>
      </c>
      <c r="K25" s="295">
        <v>43742</v>
      </c>
      <c r="L25" s="296"/>
      <c r="M25" s="297" t="s">
        <v>74</v>
      </c>
      <c r="N25" s="298">
        <v>1.4999999999999999E-2</v>
      </c>
      <c r="O25" s="6" t="s">
        <v>33</v>
      </c>
      <c r="P25" s="11">
        <v>0</v>
      </c>
      <c r="Q25" s="306" t="s">
        <v>2908</v>
      </c>
      <c r="R25" s="84" t="s">
        <v>3614</v>
      </c>
      <c r="S25" s="7" t="s">
        <v>203</v>
      </c>
      <c r="T25" s="297" t="s">
        <v>3615</v>
      </c>
      <c r="U25" s="299" t="s">
        <v>20</v>
      </c>
      <c r="V25" s="289" t="e">
        <f t="shared" ca="1" si="1"/>
        <v>#NAME?</v>
      </c>
      <c r="W25" s="7"/>
      <c r="X25" s="7"/>
      <c r="Y25" s="7" t="s">
        <v>296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2893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3542</v>
      </c>
      <c r="B26" s="290" t="s">
        <v>3616</v>
      </c>
      <c r="C26" s="293" t="s">
        <v>3617</v>
      </c>
      <c r="D26" s="9" t="s">
        <v>28</v>
      </c>
      <c r="E26" s="9" t="s">
        <v>29</v>
      </c>
      <c r="F26" s="294" t="s">
        <v>3618</v>
      </c>
      <c r="G26" s="115" t="s">
        <v>52</v>
      </c>
      <c r="H26" s="285" t="s">
        <v>210</v>
      </c>
      <c r="I26" s="26" t="s">
        <v>33</v>
      </c>
      <c r="J26" s="9" t="str">
        <f t="shared" si="4"/>
        <v>Sim</v>
      </c>
      <c r="K26" s="295">
        <v>44403</v>
      </c>
      <c r="L26" s="296"/>
      <c r="M26" s="297" t="s">
        <v>301</v>
      </c>
      <c r="N26" s="298">
        <v>8.0000000000000002E-3</v>
      </c>
      <c r="O26" s="6" t="s">
        <v>302</v>
      </c>
      <c r="P26" s="11">
        <v>0.1</v>
      </c>
      <c r="Q26" s="306" t="s">
        <v>3619</v>
      </c>
      <c r="R26" s="30"/>
      <c r="S26" s="7" t="s">
        <v>203</v>
      </c>
      <c r="T26" s="297" t="s">
        <v>3620</v>
      </c>
      <c r="U26" s="299" t="s">
        <v>918</v>
      </c>
      <c r="V26" s="289" t="e">
        <f t="shared" ca="1" si="1"/>
        <v>#NAME?</v>
      </c>
      <c r="W26" s="7"/>
      <c r="X26" s="7"/>
      <c r="Y26" s="7" t="s">
        <v>296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3542</v>
      </c>
      <c r="B27" s="290" t="s">
        <v>3621</v>
      </c>
      <c r="C27" s="293" t="s">
        <v>3622</v>
      </c>
      <c r="D27" s="9" t="s">
        <v>28</v>
      </c>
      <c r="E27" s="9" t="s">
        <v>29</v>
      </c>
      <c r="F27" s="297" t="s">
        <v>3588</v>
      </c>
      <c r="G27" s="115" t="s">
        <v>52</v>
      </c>
      <c r="H27" s="285" t="s">
        <v>201</v>
      </c>
      <c r="I27" s="26" t="s">
        <v>33</v>
      </c>
      <c r="J27" s="9" t="str">
        <f>IF(R27=0,"Não","Sim")</f>
        <v>Sim</v>
      </c>
      <c r="K27" s="295">
        <v>43731</v>
      </c>
      <c r="L27" s="296"/>
      <c r="M27" s="297" t="s">
        <v>386</v>
      </c>
      <c r="N27" s="298">
        <v>0.02</v>
      </c>
      <c r="O27" s="6" t="s">
        <v>41</v>
      </c>
      <c r="P27" s="11">
        <v>0.2</v>
      </c>
      <c r="Q27" s="283"/>
      <c r="R27" s="306" t="s">
        <v>3623</v>
      </c>
      <c r="S27" s="7" t="s">
        <v>203</v>
      </c>
      <c r="T27" s="297" t="s">
        <v>3624</v>
      </c>
      <c r="U27" s="299" t="s">
        <v>29</v>
      </c>
      <c r="V27" s="289" t="e">
        <f t="shared" ca="1" si="1"/>
        <v>#NAME?</v>
      </c>
      <c r="W27" s="7"/>
      <c r="X27" s="7"/>
      <c r="Y27" s="7" t="s">
        <v>296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2893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3542</v>
      </c>
      <c r="B28" s="290" t="s">
        <v>3625</v>
      </c>
      <c r="C28" s="293" t="s">
        <v>3626</v>
      </c>
      <c r="D28" s="9" t="s">
        <v>28</v>
      </c>
      <c r="E28" s="9" t="s">
        <v>29</v>
      </c>
      <c r="F28" s="294" t="s">
        <v>78</v>
      </c>
      <c r="G28" s="115" t="s">
        <v>52</v>
      </c>
      <c r="H28" s="285" t="s">
        <v>215</v>
      </c>
      <c r="I28" s="26" t="s">
        <v>33</v>
      </c>
      <c r="J28" s="9" t="str">
        <f t="shared" ref="J28:J31" si="5">IF(Q28=0,"Não","Sim")</f>
        <v>Sim</v>
      </c>
      <c r="K28" s="295">
        <v>43635</v>
      </c>
      <c r="L28" s="296"/>
      <c r="M28" s="297" t="s">
        <v>74</v>
      </c>
      <c r="N28" s="303">
        <v>0.01</v>
      </c>
      <c r="O28" s="6" t="s">
        <v>33</v>
      </c>
      <c r="P28" s="11">
        <v>0</v>
      </c>
      <c r="Q28" s="30" t="s">
        <v>2908</v>
      </c>
      <c r="R28" s="30"/>
      <c r="S28" s="7" t="s">
        <v>203</v>
      </c>
      <c r="T28" s="297" t="s">
        <v>3627</v>
      </c>
      <c r="U28" s="299" t="s">
        <v>29</v>
      </c>
      <c r="V28" s="289" t="e">
        <f t="shared" ca="1" si="1"/>
        <v>#NAME?</v>
      </c>
      <c r="W28" s="7"/>
      <c r="X28" s="7"/>
      <c r="Y28" s="7" t="s">
        <v>296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2893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3542</v>
      </c>
      <c r="B29" s="290" t="s">
        <v>3628</v>
      </c>
      <c r="C29" s="293" t="s">
        <v>3629</v>
      </c>
      <c r="D29" s="9" t="s">
        <v>28</v>
      </c>
      <c r="E29" s="9" t="s">
        <v>29</v>
      </c>
      <c r="F29" s="297" t="s">
        <v>2483</v>
      </c>
      <c r="G29" s="115" t="s">
        <v>52</v>
      </c>
      <c r="H29" s="285" t="s">
        <v>201</v>
      </c>
      <c r="I29" s="26" t="s">
        <v>33</v>
      </c>
      <c r="J29" s="9" t="str">
        <f t="shared" si="5"/>
        <v>Não</v>
      </c>
      <c r="K29" s="295">
        <v>44028</v>
      </c>
      <c r="L29" s="296">
        <v>44726</v>
      </c>
      <c r="M29" s="297" t="s">
        <v>74</v>
      </c>
      <c r="N29" s="298">
        <v>1.4999999999999999E-2</v>
      </c>
      <c r="O29" s="6" t="s">
        <v>33</v>
      </c>
      <c r="P29" s="11">
        <v>0</v>
      </c>
      <c r="Q29" s="283"/>
      <c r="R29" s="30"/>
      <c r="S29" s="7" t="s">
        <v>203</v>
      </c>
      <c r="T29" s="297" t="s">
        <v>2470</v>
      </c>
      <c r="U29" s="299" t="s">
        <v>29</v>
      </c>
      <c r="V29" s="289" t="e">
        <f t="shared" ca="1" si="1"/>
        <v>#NAME?</v>
      </c>
      <c r="W29" s="7"/>
      <c r="X29" s="7"/>
      <c r="Y29" s="7" t="s">
        <v>296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3542</v>
      </c>
      <c r="B30" s="290" t="s">
        <v>3630</v>
      </c>
      <c r="C30" s="293" t="s">
        <v>3631</v>
      </c>
      <c r="D30" s="9" t="s">
        <v>28</v>
      </c>
      <c r="E30" s="9" t="s">
        <v>29</v>
      </c>
      <c r="F30" s="297" t="s">
        <v>2483</v>
      </c>
      <c r="G30" s="115" t="s">
        <v>52</v>
      </c>
      <c r="H30" s="285" t="s">
        <v>201</v>
      </c>
      <c r="I30" s="26" t="s">
        <v>33</v>
      </c>
      <c r="J30" s="9" t="str">
        <f t="shared" si="5"/>
        <v>Não</v>
      </c>
      <c r="K30" s="295">
        <v>43797</v>
      </c>
      <c r="L30" s="296"/>
      <c r="M30" s="297" t="s">
        <v>40</v>
      </c>
      <c r="N30" s="298">
        <v>6.0000000000000001E-3</v>
      </c>
      <c r="O30" s="6" t="s">
        <v>33</v>
      </c>
      <c r="P30" s="11">
        <v>0</v>
      </c>
      <c r="Q30" s="283"/>
      <c r="R30" s="30"/>
      <c r="S30" s="7" t="s">
        <v>203</v>
      </c>
      <c r="T30" s="297" t="s">
        <v>3632</v>
      </c>
      <c r="U30" s="299" t="s">
        <v>29</v>
      </c>
      <c r="V30" s="289" t="e">
        <f t="shared" ca="1" si="1"/>
        <v>#NAME?</v>
      </c>
      <c r="W30" s="7"/>
      <c r="X30" s="7"/>
      <c r="Y30" s="7" t="s">
        <v>296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2893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3542</v>
      </c>
      <c r="B31" s="290" t="s">
        <v>3633</v>
      </c>
      <c r="C31" s="293" t="s">
        <v>3634</v>
      </c>
      <c r="D31" s="9" t="s">
        <v>28</v>
      </c>
      <c r="E31" s="9" t="s">
        <v>29</v>
      </c>
      <c r="F31" s="297" t="s">
        <v>3033</v>
      </c>
      <c r="G31" s="115" t="s">
        <v>52</v>
      </c>
      <c r="H31" s="285" t="s">
        <v>201</v>
      </c>
      <c r="I31" s="26" t="s">
        <v>33</v>
      </c>
      <c r="J31" s="9" t="str">
        <f t="shared" si="5"/>
        <v>Sim</v>
      </c>
      <c r="K31" s="295">
        <v>43873</v>
      </c>
      <c r="L31" s="296"/>
      <c r="M31" s="297" t="s">
        <v>386</v>
      </c>
      <c r="N31" s="298">
        <v>0.02</v>
      </c>
      <c r="O31" s="6" t="s">
        <v>41</v>
      </c>
      <c r="P31" s="11">
        <v>0.2</v>
      </c>
      <c r="Q31" s="283" t="s">
        <v>3635</v>
      </c>
      <c r="R31" s="30"/>
      <c r="S31" s="7" t="s">
        <v>203</v>
      </c>
      <c r="T31" s="297" t="s">
        <v>3636</v>
      </c>
      <c r="U31" s="299" t="s">
        <v>29</v>
      </c>
      <c r="V31" s="289" t="e">
        <f t="shared" ca="1" si="1"/>
        <v>#NAME?</v>
      </c>
      <c r="W31" s="7"/>
      <c r="X31" s="7"/>
      <c r="Y31" s="7" t="s">
        <v>296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2893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8"/>
      <c r="B33" s="319" t="s">
        <v>2839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8"/>
      <c r="B34" s="329" t="s">
        <v>2840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2841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3"/>
      <c r="B36" s="334" t="s">
        <v>2842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A2:CB31" xr:uid="{D94815FC-0DD0-4ED8-862F-B94F8999CCB2}"/>
    </customSheetView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A1:BY40" xr:uid="{50E92A96-AEC0-490B-8349-EB2C7FBEB1C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152</v>
      </c>
      <c r="B1" s="629"/>
      <c r="C1" s="629"/>
      <c r="D1" s="629"/>
      <c r="E1" s="629"/>
      <c r="F1" s="629"/>
      <c r="G1" s="18" t="s">
        <v>153</v>
      </c>
      <c r="H1" s="630" t="s">
        <v>154</v>
      </c>
      <c r="I1" s="629"/>
      <c r="J1" s="628" t="s">
        <v>152</v>
      </c>
      <c r="K1" s="629"/>
      <c r="L1" s="629"/>
      <c r="M1" s="629"/>
      <c r="N1" s="629"/>
      <c r="O1" s="629"/>
      <c r="P1" s="629"/>
      <c r="Q1" s="281" t="s">
        <v>2844</v>
      </c>
      <c r="R1" s="19" t="s">
        <v>2843</v>
      </c>
      <c r="S1" s="636" t="s">
        <v>155</v>
      </c>
      <c r="T1" s="629"/>
      <c r="U1" s="629"/>
      <c r="V1" s="629"/>
      <c r="W1" s="629"/>
      <c r="X1" s="629"/>
      <c r="Y1" s="629"/>
      <c r="Z1" s="20"/>
      <c r="AA1" s="20"/>
      <c r="AB1" s="21" t="s">
        <v>156</v>
      </c>
      <c r="AC1" s="21" t="s">
        <v>156</v>
      </c>
      <c r="AD1" s="21" t="s">
        <v>156</v>
      </c>
      <c r="AE1" s="21" t="s">
        <v>156</v>
      </c>
      <c r="AF1" s="21" t="s">
        <v>156</v>
      </c>
      <c r="AG1" s="21" t="s">
        <v>156</v>
      </c>
      <c r="AH1" s="21" t="s">
        <v>156</v>
      </c>
      <c r="AI1" s="21" t="s">
        <v>156</v>
      </c>
      <c r="AJ1" s="21" t="s">
        <v>156</v>
      </c>
      <c r="AK1" s="21" t="s">
        <v>156</v>
      </c>
      <c r="AL1" s="21" t="s">
        <v>156</v>
      </c>
      <c r="AM1" s="21" t="s">
        <v>156</v>
      </c>
      <c r="AN1" s="21" t="s">
        <v>156</v>
      </c>
      <c r="AO1" s="21" t="s">
        <v>156</v>
      </c>
      <c r="AP1" s="21" t="s">
        <v>156</v>
      </c>
      <c r="AQ1" s="21" t="s">
        <v>156</v>
      </c>
      <c r="AR1" s="21" t="s">
        <v>156</v>
      </c>
      <c r="AS1" s="21" t="s">
        <v>156</v>
      </c>
      <c r="AT1" s="21" t="s">
        <v>156</v>
      </c>
    </row>
    <row r="2" spans="1:46" ht="15.75" customHeight="1">
      <c r="A2" s="22" t="s">
        <v>2</v>
      </c>
      <c r="B2" s="22" t="s">
        <v>157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158</v>
      </c>
      <c r="H2" s="22" t="s">
        <v>159</v>
      </c>
      <c r="I2" s="22" t="s">
        <v>160</v>
      </c>
      <c r="J2" s="22" t="s">
        <v>161</v>
      </c>
      <c r="K2" s="22" t="s">
        <v>162</v>
      </c>
      <c r="L2" s="22" t="s">
        <v>163</v>
      </c>
      <c r="M2" s="22" t="s">
        <v>8</v>
      </c>
      <c r="N2" s="22" t="s">
        <v>164</v>
      </c>
      <c r="O2" s="22" t="s">
        <v>165</v>
      </c>
      <c r="P2" s="22" t="s">
        <v>11</v>
      </c>
      <c r="Q2" s="23" t="s">
        <v>7</v>
      </c>
      <c r="R2" s="23" t="s">
        <v>166</v>
      </c>
      <c r="S2" s="22" t="s">
        <v>167</v>
      </c>
      <c r="T2" s="22" t="s">
        <v>12</v>
      </c>
      <c r="U2" s="22" t="s">
        <v>13</v>
      </c>
      <c r="V2" s="24" t="s">
        <v>168</v>
      </c>
      <c r="W2" s="22" t="s">
        <v>169</v>
      </c>
      <c r="X2" s="22" t="s">
        <v>170</v>
      </c>
      <c r="Y2" s="22" t="s">
        <v>171</v>
      </c>
      <c r="Z2" s="22" t="s">
        <v>172</v>
      </c>
      <c r="AA2" s="22" t="s">
        <v>173</v>
      </c>
      <c r="AB2" s="22" t="s">
        <v>179</v>
      </c>
      <c r="AC2" s="22" t="s">
        <v>180</v>
      </c>
      <c r="AD2" s="22" t="s">
        <v>181</v>
      </c>
      <c r="AE2" s="22" t="s">
        <v>182</v>
      </c>
      <c r="AF2" s="22" t="s">
        <v>183</v>
      </c>
      <c r="AG2" s="220" t="s">
        <v>184</v>
      </c>
      <c r="AH2" s="220" t="s">
        <v>185</v>
      </c>
      <c r="AI2" s="220" t="s">
        <v>186</v>
      </c>
      <c r="AJ2" s="220" t="s">
        <v>187</v>
      </c>
      <c r="AK2" s="220" t="s">
        <v>188</v>
      </c>
      <c r="AL2" s="220" t="s">
        <v>189</v>
      </c>
      <c r="AM2" s="220" t="s">
        <v>190</v>
      </c>
      <c r="AN2" s="220" t="s">
        <v>191</v>
      </c>
      <c r="AO2" s="220" t="s">
        <v>192</v>
      </c>
      <c r="AP2" s="220" t="s">
        <v>193</v>
      </c>
      <c r="AQ2" s="220" t="s">
        <v>194</v>
      </c>
      <c r="AR2" s="220" t="s">
        <v>195</v>
      </c>
      <c r="AS2" s="220" t="s">
        <v>196</v>
      </c>
      <c r="AT2" s="220" t="s">
        <v>197</v>
      </c>
    </row>
    <row r="3" spans="1:46" ht="15.75" customHeight="1">
      <c r="A3" s="114" t="s">
        <v>3637</v>
      </c>
      <c r="B3" s="114" t="s">
        <v>3638</v>
      </c>
      <c r="C3" s="341">
        <v>11005560</v>
      </c>
      <c r="D3" s="9" t="s">
        <v>28</v>
      </c>
      <c r="E3" s="9" t="s">
        <v>29</v>
      </c>
      <c r="F3" s="342" t="s">
        <v>78</v>
      </c>
      <c r="G3" s="342" t="s">
        <v>52</v>
      </c>
      <c r="H3" s="26" t="s">
        <v>210</v>
      </c>
      <c r="I3" s="26" t="s">
        <v>33</v>
      </c>
      <c r="J3" s="9" t="str">
        <f t="shared" ref="J3:J15" si="0">IF(Q3=0,"Não","Sim")</f>
        <v>Não</v>
      </c>
      <c r="K3" s="286">
        <v>45007</v>
      </c>
      <c r="L3" s="7"/>
      <c r="M3" s="117" t="s">
        <v>53</v>
      </c>
      <c r="N3" s="116">
        <v>1.2E-2</v>
      </c>
      <c r="O3" s="6" t="s">
        <v>33</v>
      </c>
      <c r="P3" s="11">
        <v>0</v>
      </c>
      <c r="Q3" s="158"/>
      <c r="R3" s="30"/>
      <c r="S3" s="7" t="s">
        <v>203</v>
      </c>
      <c r="T3" s="341" t="s">
        <v>3639</v>
      </c>
      <c r="U3" s="6" t="s">
        <v>29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296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3637</v>
      </c>
      <c r="B4" s="114" t="s">
        <v>3640</v>
      </c>
      <c r="C4" s="341">
        <v>10940590</v>
      </c>
      <c r="D4" s="342" t="s">
        <v>28</v>
      </c>
      <c r="E4" s="342" t="s">
        <v>29</v>
      </c>
      <c r="F4" s="342" t="s">
        <v>487</v>
      </c>
      <c r="G4" s="342" t="s">
        <v>52</v>
      </c>
      <c r="H4" s="344" t="s">
        <v>210</v>
      </c>
      <c r="I4" s="26" t="s">
        <v>33</v>
      </c>
      <c r="J4" s="342" t="str">
        <f t="shared" si="0"/>
        <v>Sim</v>
      </c>
      <c r="K4" s="295">
        <v>45034</v>
      </c>
      <c r="L4" s="345"/>
      <c r="M4" s="297" t="s">
        <v>386</v>
      </c>
      <c r="N4" s="298">
        <v>0.02</v>
      </c>
      <c r="O4" s="341" t="s">
        <v>41</v>
      </c>
      <c r="P4" s="346">
        <v>0.2</v>
      </c>
      <c r="Q4" s="158" t="s">
        <v>3641</v>
      </c>
      <c r="R4" s="30"/>
      <c r="S4" s="7" t="s">
        <v>203</v>
      </c>
      <c r="T4" s="341" t="s">
        <v>2987</v>
      </c>
      <c r="U4" s="6" t="s">
        <v>29</v>
      </c>
      <c r="V4" s="343" t="e">
        <f t="shared" ca="1" si="1"/>
        <v>#NAME?</v>
      </c>
      <c r="W4" s="7"/>
      <c r="X4" s="7"/>
      <c r="Y4" s="7" t="s">
        <v>296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3637</v>
      </c>
      <c r="B5" s="153" t="s">
        <v>3642</v>
      </c>
      <c r="C5" s="341" t="s">
        <v>3643</v>
      </c>
      <c r="D5" s="9" t="s">
        <v>28</v>
      </c>
      <c r="E5" s="9" t="s">
        <v>29</v>
      </c>
      <c r="F5" s="341" t="s">
        <v>28</v>
      </c>
      <c r="G5" s="342" t="s">
        <v>52</v>
      </c>
      <c r="H5" s="26" t="s">
        <v>210</v>
      </c>
      <c r="I5" s="26" t="s">
        <v>33</v>
      </c>
      <c r="J5" s="9" t="str">
        <f t="shared" si="0"/>
        <v>Não</v>
      </c>
      <c r="K5" s="295">
        <v>44992</v>
      </c>
      <c r="L5" s="7"/>
      <c r="M5" s="297" t="s">
        <v>74</v>
      </c>
      <c r="N5" s="298">
        <v>1.4999999999999999E-2</v>
      </c>
      <c r="O5" s="6" t="s">
        <v>41</v>
      </c>
      <c r="P5" s="11">
        <v>0.1</v>
      </c>
      <c r="Q5" s="158"/>
      <c r="R5" s="30"/>
      <c r="S5" s="7" t="s">
        <v>329</v>
      </c>
      <c r="T5" s="342" t="s">
        <v>3644</v>
      </c>
      <c r="U5" s="6" t="s">
        <v>29</v>
      </c>
      <c r="V5" s="343" t="e">
        <f t="shared" ca="1" si="1"/>
        <v>#NAME?</v>
      </c>
      <c r="W5" s="7"/>
      <c r="X5" s="7"/>
      <c r="Y5" s="7" t="s">
        <v>296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3637</v>
      </c>
      <c r="B6" s="114" t="s">
        <v>3645</v>
      </c>
      <c r="C6" s="341">
        <v>10982276</v>
      </c>
      <c r="D6" s="9" t="s">
        <v>28</v>
      </c>
      <c r="E6" s="9" t="s">
        <v>29</v>
      </c>
      <c r="F6" s="342" t="s">
        <v>3646</v>
      </c>
      <c r="G6" s="342" t="s">
        <v>52</v>
      </c>
      <c r="H6" s="26" t="s">
        <v>215</v>
      </c>
      <c r="I6" s="26" t="s">
        <v>216</v>
      </c>
      <c r="J6" s="9" t="str">
        <f t="shared" si="0"/>
        <v>Não</v>
      </c>
      <c r="K6" s="295">
        <v>45019</v>
      </c>
      <c r="L6" s="7"/>
      <c r="M6" s="117" t="s">
        <v>53</v>
      </c>
      <c r="N6" s="298">
        <v>1.2E-2</v>
      </c>
      <c r="O6" s="6" t="s">
        <v>33</v>
      </c>
      <c r="P6" s="11">
        <v>0</v>
      </c>
      <c r="Q6" s="158"/>
      <c r="R6" s="30"/>
      <c r="S6" s="7" t="s">
        <v>329</v>
      </c>
      <c r="T6" s="9" t="s">
        <v>1409</v>
      </c>
      <c r="U6" s="6" t="s">
        <v>113</v>
      </c>
      <c r="V6" s="343" t="e">
        <f t="shared" ca="1" si="1"/>
        <v>#NAME?</v>
      </c>
      <c r="W6" s="7"/>
      <c r="X6" s="7"/>
      <c r="Y6" s="7" t="s">
        <v>296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3637</v>
      </c>
      <c r="B7" s="97" t="s">
        <v>1522</v>
      </c>
      <c r="C7" s="341" t="s">
        <v>3647</v>
      </c>
      <c r="D7" s="9" t="s">
        <v>28</v>
      </c>
      <c r="E7" s="9" t="s">
        <v>29</v>
      </c>
      <c r="F7" s="342" t="s">
        <v>487</v>
      </c>
      <c r="G7" s="342" t="s">
        <v>52</v>
      </c>
      <c r="H7" s="26" t="s">
        <v>210</v>
      </c>
      <c r="I7" s="26" t="s">
        <v>33</v>
      </c>
      <c r="J7" s="9" t="str">
        <f t="shared" si="0"/>
        <v>Não</v>
      </c>
      <c r="K7" s="295">
        <v>45337</v>
      </c>
      <c r="L7" s="7"/>
      <c r="M7" s="297" t="s">
        <v>53</v>
      </c>
      <c r="N7" s="298">
        <v>1.2E-2</v>
      </c>
      <c r="O7" s="6" t="s">
        <v>33</v>
      </c>
      <c r="P7" s="11">
        <v>0</v>
      </c>
      <c r="Q7" s="158"/>
      <c r="R7" s="30"/>
      <c r="S7" s="7" t="s">
        <v>203</v>
      </c>
      <c r="T7" s="6" t="s">
        <v>1524</v>
      </c>
      <c r="U7" s="6" t="s">
        <v>113</v>
      </c>
      <c r="V7" s="343" t="e">
        <f t="shared" ca="1" si="1"/>
        <v>#NAME?</v>
      </c>
      <c r="W7" s="7"/>
      <c r="X7" s="7"/>
      <c r="Y7" s="7" t="s">
        <v>205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3637</v>
      </c>
      <c r="B8" s="153" t="s">
        <v>3648</v>
      </c>
      <c r="C8" s="341">
        <v>3844136</v>
      </c>
      <c r="D8" s="9" t="s">
        <v>28</v>
      </c>
      <c r="E8" s="9" t="s">
        <v>57</v>
      </c>
      <c r="F8" s="341" t="s">
        <v>695</v>
      </c>
      <c r="G8" s="342" t="s">
        <v>52</v>
      </c>
      <c r="H8" s="26" t="s">
        <v>210</v>
      </c>
      <c r="I8" s="26" t="s">
        <v>33</v>
      </c>
      <c r="J8" s="9" t="str">
        <f t="shared" si="0"/>
        <v>Sim</v>
      </c>
      <c r="K8" s="295">
        <v>45022</v>
      </c>
      <c r="L8" s="7"/>
      <c r="M8" s="297" t="s">
        <v>74</v>
      </c>
      <c r="N8" s="298">
        <v>1.4999999999999999E-2</v>
      </c>
      <c r="O8" s="6" t="s">
        <v>41</v>
      </c>
      <c r="P8" s="11">
        <v>0.1</v>
      </c>
      <c r="Q8" s="158" t="s">
        <v>3649</v>
      </c>
      <c r="R8" s="30"/>
      <c r="S8" s="7" t="s">
        <v>203</v>
      </c>
      <c r="T8" s="342" t="s">
        <v>3650</v>
      </c>
      <c r="U8" s="6" t="s">
        <v>57</v>
      </c>
      <c r="V8" s="343" t="e">
        <f t="shared" ca="1" si="1"/>
        <v>#NAME?</v>
      </c>
      <c r="W8" s="7"/>
      <c r="X8" s="7"/>
      <c r="Y8" s="7" t="s">
        <v>296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3637</v>
      </c>
      <c r="B9" s="114" t="s">
        <v>1858</v>
      </c>
      <c r="C9" s="341">
        <v>10936630</v>
      </c>
      <c r="D9" s="9" t="s">
        <v>28</v>
      </c>
      <c r="E9" s="9" t="s">
        <v>29</v>
      </c>
      <c r="F9" s="342" t="s">
        <v>831</v>
      </c>
      <c r="G9" s="342" t="s">
        <v>52</v>
      </c>
      <c r="H9" s="26" t="s">
        <v>215</v>
      </c>
      <c r="I9" s="26" t="s">
        <v>216</v>
      </c>
      <c r="J9" s="9" t="str">
        <f t="shared" si="0"/>
        <v>Não</v>
      </c>
      <c r="K9" s="295">
        <v>45034</v>
      </c>
      <c r="L9" s="7"/>
      <c r="M9" s="117" t="s">
        <v>53</v>
      </c>
      <c r="N9" s="298">
        <v>7.0000000000000001E-3</v>
      </c>
      <c r="O9" s="6" t="s">
        <v>33</v>
      </c>
      <c r="P9" s="11">
        <v>0</v>
      </c>
      <c r="Q9" s="158"/>
      <c r="R9" s="30"/>
      <c r="S9" s="7" t="s">
        <v>203</v>
      </c>
      <c r="T9" s="341" t="s">
        <v>1861</v>
      </c>
      <c r="U9" s="6" t="s">
        <v>29</v>
      </c>
      <c r="V9" s="343" t="e">
        <f t="shared" ca="1" si="1"/>
        <v>#NAME?</v>
      </c>
      <c r="W9" s="7"/>
      <c r="X9" s="7"/>
      <c r="Y9" s="7" t="s">
        <v>296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3637</v>
      </c>
      <c r="B10" s="114" t="s">
        <v>1858</v>
      </c>
      <c r="C10" s="341">
        <v>10944986</v>
      </c>
      <c r="D10" s="9" t="s">
        <v>28</v>
      </c>
      <c r="E10" s="9" t="s">
        <v>29</v>
      </c>
      <c r="F10" s="342" t="s">
        <v>831</v>
      </c>
      <c r="G10" s="342" t="s">
        <v>52</v>
      </c>
      <c r="H10" s="26" t="s">
        <v>215</v>
      </c>
      <c r="I10" s="26" t="s">
        <v>216</v>
      </c>
      <c r="J10" s="9" t="str">
        <f t="shared" si="0"/>
        <v>Não</v>
      </c>
      <c r="K10" s="295">
        <v>45000</v>
      </c>
      <c r="L10" s="7"/>
      <c r="M10" s="297" t="s">
        <v>298</v>
      </c>
      <c r="N10" s="298">
        <v>1.4999999999999999E-2</v>
      </c>
      <c r="O10" s="6" t="s">
        <v>33</v>
      </c>
      <c r="P10" s="11">
        <v>0</v>
      </c>
      <c r="Q10" s="158"/>
      <c r="R10" s="64" t="s">
        <v>3651</v>
      </c>
      <c r="S10" s="7" t="s">
        <v>203</v>
      </c>
      <c r="T10" s="341" t="s">
        <v>1861</v>
      </c>
      <c r="U10" s="6" t="s">
        <v>29</v>
      </c>
      <c r="V10" s="343" t="e">
        <f t="shared" ca="1" si="1"/>
        <v>#NAME?</v>
      </c>
      <c r="W10" s="7"/>
      <c r="X10" s="7"/>
      <c r="Y10" s="7" t="s">
        <v>296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3637</v>
      </c>
      <c r="B11" s="114" t="s">
        <v>3313</v>
      </c>
      <c r="C11" s="341">
        <v>11071318</v>
      </c>
      <c r="D11" s="9" t="s">
        <v>28</v>
      </c>
      <c r="E11" s="9" t="s">
        <v>29</v>
      </c>
      <c r="F11" s="342" t="s">
        <v>78</v>
      </c>
      <c r="G11" s="342" t="s">
        <v>52</v>
      </c>
      <c r="H11" s="26" t="s">
        <v>210</v>
      </c>
      <c r="I11" s="26" t="s">
        <v>33</v>
      </c>
      <c r="J11" s="9" t="str">
        <f t="shared" si="0"/>
        <v>Não</v>
      </c>
      <c r="K11" s="295">
        <v>45218</v>
      </c>
      <c r="L11" s="7"/>
      <c r="M11" s="297" t="s">
        <v>40</v>
      </c>
      <c r="N11" s="298">
        <v>1.2E-2</v>
      </c>
      <c r="O11" s="6" t="s">
        <v>33</v>
      </c>
      <c r="P11" s="11">
        <v>0</v>
      </c>
      <c r="Q11" s="158"/>
      <c r="R11" s="64"/>
      <c r="S11" s="7" t="s">
        <v>203</v>
      </c>
      <c r="T11" s="341" t="s">
        <v>3314</v>
      </c>
      <c r="U11" s="6" t="s">
        <v>29</v>
      </c>
      <c r="V11" s="343" t="e">
        <f t="shared" ca="1" si="1"/>
        <v>#NAME?</v>
      </c>
      <c r="W11" s="7"/>
      <c r="X11" s="7"/>
      <c r="Y11" s="7" t="s">
        <v>296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3637</v>
      </c>
      <c r="B12" s="114" t="s">
        <v>1886</v>
      </c>
      <c r="C12" s="341" t="s">
        <v>3652</v>
      </c>
      <c r="D12" s="9" t="s">
        <v>28</v>
      </c>
      <c r="E12" s="9" t="s">
        <v>29</v>
      </c>
      <c r="F12" s="342" t="s">
        <v>30</v>
      </c>
      <c r="G12" s="342" t="s">
        <v>52</v>
      </c>
      <c r="H12" s="26" t="s">
        <v>215</v>
      </c>
      <c r="I12" s="26" t="s">
        <v>216</v>
      </c>
      <c r="J12" s="9" t="str">
        <f t="shared" si="0"/>
        <v>Sim</v>
      </c>
      <c r="K12" s="295">
        <v>44994</v>
      </c>
      <c r="L12" s="7"/>
      <c r="M12" s="117" t="s">
        <v>53</v>
      </c>
      <c r="N12" s="298">
        <v>1.2E-2</v>
      </c>
      <c r="O12" s="6" t="s">
        <v>33</v>
      </c>
      <c r="P12" s="11">
        <v>0</v>
      </c>
      <c r="Q12" s="158" t="s">
        <v>3653</v>
      </c>
      <c r="R12" s="30"/>
      <c r="S12" s="7" t="s">
        <v>203</v>
      </c>
      <c r="T12" s="341" t="s">
        <v>1889</v>
      </c>
      <c r="U12" s="6" t="s">
        <v>29</v>
      </c>
      <c r="V12" s="343" t="e">
        <f t="shared" ca="1" si="1"/>
        <v>#NAME?</v>
      </c>
      <c r="W12" s="7"/>
      <c r="X12" s="7"/>
      <c r="Y12" s="7" t="s">
        <v>296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3637</v>
      </c>
      <c r="B13" s="114" t="s">
        <v>3374</v>
      </c>
      <c r="C13" s="341">
        <v>11026371</v>
      </c>
      <c r="D13" s="9" t="s">
        <v>28</v>
      </c>
      <c r="E13" s="9" t="s">
        <v>29</v>
      </c>
      <c r="F13" s="342" t="s">
        <v>831</v>
      </c>
      <c r="G13" s="342" t="s">
        <v>52</v>
      </c>
      <c r="H13" s="26" t="s">
        <v>210</v>
      </c>
      <c r="I13" s="26" t="s">
        <v>33</v>
      </c>
      <c r="J13" s="9" t="str">
        <f t="shared" si="0"/>
        <v>Sim</v>
      </c>
      <c r="K13" s="295">
        <v>45034</v>
      </c>
      <c r="L13" s="27"/>
      <c r="M13" s="297" t="s">
        <v>74</v>
      </c>
      <c r="N13" s="298">
        <v>1.4999999999999999E-2</v>
      </c>
      <c r="O13" s="6" t="s">
        <v>41</v>
      </c>
      <c r="P13" s="11">
        <v>0.1</v>
      </c>
      <c r="Q13" s="158" t="s">
        <v>3654</v>
      </c>
      <c r="R13" s="307"/>
      <c r="S13" s="7" t="s">
        <v>203</v>
      </c>
      <c r="T13" s="341" t="s">
        <v>3376</v>
      </c>
      <c r="U13" s="6" t="s">
        <v>20</v>
      </c>
      <c r="V13" s="343" t="e">
        <f t="shared" ca="1" si="1"/>
        <v>#NAME?</v>
      </c>
      <c r="W13" s="7"/>
      <c r="X13" s="7"/>
      <c r="Y13" s="7" t="s">
        <v>296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3637</v>
      </c>
      <c r="B14" s="153" t="s">
        <v>2557</v>
      </c>
      <c r="C14" s="341" t="s">
        <v>3655</v>
      </c>
      <c r="D14" s="9" t="s">
        <v>28</v>
      </c>
      <c r="E14" s="9" t="s">
        <v>29</v>
      </c>
      <c r="F14" s="342" t="s">
        <v>487</v>
      </c>
      <c r="G14" s="342" t="s">
        <v>52</v>
      </c>
      <c r="H14" s="26" t="s">
        <v>210</v>
      </c>
      <c r="I14" s="26" t="s">
        <v>33</v>
      </c>
      <c r="J14" s="9" t="str">
        <f t="shared" si="0"/>
        <v>Não</v>
      </c>
      <c r="K14" s="295">
        <v>45140</v>
      </c>
      <c r="L14" s="27"/>
      <c r="M14" s="297" t="s">
        <v>74</v>
      </c>
      <c r="N14" s="298">
        <v>7.4999999999999997E-3</v>
      </c>
      <c r="O14" s="6" t="s">
        <v>41</v>
      </c>
      <c r="P14" s="11">
        <v>0.1</v>
      </c>
      <c r="Q14" s="158"/>
      <c r="R14" s="30"/>
      <c r="S14" s="7" t="s">
        <v>203</v>
      </c>
      <c r="T14" s="342" t="s">
        <v>2559</v>
      </c>
      <c r="U14" s="6" t="s">
        <v>29</v>
      </c>
      <c r="V14" s="343" t="e">
        <f t="shared" ca="1" si="1"/>
        <v>#NAME?</v>
      </c>
      <c r="W14" s="7"/>
      <c r="X14" s="7"/>
      <c r="Y14" s="7" t="s">
        <v>296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3637</v>
      </c>
      <c r="B15" s="114" t="s">
        <v>3656</v>
      </c>
      <c r="C15" s="341" t="s">
        <v>3657</v>
      </c>
      <c r="D15" s="9" t="s">
        <v>28</v>
      </c>
      <c r="E15" s="9" t="s">
        <v>29</v>
      </c>
      <c r="F15" s="342" t="s">
        <v>2916</v>
      </c>
      <c r="G15" s="342" t="s">
        <v>52</v>
      </c>
      <c r="H15" s="26" t="s">
        <v>210</v>
      </c>
      <c r="I15" s="26" t="s">
        <v>33</v>
      </c>
      <c r="J15" s="9" t="str">
        <f t="shared" si="0"/>
        <v>Sim</v>
      </c>
      <c r="K15" s="295">
        <v>45034</v>
      </c>
      <c r="L15" s="7"/>
      <c r="M15" s="297" t="s">
        <v>298</v>
      </c>
      <c r="N15" s="298">
        <v>2.5000000000000001E-2</v>
      </c>
      <c r="O15" s="6" t="s">
        <v>237</v>
      </c>
      <c r="P15" s="11">
        <v>0.2</v>
      </c>
      <c r="Q15" s="30" t="s">
        <v>3658</v>
      </c>
      <c r="R15" s="30"/>
      <c r="S15" s="7" t="s">
        <v>203</v>
      </c>
      <c r="T15" s="341" t="s">
        <v>3659</v>
      </c>
      <c r="U15" s="6" t="s">
        <v>918</v>
      </c>
      <c r="V15" s="343" t="e">
        <f t="shared" ca="1" si="1"/>
        <v>#NAME?</v>
      </c>
      <c r="W15" s="7"/>
      <c r="X15" s="7"/>
      <c r="Y15" s="7" t="s">
        <v>296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8"/>
      <c r="B17" s="349" t="s">
        <v>2839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2"/>
      <c r="B18" s="353" t="s">
        <v>2840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2"/>
      <c r="B19" s="353" t="s">
        <v>2841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</row>
    <row r="20" spans="1:46" ht="15.75" customHeight="1">
      <c r="A20" s="357"/>
      <c r="B20" s="358" t="s">
        <v>2842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FF021627-1B8D-4FBB-9C0A-8FFED023674A}" filter="1" showAutoFilter="1">
      <pageMargins left="0.511811024" right="0.511811024" top="0.78740157499999996" bottom="0.78740157499999996" header="0.31496062000000002" footer="0.31496062000000002"/>
      <autoFilter ref="Q2:Q26" xr:uid="{5A7580A6-C1A8-4458-8468-583130B9B56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2DF0AB6-F5EB-4C63-9902-306266D9D104}" filter="1" showAutoFilter="1">
      <pageMargins left="0.511811024" right="0.511811024" top="0.78740157499999996" bottom="0.78740157499999996" header="0.31496062000000002" footer="0.31496062000000002"/>
      <autoFilter ref="K2:K26" xr:uid="{9F6330D3-A947-4DED-8972-43A00DA41D23}"/>
    </customSheetView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B2:AG15" xr:uid="{39CF2105-7FAF-4FB3-B2C6-8D25DD08E3D3}"/>
    </customSheetView>
    <customSheetView guid="{76CBD495-9D9D-4681-9F21-CDB36E7FF895}" filter="1" showAutoFilter="1">
      <pageMargins left="0.511811024" right="0.511811024" top="0.78740157499999996" bottom="0.78740157499999996" header="0.31496062000000002" footer="0.31496062000000002"/>
      <autoFilter ref="K2:K26" xr:uid="{E5264069-19C9-4FF1-B488-52C134ECB56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CA395BE-635F-4251-967F-C56316FE4462}" filter="1" showAutoFilter="1">
      <pageMargins left="0.511811024" right="0.511811024" top="0.78740157499999996" bottom="0.78740157499999996" header="0.31496062000000002" footer="0.31496062000000002"/>
      <autoFilter ref="B2:AE16" xr:uid="{0ACEBA31-9063-44EE-BC84-8BB47A72E4F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D33D7E-8ED3-4ABB-AB6B-4B710C7BE46A}" filter="1" showAutoFilter="1">
      <pageMargins left="0.511811024" right="0.511811024" top="0.78740157499999996" bottom="0.78740157499999996" header="0.31496062000000002" footer="0.31496062000000002"/>
      <autoFilter ref="B2:Q15" xr:uid="{6D225B32-C72E-4E5A-9765-D7A743EA18B7}">
        <filterColumn colId="13">
          <filters>
            <filter val="IBOVESPA"/>
          </filters>
        </filterColumn>
      </autoFilter>
    </customSheetView>
    <customSheetView guid="{322202D9-A306-4DDA-B2FD-00E508FC518A}" filter="1" showAutoFilter="1">
      <pageMargins left="0.511811024" right="0.511811024" top="0.78740157499999996" bottom="0.78740157499999996" header="0.31496062000000002" footer="0.31496062000000002"/>
      <autoFilter ref="B2:AE16" xr:uid="{5EE03C1B-D26B-44A1-A6D5-3D66A3F90482}"/>
    </customSheetView>
    <customSheetView guid="{880635AE-23C8-43EE-8E4A-B2B09DD095FA}" filter="1" showAutoFilter="1">
      <pageMargins left="0.511811024" right="0.511811024" top="0.78740157499999996" bottom="0.78740157499999996" header="0.31496062000000002" footer="0.31496062000000002"/>
      <autoFilter ref="D2:K26" xr:uid="{1BE1468C-D62D-47D3-B5F3-DE88BFD52A7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CA0C157-0576-43B5-B3DD-8BD011576738}" filter="1" showAutoFilter="1">
      <pageMargins left="0.511811024" right="0.511811024" top="0.78740157499999996" bottom="0.78740157499999996" header="0.31496062000000002" footer="0.31496062000000002"/>
      <autoFilter ref="B2:AC16" xr:uid="{C71CA0C6-4F3C-46FB-ADB1-E53F03EC9C21}"/>
    </customSheetView>
    <customSheetView guid="{F162AE54-C5E7-4401-A00A-A90FB856B8A8}" filter="1" showAutoFilter="1">
      <pageMargins left="0.511811024" right="0.511811024" top="0.78740157499999996" bottom="0.78740157499999996" header="0.31496062000000002" footer="0.31496062000000002"/>
      <autoFilter ref="B2:AF15" xr:uid="{2D690D1F-955A-465F-B361-2F6DF86243D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CDF0032-669F-458B-BB77-096C26ABCD2C}" filter="1" showAutoFilter="1">
      <pageMargins left="0.511811024" right="0.511811024" top="0.78740157499999996" bottom="0.78740157499999996" header="0.31496062000000002" footer="0.31496062000000002"/>
      <autoFilter ref="B2:AF15" xr:uid="{70E16D81-1576-4E2D-B4A0-48FCB14E0CCF}"/>
    </customSheetView>
    <customSheetView guid="{6986B17D-2ACA-445E-93A6-42B3F65C9BAB}" filter="1" showAutoFilter="1">
      <pageMargins left="0.511811024" right="0.511811024" top="0.78740157499999996" bottom="0.78740157499999996" header="0.31496062000000002" footer="0.31496062000000002"/>
      <autoFilter ref="B2:AC16" xr:uid="{FA19483C-009D-45AE-90CD-B403ECF9B2B4}"/>
    </customSheetView>
    <customSheetView guid="{93A6E57D-E802-42EA-8F45-4BEC5DB9394A}" filter="1" showAutoFilter="1">
      <pageMargins left="0.511811024" right="0.511811024" top="0.78740157499999996" bottom="0.78740157499999996" header="0.31496062000000002" footer="0.31496062000000002"/>
      <autoFilter ref="B2:AC16" xr:uid="{A6B873A9-AB42-43CD-8BE9-AD23060BCCA1}"/>
    </customSheetView>
    <customSheetView guid="{04706F94-7531-458C-9D91-E7C7A28E0492}" filter="1" showAutoFilter="1">
      <pageMargins left="0.511811024" right="0.511811024" top="0.78740157499999996" bottom="0.78740157499999996" header="0.31496062000000002" footer="0.31496062000000002"/>
      <autoFilter ref="B2:AF15" xr:uid="{71725784-1440-4D9C-BB24-5564112ADEF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18691F6-7232-415B-944A-D0F6231878E9}" filter="1" showAutoFilter="1">
      <pageMargins left="0.511811024" right="0.511811024" top="0.78740157499999996" bottom="0.78740157499999996" header="0.31496062000000002" footer="0.31496062000000002"/>
      <autoFilter ref="B2:AE26" xr:uid="{FC2B7B4D-4186-4DAD-AA27-F0084266EF3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F7FD21-83F2-47CE-928D-1981352E1946}" filter="1" showAutoFilter="1">
      <pageMargins left="0.511811024" right="0.511811024" top="0.78740157499999996" bottom="0.78740157499999996" header="0.31496062000000002" footer="0.31496062000000002"/>
      <autoFilter ref="B2:AF15" xr:uid="{578EA92D-B603-4F24-9737-411AC4DDBC63}"/>
    </customSheetView>
    <customSheetView guid="{E8C7DB90-6E98-49EB-BD0C-3291C83B08C6}" filter="1" showAutoFilter="1">
      <pageMargins left="0.511811024" right="0.511811024" top="0.78740157499999996" bottom="0.78740157499999996" header="0.31496062000000002" footer="0.31496062000000002"/>
      <autoFilter ref="B2:AE16" xr:uid="{95724296-C116-424D-85AA-D67F11DCF6D0}"/>
    </customSheetView>
    <customSheetView guid="{B32954B6-4133-4F51-A148-A39BF1404602}" filter="1" showAutoFilter="1">
      <pageMargins left="0.511811024" right="0.511811024" top="0.78740157499999996" bottom="0.78740157499999996" header="0.31496062000000002" footer="0.31496062000000002"/>
      <autoFilter ref="B2:AF15" xr:uid="{1C23024F-813F-429E-8D05-92C7C8726C1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60FABD1-F8B6-481A-8F60-8752D59A13C0}" filter="1" showAutoFilter="1">
      <pageMargins left="0.511811024" right="0.511811024" top="0.78740157499999996" bottom="0.78740157499999996" header="0.31496062000000002" footer="0.31496062000000002"/>
      <autoFilter ref="B2:AF15" xr:uid="{FCC85361-99BD-40FC-AB57-2530831283D2}"/>
    </customSheetView>
    <customSheetView guid="{CB9AE7AC-7859-4ED6-A56E-E9D05B81A784}" filter="1" showAutoFilter="1">
      <pageMargins left="0.511811024" right="0.511811024" top="0.78740157499999996" bottom="0.78740157499999996" header="0.31496062000000002" footer="0.31496062000000002"/>
      <autoFilter ref="AD2:AD26" xr:uid="{843DF1F3-5005-48FB-987A-5AF462A824B9}"/>
    </customSheetView>
    <customSheetView guid="{13F314CF-0C97-4ED6-AB1C-78D937E5C6E4}" filter="1" showAutoFilter="1">
      <pageMargins left="0.511811024" right="0.511811024" top="0.78740157499999996" bottom="0.78740157499999996" header="0.31496062000000002" footer="0.31496062000000002"/>
      <autoFilter ref="F2:F26" xr:uid="{3D8561B0-B79E-4A5B-8891-7128D7541E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3D0EA64-1F9C-48C7-9C80-7021BF882220}" filter="1" showAutoFilter="1">
      <pageMargins left="0.511811024" right="0.511811024" top="0.78740157499999996" bottom="0.78740157499999996" header="0.31496062000000002" footer="0.31496062000000002"/>
      <autoFilter ref="B2:AE16" xr:uid="{E00065BB-E435-4F98-B238-003747C38F55}"/>
    </customSheetView>
    <customSheetView guid="{8242E158-AD64-44CF-8C04-C4BC742FA7C7}" filter="1" showAutoFilter="1">
      <pageMargins left="0.511811024" right="0.511811024" top="0.78740157499999996" bottom="0.78740157499999996" header="0.31496062000000002" footer="0.31496062000000002"/>
      <autoFilter ref="K2:K26" xr:uid="{7E355106-3CED-45FE-97EE-928407548A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369947-4211-4C00-A5BA-0C64DEAA9EC3}" filter="1" showAutoFilter="1">
      <pageMargins left="0.511811024" right="0.511811024" top="0.78740157499999996" bottom="0.78740157499999996" header="0.31496062000000002" footer="0.31496062000000002"/>
      <autoFilter ref="F2:M26" xr:uid="{395D80A7-2D75-46E5-9E42-CC8A668D7D6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02C88D-418F-4685-9E29-FF86BE8D9690}" filter="1" showAutoFilter="1">
      <pageMargins left="0.511811024" right="0.511811024" top="0.78740157499999996" bottom="0.78740157499999996" header="0.31496062000000002" footer="0.31496062000000002"/>
      <autoFilter ref="M2:O26" xr:uid="{71724DEC-06BC-432B-A675-F8A59D8E5165}"/>
    </customSheetView>
    <customSheetView guid="{5F758D14-D6E4-439B-B36B-62394970A8FC}" filter="1" showAutoFilter="1">
      <pageMargins left="0.511811024" right="0.511811024" top="0.78740157499999996" bottom="0.78740157499999996" header="0.31496062000000002" footer="0.31496062000000002"/>
      <autoFilter ref="D2:F26" xr:uid="{B30F97A9-0A71-474A-9ECD-5A7D75D432A9}"/>
    </customSheetView>
    <customSheetView guid="{FD5F7956-0D16-4E2E-9767-5126BDFB90C1}" filter="1" showAutoFilter="1">
      <pageMargins left="0.511811024" right="0.511811024" top="0.78740157499999996" bottom="0.78740157499999996" header="0.31496062000000002" footer="0.31496062000000002"/>
      <autoFilter ref="M2:M26" xr:uid="{5B65784F-1502-4DE8-B5F9-CC45FE8B739B}">
        <filterColumn colId="0">
          <filters>
            <filter val="CON"/>
          </filters>
        </filterColumn>
      </autoFilter>
    </customSheetView>
    <customSheetView guid="{14558861-27AC-4198-824E-5BC7441EA98F}" filter="1" showAutoFilter="1">
      <pageMargins left="0.511811024" right="0.511811024" top="0.78740157499999996" bottom="0.78740157499999996" header="0.31496062000000002" footer="0.31496062000000002"/>
      <autoFilter ref="B2:AF16" xr:uid="{E73CB126-19FB-4AE6-99A6-25D9885E3CC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BC7673-386F-4D3F-9D9F-907592DFAF19}" filter="1" showAutoFilter="1">
      <pageMargins left="0.511811024" right="0.511811024" top="0.78740157499999996" bottom="0.78740157499999996" header="0.31496062000000002" footer="0.31496062000000002"/>
      <autoFilter ref="AF2:AF26" xr:uid="{4381C98B-03FD-4085-B3A6-498C3783F1EA}"/>
    </customSheetView>
    <customSheetView guid="{B17F0D73-ABD3-4E69-927B-226614EE1B07}" filter="1" showAutoFilter="1">
      <pageMargins left="0.511811024" right="0.511811024" top="0.78740157499999996" bottom="0.78740157499999996" header="0.31496062000000002" footer="0.31496062000000002"/>
      <autoFilter ref="K2:K26" xr:uid="{28217EA4-7A23-4EDD-A4D4-0F6C5E3E5F8E}"/>
    </customSheetView>
    <customSheetView guid="{56A8035A-9D32-4FB8-B12E-2280C98DE049}" filter="1" showAutoFilter="1">
      <pageMargins left="0.511811024" right="0.511811024" top="0.78740157499999996" bottom="0.78740157499999996" header="0.31496062000000002" footer="0.31496062000000002"/>
      <autoFilter ref="B2:AC16" xr:uid="{969A6803-8F3A-489F-B90B-FE8D25ED9110}"/>
    </customSheetView>
    <customSheetView guid="{A145C9B0-12AC-4D29-B949-33D5FF9AA324}" filter="1" showAutoFilter="1">
      <pageMargins left="0.511811024" right="0.511811024" top="0.78740157499999996" bottom="0.78740157499999996" header="0.31496062000000002" footer="0.31496062000000002"/>
      <autoFilter ref="F2:F26" xr:uid="{3A15F7A1-26BC-4DD3-B2CC-25B40E3BC84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7AB77C-57C1-4E59-9EDE-C8350994A543}" filter="1" showAutoFilter="1">
      <pageMargins left="0.511811024" right="0.511811024" top="0.78740157499999996" bottom="0.78740157499999996" header="0.31496062000000002" footer="0.31496062000000002"/>
      <autoFilter ref="B2:AE16" xr:uid="{BE432C5E-6136-415E-A002-CD7D4A452930}">
        <sortState xmlns:xlrd2="http://schemas.microsoft.com/office/spreadsheetml/2017/richdata2" ref="B2:AE16">
          <sortCondition ref="B2:B16"/>
        </sortState>
      </autoFilter>
    </customSheetView>
    <customSheetView guid="{BFE21245-B52D-46B9-9B42-F942B9C0A83A}" filter="1" showAutoFilter="1">
      <pageMargins left="0.511811024" right="0.511811024" top="0.78740157499999996" bottom="0.78740157499999996" header="0.31496062000000002" footer="0.31496062000000002"/>
      <autoFilter ref="D2:F26" xr:uid="{2E8BAEA6-A5BB-4198-82BB-74D9940CE69A}"/>
    </customSheetView>
    <customSheetView guid="{B0044423-6E3A-44AF-90AB-8D0F87B084EA}" filter="1" showAutoFilter="1">
      <pageMargins left="0.511811024" right="0.511811024" top="0.78740157499999996" bottom="0.78740157499999996" header="0.31496062000000002" footer="0.31496062000000002"/>
      <autoFilter ref="B2:AE16" xr:uid="{AFA03AF2-3E69-4150-A90E-1C87F25CE8CD}"/>
    </customSheetView>
    <customSheetView guid="{DA14C9D9-C2B0-40F4-9E16-758AF3BABE15}" filter="1" showAutoFilter="1">
      <pageMargins left="0.511811024" right="0.511811024" top="0.78740157499999996" bottom="0.78740157499999996" header="0.31496062000000002" footer="0.31496062000000002"/>
      <autoFilter ref="AE2:AE26" xr:uid="{2A3A301E-700F-4492-8F95-D4595667CAD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C9A72BC-1A30-4532-8A8A-988215C88D42}" filter="1" showAutoFilter="1">
      <pageMargins left="0.511811024" right="0.511811024" top="0.78740157499999996" bottom="0.78740157499999996" header="0.31496062000000002" footer="0.31496062000000002"/>
      <autoFilter ref="B2:AC16" xr:uid="{956672D6-54B6-496F-9323-03E39C42150F}"/>
    </customSheetView>
    <customSheetView guid="{08F377AB-5F28-481F-A976-A97C891713F8}" filter="1" showAutoFilter="1">
      <pageMargins left="0.511811024" right="0.511811024" top="0.78740157499999996" bottom="0.78740157499999996" header="0.31496062000000002" footer="0.31496062000000002"/>
      <autoFilter ref="F2:F26" xr:uid="{CD74CD5D-8B1D-42F0-8B01-AF58712F4DE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21A652-193A-4B74-A08C-BBF541699D19}" filter="1" showAutoFilter="1">
      <pageMargins left="0.511811024" right="0.511811024" top="0.78740157499999996" bottom="0.78740157499999996" header="0.31496062000000002" footer="0.31496062000000002"/>
      <autoFilter ref="B2:AE26" xr:uid="{D82CF16E-DB5D-4169-B6DE-D8B20E225DDB}"/>
    </customSheetView>
    <customSheetView guid="{72C4128C-0143-4161-A7E6-EB1FAAD64508}" filter="1" showAutoFilter="1">
      <pageMargins left="0.511811024" right="0.511811024" top="0.78740157499999996" bottom="0.78740157499999996" header="0.31496062000000002" footer="0.31496062000000002"/>
      <autoFilter ref="K2:K26" xr:uid="{FAFD5A38-C514-4D5E-8E24-2D1F3F4FFE5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K2:L26" xr:uid="{25CB2E0A-1A00-45D6-9DC6-2F0E0DC3A17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1267019-47AB-4CB8-B84E-95216AC532F7}" filter="1" showAutoFilter="1">
      <pageMargins left="0.511811024" right="0.511811024" top="0.78740157499999996" bottom="0.78740157499999996" header="0.31496062000000002" footer="0.31496062000000002"/>
      <autoFilter ref="B2:AE16" xr:uid="{2F795171-C8F1-49AA-B76F-4DC4C957DDA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D4CEDF-92DE-4AF0-8C74-0E8350875346}" filter="1" showAutoFilter="1">
      <pageMargins left="0.511811024" right="0.511811024" top="0.78740157499999996" bottom="0.78740157499999996" header="0.31496062000000002" footer="0.31496062000000002"/>
      <autoFilter ref="B2:AF15" xr:uid="{B7B10262-758A-4BA7-8CA3-146F756C800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66B2EE9-E1A1-4842-A3B0-429A4887D8F9}" filter="1" showAutoFilter="1">
      <pageMargins left="0.511811024" right="0.511811024" top="0.78740157499999996" bottom="0.78740157499999996" header="0.31496062000000002" footer="0.31496062000000002"/>
      <autoFilter ref="K2:K26" xr:uid="{4B1000EC-4309-4146-BADF-B5BFB8A251A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A8919C-E5B7-42CA-9C1F-DDD7DF80E5EA}" filter="1" showAutoFilter="1">
      <pageMargins left="0.511811024" right="0.511811024" top="0.78740157499999996" bottom="0.78740157499999996" header="0.31496062000000002" footer="0.31496062000000002"/>
      <autoFilter ref="B2:AF15" xr:uid="{1FACA463-44EA-447A-904A-515DB4DE6F7A}"/>
    </customSheetView>
    <customSheetView guid="{BD12D30A-8A95-41B0-A443-DC9F61F2CEFC}" filter="1" showAutoFilter="1">
      <pageMargins left="0.511811024" right="0.511811024" top="0.78740157499999996" bottom="0.78740157499999996" header="0.31496062000000002" footer="0.31496062000000002"/>
      <autoFilter ref="F2:F26" xr:uid="{0696BACA-7F10-4E6D-B2EB-87AA5A8EC60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89951C1-3BB9-4626-884A-DA38B82400A1}" filter="1" showAutoFilter="1">
      <pageMargins left="0.511811024" right="0.511811024" top="0.78740157499999996" bottom="0.78740157499999996" header="0.31496062000000002" footer="0.31496062000000002"/>
      <autoFilter ref="B2:AF15" xr:uid="{AC958C84-ABC6-4536-9BB5-52A328AD3BD4}"/>
    </customSheetView>
    <customSheetView guid="{BF6B0CC8-89F4-492F-AF3C-967B9541B0C4}" filter="1" showAutoFilter="1">
      <pageMargins left="0.511811024" right="0.511811024" top="0.78740157499999996" bottom="0.78740157499999996" header="0.31496062000000002" footer="0.31496062000000002"/>
      <autoFilter ref="B2:AC16" xr:uid="{8613B1DC-7DD0-45EF-B642-606EE9058DB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531597-2393-4F1F-994D-BAA05D9B8F90}" filter="1" showAutoFilter="1">
      <pageMargins left="0.511811024" right="0.511811024" top="0.78740157499999996" bottom="0.78740157499999996" header="0.31496062000000002" footer="0.31496062000000002"/>
      <autoFilter ref="B2:AF15" xr:uid="{C589D8D5-D8B7-4CD5-AC8D-31A652DE706D}"/>
    </customSheetView>
    <customSheetView guid="{C21624C8-249F-48E9-85F0-9C70A3EA93FF}" filter="1" showAutoFilter="1">
      <pageMargins left="0.511811024" right="0.511811024" top="0.78740157499999996" bottom="0.78740157499999996" header="0.31496062000000002" footer="0.31496062000000002"/>
      <autoFilter ref="F2:F26" xr:uid="{51B8F10E-A328-4264-AB6A-99FC447748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A111BC-4D0B-4F16-A6F7-B336A68BD9D7}" filter="1" showAutoFilter="1">
      <pageMargins left="0.511811024" right="0.511811024" top="0.78740157499999996" bottom="0.78740157499999996" header="0.31496062000000002" footer="0.31496062000000002"/>
      <autoFilter ref="B2:AF15" xr:uid="{55AA3E48-44B1-4AED-A5A5-549C21732626}"/>
    </customSheetView>
    <customSheetView guid="{C7D4530F-487E-4C91-B3B8-FB36FB438D52}" filter="1" showAutoFilter="1">
      <pageMargins left="0.511811024" right="0.511811024" top="0.78740157499999996" bottom="0.78740157499999996" header="0.31496062000000002" footer="0.31496062000000002"/>
      <autoFilter ref="B2:AC16" xr:uid="{673F9CC8-4AB1-425B-966B-D5CB4840E0D5}"/>
    </customSheetView>
    <customSheetView guid="{4BF4D871-E5E6-408B-9FFB-4D587EF9CF96}" filter="1" showAutoFilter="1">
      <pageMargins left="0.511811024" right="0.511811024" top="0.78740157499999996" bottom="0.78740157499999996" header="0.31496062000000002" footer="0.31496062000000002"/>
      <autoFilter ref="F2:F26" xr:uid="{609547A9-C801-4C53-B591-026C656A74E7}"/>
    </customSheetView>
    <customSheetView guid="{65F49708-5573-4E7F-A3B1-EBC7F16614B7}" filter="1" showAutoFilter="1">
      <pageMargins left="0.511811024" right="0.511811024" top="0.78740157499999996" bottom="0.78740157499999996" header="0.31496062000000002" footer="0.31496062000000002"/>
      <autoFilter ref="F2:AE26" xr:uid="{F6EA53ED-FE42-425D-82E6-1B93D349AF7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C2AED0C-C216-4BAC-AB94-912C6D04A9FC}" filter="1" showAutoFilter="1">
      <pageMargins left="0.511811024" right="0.511811024" top="0.78740157499999996" bottom="0.78740157499999996" header="0.31496062000000002" footer="0.31496062000000002"/>
      <autoFilter ref="AF2:AF26" xr:uid="{BBF6C914-9AD2-4F8F-B3F4-6ABE6E8F2C74}"/>
    </customSheetView>
    <customSheetView guid="{8B38679C-D62F-4383-A49B-E34CCC002FCA}" filter="1" showAutoFilter="1">
      <pageMargins left="0.511811024" right="0.511811024" top="0.78740157499999996" bottom="0.78740157499999996" header="0.31496062000000002" footer="0.31496062000000002"/>
      <autoFilter ref="E2:F26" xr:uid="{5A2420CD-D6E4-4AF0-9B06-7201D11F0A42}"/>
    </customSheetView>
    <customSheetView guid="{1D4BBA20-E934-4916-9AFF-10C28B6CC6DC}" filter="1" showAutoFilter="1">
      <pageMargins left="0.511811024" right="0.511811024" top="0.78740157499999996" bottom="0.78740157499999996" header="0.31496062000000002" footer="0.31496062000000002"/>
      <autoFilter ref="B2:AF26" xr:uid="{1AEADE8A-AB76-411B-8D85-562D1374802B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4B1CFB1-F7F0-4DBF-849A-4A5A32651635}" filter="1" showAutoFilter="1">
      <pageMargins left="0.511811024" right="0.511811024" top="0.78740157499999996" bottom="0.78740157499999996" header="0.31496062000000002" footer="0.31496062000000002"/>
      <autoFilter ref="D2:F26" xr:uid="{DC8228A3-C51C-4A9C-A0F9-3CEE084252C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9077CE-06B9-4459-85D3-7E5DFC66D089}" filter="1" showAutoFilter="1">
      <pageMargins left="0.511811024" right="0.511811024" top="0.78740157499999996" bottom="0.78740157499999996" header="0.31496062000000002" footer="0.31496062000000002"/>
      <autoFilter ref="D2:AE26" xr:uid="{FACCDC29-C7B7-467D-8156-812D4B3C9ED7}"/>
    </customSheetView>
    <customSheetView guid="{7FE92EB0-506B-4894-9F2B-C5E60F0BD2B5}" filter="1" showAutoFilter="1">
      <pageMargins left="0.511811024" right="0.511811024" top="0.78740157499999996" bottom="0.78740157499999996" header="0.31496062000000002" footer="0.31496062000000002"/>
      <autoFilter ref="D2:F26" xr:uid="{4EE3D550-F460-499E-A5B6-7DEE5C73B9F6}"/>
    </customSheetView>
    <customSheetView guid="{6F804607-09A8-4F6B-8F91-46E853B42DAE}" filter="1" showAutoFilter="1">
      <pageMargins left="0.511811024" right="0.511811024" top="0.78740157499999996" bottom="0.78740157499999996" header="0.31496062000000002" footer="0.31496062000000002"/>
      <autoFilter ref="D2:AE26" xr:uid="{D0EE73E9-F533-4130-A5C9-C311D1068B0F}"/>
    </customSheetView>
    <customSheetView guid="{99071292-DEE6-464E-B24A-F9A3DDDC062B}" filter="1" showAutoFilter="1">
      <pageMargins left="0.511811024" right="0.511811024" top="0.78740157499999996" bottom="0.78740157499999996" header="0.31496062000000002" footer="0.31496062000000002"/>
      <autoFilter ref="B2:AF26" xr:uid="{833691BF-58B3-4B86-9D81-AE05B5EF3C4A}"/>
    </customSheetView>
    <customSheetView guid="{4BA34A18-CE22-4CF6-98F5-DFF9CD88888A}" filter="1" showAutoFilter="1">
      <pageMargins left="0.511811024" right="0.511811024" top="0.78740157499999996" bottom="0.78740157499999996" header="0.31496062000000002" footer="0.31496062000000002"/>
      <autoFilter ref="D2:F26" xr:uid="{C8181AD5-970A-465C-89EA-54029AE0406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152</v>
      </c>
      <c r="C1" s="16"/>
      <c r="D1" s="16"/>
      <c r="E1" s="16"/>
      <c r="F1" s="16"/>
      <c r="G1" s="18" t="s">
        <v>153</v>
      </c>
      <c r="H1" s="630" t="s">
        <v>154</v>
      </c>
      <c r="I1" s="629"/>
      <c r="J1" s="628" t="s">
        <v>152</v>
      </c>
      <c r="K1" s="629"/>
      <c r="L1" s="629"/>
      <c r="M1" s="629"/>
      <c r="N1" s="629"/>
      <c r="O1" s="629"/>
      <c r="P1" s="629"/>
      <c r="Q1" s="281" t="s">
        <v>2844</v>
      </c>
      <c r="R1" s="19" t="s">
        <v>2843</v>
      </c>
      <c r="S1" s="636" t="s">
        <v>155</v>
      </c>
      <c r="T1" s="629"/>
      <c r="U1" s="629"/>
      <c r="V1" s="629"/>
      <c r="W1" s="629"/>
      <c r="X1" s="629"/>
      <c r="Y1" s="20"/>
      <c r="Z1" s="638" t="s">
        <v>156</v>
      </c>
      <c r="AA1" s="629"/>
      <c r="AB1" s="629"/>
      <c r="AC1" s="629"/>
      <c r="AD1" s="629"/>
      <c r="AE1" s="629"/>
      <c r="AF1" s="629"/>
      <c r="AG1" s="629"/>
      <c r="AH1" s="629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157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158</v>
      </c>
      <c r="H2" s="362" t="s">
        <v>159</v>
      </c>
      <c r="I2" s="362" t="s">
        <v>160</v>
      </c>
      <c r="J2" s="362" t="s">
        <v>161</v>
      </c>
      <c r="K2" s="362" t="s">
        <v>162</v>
      </c>
      <c r="L2" s="362" t="s">
        <v>163</v>
      </c>
      <c r="M2" s="362" t="s">
        <v>8</v>
      </c>
      <c r="N2" s="362" t="s">
        <v>164</v>
      </c>
      <c r="O2" s="362" t="s">
        <v>3660</v>
      </c>
      <c r="P2" s="362" t="s">
        <v>11</v>
      </c>
      <c r="Q2" s="363" t="s">
        <v>3661</v>
      </c>
      <c r="R2" s="363" t="s">
        <v>166</v>
      </c>
      <c r="S2" s="362" t="s">
        <v>167</v>
      </c>
      <c r="T2" s="361" t="s">
        <v>12</v>
      </c>
      <c r="U2" s="362" t="s">
        <v>13</v>
      </c>
      <c r="V2" s="362" t="s">
        <v>168</v>
      </c>
      <c r="W2" s="362" t="s">
        <v>14</v>
      </c>
      <c r="X2" s="362" t="s">
        <v>171</v>
      </c>
      <c r="Y2" s="362" t="s">
        <v>3662</v>
      </c>
      <c r="Z2" s="362" t="s">
        <v>179</v>
      </c>
      <c r="AA2" s="362" t="s">
        <v>180</v>
      </c>
      <c r="AB2" s="362" t="s">
        <v>181</v>
      </c>
      <c r="AC2" s="362" t="s">
        <v>182</v>
      </c>
      <c r="AD2" s="362" t="s">
        <v>183</v>
      </c>
      <c r="AE2" s="362" t="s">
        <v>184</v>
      </c>
      <c r="AF2" s="361" t="s">
        <v>185</v>
      </c>
      <c r="AG2" s="361" t="s">
        <v>186</v>
      </c>
      <c r="AH2" s="361" t="s">
        <v>187</v>
      </c>
      <c r="AI2" s="361" t="s">
        <v>188</v>
      </c>
      <c r="AJ2" s="361" t="s">
        <v>189</v>
      </c>
      <c r="AK2" s="361" t="s">
        <v>190</v>
      </c>
      <c r="AL2" s="361" t="s">
        <v>191</v>
      </c>
      <c r="AM2" s="361" t="s">
        <v>192</v>
      </c>
      <c r="AN2" s="361" t="s">
        <v>193</v>
      </c>
      <c r="AO2" s="361" t="s">
        <v>194</v>
      </c>
      <c r="AP2" s="361" t="s">
        <v>195</v>
      </c>
    </row>
    <row r="3" spans="1:42" ht="15.75" customHeight="1">
      <c r="A3" s="153" t="s">
        <v>3663</v>
      </c>
      <c r="B3" s="153" t="s">
        <v>2235</v>
      </c>
      <c r="C3" s="83" t="s">
        <v>3664</v>
      </c>
      <c r="D3" s="9" t="s">
        <v>110</v>
      </c>
      <c r="E3" s="9" t="s">
        <v>29</v>
      </c>
      <c r="F3" s="117" t="s">
        <v>200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210</v>
      </c>
      <c r="I3" s="26" t="s">
        <v>33</v>
      </c>
      <c r="J3" s="9" t="str">
        <f t="shared" ref="J3:J4" si="0">IF(Q3=0,"Não","Sim")</f>
        <v>Não</v>
      </c>
      <c r="K3" s="295">
        <v>45147</v>
      </c>
      <c r="L3" s="7"/>
      <c r="M3" s="297" t="s">
        <v>386</v>
      </c>
      <c r="N3" s="298">
        <v>0.01</v>
      </c>
      <c r="O3" s="6" t="s">
        <v>33</v>
      </c>
      <c r="P3" s="11">
        <v>0</v>
      </c>
      <c r="Q3" s="158"/>
      <c r="R3" s="30"/>
      <c r="S3" s="7" t="s">
        <v>203</v>
      </c>
      <c r="T3" s="153" t="s">
        <v>2237</v>
      </c>
      <c r="U3" s="6" t="s">
        <v>29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3663</v>
      </c>
      <c r="B4" s="153" t="s">
        <v>3665</v>
      </c>
      <c r="C4" s="365">
        <v>6574040</v>
      </c>
      <c r="D4" s="9" t="s">
        <v>28</v>
      </c>
      <c r="E4" s="9" t="s">
        <v>20</v>
      </c>
      <c r="F4" s="117" t="s">
        <v>214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210</v>
      </c>
      <c r="I4" s="26" t="s">
        <v>33</v>
      </c>
      <c r="J4" s="9" t="str">
        <f t="shared" si="0"/>
        <v>Não</v>
      </c>
      <c r="K4" s="286">
        <v>45035</v>
      </c>
      <c r="L4" s="7"/>
      <c r="M4" s="117" t="s">
        <v>74</v>
      </c>
      <c r="N4" s="116">
        <v>1.4999999999999999E-2</v>
      </c>
      <c r="O4" s="6" t="s">
        <v>41</v>
      </c>
      <c r="P4" s="11">
        <v>0.1</v>
      </c>
      <c r="Q4" s="158"/>
      <c r="R4" s="158" t="s">
        <v>3666</v>
      </c>
      <c r="S4" s="7" t="s">
        <v>203</v>
      </c>
      <c r="T4" s="153" t="s">
        <v>2738</v>
      </c>
      <c r="U4" s="6" t="s">
        <v>20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2839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2840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2841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2842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152</v>
      </c>
      <c r="B1" s="632"/>
      <c r="C1" s="632"/>
      <c r="D1" s="632"/>
      <c r="E1" s="632"/>
      <c r="F1" s="632"/>
      <c r="G1" s="633"/>
      <c r="H1" s="634" t="s">
        <v>154</v>
      </c>
      <c r="I1" s="633"/>
      <c r="J1" s="631" t="s">
        <v>152</v>
      </c>
      <c r="K1" s="632"/>
      <c r="L1" s="632"/>
      <c r="M1" s="632"/>
      <c r="N1" s="632"/>
      <c r="O1" s="632"/>
      <c r="P1" s="632"/>
      <c r="Q1" s="632"/>
      <c r="R1" s="633"/>
      <c r="S1" s="217" t="s">
        <v>2844</v>
      </c>
      <c r="T1" s="371" t="s">
        <v>2843</v>
      </c>
      <c r="U1" s="639" t="s">
        <v>155</v>
      </c>
      <c r="V1" s="632"/>
      <c r="W1" s="632"/>
      <c r="X1" s="632"/>
      <c r="Y1" s="633"/>
      <c r="Z1" s="1" t="s">
        <v>156</v>
      </c>
      <c r="AA1" s="1" t="s">
        <v>156</v>
      </c>
      <c r="AB1" s="1" t="s">
        <v>156</v>
      </c>
      <c r="AC1" s="1" t="s">
        <v>156</v>
      </c>
      <c r="AD1" s="1" t="s">
        <v>156</v>
      </c>
      <c r="AE1" s="1" t="s">
        <v>156</v>
      </c>
      <c r="AF1" s="1" t="s">
        <v>156</v>
      </c>
      <c r="AG1" s="1" t="s">
        <v>156</v>
      </c>
      <c r="AH1" s="1" t="s">
        <v>156</v>
      </c>
      <c r="AI1" s="1" t="s">
        <v>156</v>
      </c>
      <c r="AJ1" s="1" t="s">
        <v>156</v>
      </c>
      <c r="AK1" s="1" t="s">
        <v>156</v>
      </c>
      <c r="AL1" s="1" t="s">
        <v>156</v>
      </c>
      <c r="AM1" s="1" t="s">
        <v>156</v>
      </c>
      <c r="AN1" s="1" t="s">
        <v>156</v>
      </c>
      <c r="AO1" s="1" t="s">
        <v>156</v>
      </c>
      <c r="AP1" s="1" t="s">
        <v>156</v>
      </c>
      <c r="AQ1" s="1" t="s">
        <v>156</v>
      </c>
      <c r="AR1" s="1" t="s">
        <v>156</v>
      </c>
      <c r="AS1" s="1" t="s">
        <v>156</v>
      </c>
    </row>
    <row r="2" spans="1:45" ht="12.75">
      <c r="A2" s="1" t="s">
        <v>2</v>
      </c>
      <c r="B2" s="1" t="s">
        <v>12</v>
      </c>
      <c r="C2" s="1" t="s">
        <v>157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159</v>
      </c>
      <c r="I2" s="1" t="s">
        <v>160</v>
      </c>
      <c r="J2" s="1" t="s">
        <v>3667</v>
      </c>
      <c r="K2" s="1" t="s">
        <v>3668</v>
      </c>
      <c r="L2" s="1" t="s">
        <v>3669</v>
      </c>
      <c r="M2" s="1" t="s">
        <v>3670</v>
      </c>
      <c r="N2" s="1" t="s">
        <v>161</v>
      </c>
      <c r="O2" s="372" t="s">
        <v>162</v>
      </c>
      <c r="P2" s="372" t="s">
        <v>163</v>
      </c>
      <c r="Q2" s="372" t="s">
        <v>8</v>
      </c>
      <c r="R2" s="373" t="s">
        <v>164</v>
      </c>
      <c r="S2" s="2" t="s">
        <v>3661</v>
      </c>
      <c r="T2" s="2" t="s">
        <v>166</v>
      </c>
      <c r="U2" s="1" t="s">
        <v>167</v>
      </c>
      <c r="V2" s="372" t="s">
        <v>13</v>
      </c>
      <c r="W2" s="1" t="s">
        <v>168</v>
      </c>
      <c r="X2" s="1" t="s">
        <v>14</v>
      </c>
      <c r="Y2" s="1" t="s">
        <v>171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</row>
    <row r="3" spans="1:45" ht="15.75" customHeight="1">
      <c r="A3" s="114" t="s">
        <v>56</v>
      </c>
      <c r="B3" s="95" t="s">
        <v>3671</v>
      </c>
      <c r="C3" s="95" t="s">
        <v>3672</v>
      </c>
      <c r="D3" s="341" t="s">
        <v>3673</v>
      </c>
      <c r="E3" s="9" t="s">
        <v>3674</v>
      </c>
      <c r="F3" s="9" t="s">
        <v>57</v>
      </c>
      <c r="G3" s="342" t="s">
        <v>3675</v>
      </c>
      <c r="H3" s="285" t="s">
        <v>210</v>
      </c>
      <c r="I3" s="26" t="s">
        <v>33</v>
      </c>
      <c r="J3" s="9" t="s">
        <v>3676</v>
      </c>
      <c r="K3" s="9" t="s">
        <v>3677</v>
      </c>
      <c r="L3" s="9" t="s">
        <v>3677</v>
      </c>
      <c r="M3" s="9"/>
      <c r="N3" s="9" t="str">
        <f t="shared" ref="N3:N23" si="0">IF(S3=0,"Não","Sim")</f>
        <v>Não</v>
      </c>
      <c r="O3" s="374">
        <v>45084</v>
      </c>
      <c r="P3" s="341"/>
      <c r="Q3" s="6" t="s">
        <v>32</v>
      </c>
      <c r="R3" s="375">
        <v>7.4999999999999997E-3</v>
      </c>
      <c r="S3" s="102"/>
      <c r="T3" s="102"/>
      <c r="U3" s="6" t="s">
        <v>329</v>
      </c>
      <c r="V3" s="6" t="s">
        <v>3040</v>
      </c>
      <c r="W3" s="7"/>
      <c r="X3" s="6"/>
      <c r="Y3" s="6"/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138472.32000000001</v>
      </c>
      <c r="AF3" s="376">
        <v>282901.21000000002</v>
      </c>
      <c r="AG3" s="376">
        <v>383594.1</v>
      </c>
      <c r="AH3" s="376">
        <v>470635.65</v>
      </c>
      <c r="AI3" s="376">
        <v>468788.84</v>
      </c>
      <c r="AJ3" s="376">
        <v>577580.94999999995</v>
      </c>
      <c r="AK3" s="376">
        <v>689001.9</v>
      </c>
      <c r="AL3" s="376">
        <v>688986.26</v>
      </c>
      <c r="AM3" s="376">
        <v>686613.89</v>
      </c>
      <c r="AN3" s="376">
        <v>692206.92</v>
      </c>
      <c r="AO3" s="376">
        <v>681409.11</v>
      </c>
      <c r="AP3" s="376">
        <v>688859.81</v>
      </c>
      <c r="AQ3" s="376">
        <v>693765.96</v>
      </c>
      <c r="AR3" s="376">
        <v>702737.1</v>
      </c>
      <c r="AS3" s="376">
        <v>0</v>
      </c>
    </row>
    <row r="4" spans="1:45" ht="15.75" customHeight="1">
      <c r="A4" s="377" t="s">
        <v>56</v>
      </c>
      <c r="B4" s="377" t="s">
        <v>248</v>
      </c>
      <c r="C4" s="377" t="s">
        <v>246</v>
      </c>
      <c r="D4" s="345" t="s">
        <v>3678</v>
      </c>
      <c r="E4" s="9" t="s">
        <v>28</v>
      </c>
      <c r="F4" s="9" t="s">
        <v>29</v>
      </c>
      <c r="G4" s="342" t="s">
        <v>2483</v>
      </c>
      <c r="H4" s="285" t="s">
        <v>210</v>
      </c>
      <c r="I4" s="26" t="s">
        <v>33</v>
      </c>
      <c r="J4" s="9" t="s">
        <v>3676</v>
      </c>
      <c r="K4" s="9" t="s">
        <v>3677</v>
      </c>
      <c r="L4" s="9" t="s">
        <v>3677</v>
      </c>
      <c r="M4" s="9"/>
      <c r="N4" s="9" t="str">
        <f t="shared" si="0"/>
        <v>Não</v>
      </c>
      <c r="O4" s="378">
        <v>44944</v>
      </c>
      <c r="P4" s="345"/>
      <c r="Q4" s="7" t="s">
        <v>32</v>
      </c>
      <c r="R4" s="379">
        <v>8.0000000000000002E-3</v>
      </c>
      <c r="S4" s="30"/>
      <c r="T4" s="30"/>
      <c r="U4" s="7" t="s">
        <v>203</v>
      </c>
      <c r="V4" s="6" t="s">
        <v>29</v>
      </c>
      <c r="W4" s="7"/>
      <c r="X4" s="7"/>
      <c r="Y4" s="7"/>
      <c r="Z4" s="380">
        <v>11803.57</v>
      </c>
      <c r="AA4" s="380">
        <v>18456.36</v>
      </c>
      <c r="AB4" s="380">
        <v>20875.330000000002</v>
      </c>
      <c r="AC4" s="380">
        <v>24997.93</v>
      </c>
      <c r="AD4" s="380">
        <v>46740.62</v>
      </c>
      <c r="AE4" s="380">
        <v>47715.17</v>
      </c>
      <c r="AF4" s="380">
        <v>57927.64</v>
      </c>
      <c r="AG4" s="380">
        <v>59410.8</v>
      </c>
      <c r="AH4" s="380">
        <v>58690.9</v>
      </c>
      <c r="AI4" s="376">
        <v>57930.35</v>
      </c>
      <c r="AJ4" s="376">
        <v>59857.120000000003</v>
      </c>
      <c r="AK4" s="376">
        <v>70574.84</v>
      </c>
      <c r="AL4" s="376">
        <v>70944.3</v>
      </c>
      <c r="AM4" s="376">
        <v>72043.62</v>
      </c>
      <c r="AN4" s="376">
        <v>74073.95</v>
      </c>
      <c r="AO4" s="376">
        <v>83067.89</v>
      </c>
      <c r="AP4" s="376">
        <v>84716.37</v>
      </c>
      <c r="AQ4" s="376">
        <v>85439.63</v>
      </c>
      <c r="AR4" s="376">
        <v>86959.8</v>
      </c>
      <c r="AS4" s="376">
        <v>88805.66</v>
      </c>
    </row>
    <row r="5" spans="1:45" ht="15.75" customHeight="1">
      <c r="A5" s="377" t="s">
        <v>56</v>
      </c>
      <c r="B5" s="377" t="s">
        <v>3679</v>
      </c>
      <c r="C5" s="25" t="s">
        <v>3680</v>
      </c>
      <c r="D5" s="7" t="s">
        <v>3681</v>
      </c>
      <c r="E5" s="9" t="s">
        <v>28</v>
      </c>
      <c r="F5" s="9" t="s">
        <v>20</v>
      </c>
      <c r="G5" s="9" t="s">
        <v>63</v>
      </c>
      <c r="H5" s="285" t="s">
        <v>221</v>
      </c>
      <c r="I5" s="26" t="s">
        <v>33</v>
      </c>
      <c r="J5" s="9" t="s">
        <v>3676</v>
      </c>
      <c r="K5" s="9" t="s">
        <v>3677</v>
      </c>
      <c r="L5" s="9" t="s">
        <v>3677</v>
      </c>
      <c r="M5" s="9"/>
      <c r="N5" s="9" t="str">
        <f t="shared" si="0"/>
        <v>Não</v>
      </c>
      <c r="O5" s="378">
        <v>45372</v>
      </c>
      <c r="P5" s="345"/>
      <c r="Q5" s="7" t="s">
        <v>32</v>
      </c>
      <c r="R5" s="379">
        <v>8.0000000000000002E-3</v>
      </c>
      <c r="S5" s="30"/>
      <c r="T5" s="30"/>
      <c r="U5" s="7" t="s">
        <v>203</v>
      </c>
      <c r="V5" s="6" t="s">
        <v>20</v>
      </c>
      <c r="W5" s="7"/>
      <c r="X5" s="7"/>
      <c r="Y5" s="7"/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6">
        <v>0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207621.11</v>
      </c>
      <c r="AP5" s="376">
        <v>208569.14</v>
      </c>
      <c r="AQ5" s="376">
        <v>207651.57</v>
      </c>
      <c r="AR5" s="376">
        <v>210695.56</v>
      </c>
      <c r="AS5" s="376">
        <v>212138.64</v>
      </c>
    </row>
    <row r="6" spans="1:45" ht="15.75" customHeight="1">
      <c r="A6" s="377" t="s">
        <v>56</v>
      </c>
      <c r="B6" s="377" t="s">
        <v>462</v>
      </c>
      <c r="C6" s="377" t="s">
        <v>3682</v>
      </c>
      <c r="D6" s="345" t="s">
        <v>3683</v>
      </c>
      <c r="E6" s="9" t="s">
        <v>28</v>
      </c>
      <c r="F6" s="9" t="s">
        <v>29</v>
      </c>
      <c r="G6" s="342" t="s">
        <v>30</v>
      </c>
      <c r="H6" s="285" t="s">
        <v>201</v>
      </c>
      <c r="I6" s="26" t="s">
        <v>33</v>
      </c>
      <c r="J6" s="9" t="s">
        <v>33</v>
      </c>
      <c r="K6" s="9" t="s">
        <v>33</v>
      </c>
      <c r="L6" s="9" t="s">
        <v>33</v>
      </c>
      <c r="M6" s="9"/>
      <c r="N6" s="9" t="str">
        <f t="shared" si="0"/>
        <v>Não</v>
      </c>
      <c r="O6" s="378">
        <v>45083</v>
      </c>
      <c r="P6" s="378">
        <v>45083</v>
      </c>
      <c r="Q6" s="7" t="s">
        <v>32</v>
      </c>
      <c r="R6" s="379">
        <v>8.0000000000000002E-3</v>
      </c>
      <c r="S6" s="30"/>
      <c r="T6" s="30"/>
      <c r="U6" s="7" t="s">
        <v>329</v>
      </c>
      <c r="V6" s="6" t="s">
        <v>3040</v>
      </c>
      <c r="W6" s="7"/>
      <c r="X6" s="7"/>
      <c r="Y6" s="7"/>
      <c r="Z6" s="380">
        <v>0</v>
      </c>
      <c r="AA6" s="380">
        <v>0</v>
      </c>
      <c r="AB6" s="380">
        <v>0</v>
      </c>
      <c r="AC6" s="380">
        <v>0</v>
      </c>
      <c r="AD6" s="380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</row>
    <row r="7" spans="1:45" ht="15.75" customHeight="1">
      <c r="A7" s="377" t="s">
        <v>56</v>
      </c>
      <c r="B7" s="377" t="s">
        <v>532</v>
      </c>
      <c r="C7" s="377" t="s">
        <v>3684</v>
      </c>
      <c r="D7" s="345" t="s">
        <v>3685</v>
      </c>
      <c r="E7" s="9" t="s">
        <v>28</v>
      </c>
      <c r="F7" s="9" t="s">
        <v>29</v>
      </c>
      <c r="G7" s="342" t="s">
        <v>412</v>
      </c>
      <c r="H7" s="285" t="s">
        <v>210</v>
      </c>
      <c r="I7" s="26" t="s">
        <v>33</v>
      </c>
      <c r="J7" s="9" t="s">
        <v>3676</v>
      </c>
      <c r="K7" s="9" t="s">
        <v>3677</v>
      </c>
      <c r="L7" s="9" t="s">
        <v>3677</v>
      </c>
      <c r="M7" s="9"/>
      <c r="N7" s="9" t="str">
        <f t="shared" si="0"/>
        <v>Não</v>
      </c>
      <c r="O7" s="378">
        <v>45040</v>
      </c>
      <c r="P7" s="345"/>
      <c r="Q7" s="7" t="s">
        <v>32</v>
      </c>
      <c r="R7" s="379">
        <v>8.0000000000000002E-3</v>
      </c>
      <c r="S7" s="25"/>
      <c r="T7" s="30"/>
      <c r="U7" s="7" t="s">
        <v>329</v>
      </c>
      <c r="V7" s="6" t="s">
        <v>29</v>
      </c>
      <c r="W7" s="7"/>
      <c r="X7" s="7"/>
      <c r="Y7" s="7"/>
      <c r="Z7" s="380">
        <v>0</v>
      </c>
      <c r="AA7" s="380">
        <v>0</v>
      </c>
      <c r="AB7" s="380">
        <v>0</v>
      </c>
      <c r="AC7" s="380">
        <v>90191.83</v>
      </c>
      <c r="AD7" s="380">
        <v>188409.94</v>
      </c>
      <c r="AE7" s="380">
        <v>190915.46</v>
      </c>
      <c r="AF7" s="380">
        <v>195942.82</v>
      </c>
      <c r="AG7" s="380">
        <v>194952.22</v>
      </c>
      <c r="AH7" s="380">
        <v>229416.65</v>
      </c>
      <c r="AI7" s="376">
        <v>222366.04</v>
      </c>
      <c r="AJ7" s="376">
        <v>232669.03</v>
      </c>
      <c r="AK7" s="376">
        <v>235990.65</v>
      </c>
      <c r="AL7" s="376">
        <v>236650.8</v>
      </c>
      <c r="AM7" s="376">
        <v>241714.09</v>
      </c>
      <c r="AN7" s="376">
        <v>336717.54</v>
      </c>
      <c r="AO7" s="376">
        <v>394361.87</v>
      </c>
      <c r="AP7" s="376">
        <v>404708.28</v>
      </c>
      <c r="AQ7" s="376">
        <v>413427.96</v>
      </c>
      <c r="AR7" s="376">
        <v>411184.3</v>
      </c>
      <c r="AS7" s="376">
        <v>419905.8</v>
      </c>
    </row>
    <row r="8" spans="1:45" ht="15.75" customHeight="1">
      <c r="A8" s="377" t="s">
        <v>56</v>
      </c>
      <c r="B8" s="381" t="s">
        <v>3686</v>
      </c>
      <c r="C8" s="381" t="s">
        <v>3687</v>
      </c>
      <c r="D8" s="345" t="s">
        <v>3688</v>
      </c>
      <c r="E8" s="9" t="s">
        <v>3674</v>
      </c>
      <c r="F8" s="9" t="s">
        <v>57</v>
      </c>
      <c r="G8" s="342" t="s">
        <v>3675</v>
      </c>
      <c r="H8" s="285" t="s">
        <v>201</v>
      </c>
      <c r="I8" s="26" t="s">
        <v>33</v>
      </c>
      <c r="J8" s="9" t="s">
        <v>33</v>
      </c>
      <c r="K8" s="9" t="s">
        <v>3689</v>
      </c>
      <c r="L8" s="9" t="s">
        <v>3689</v>
      </c>
      <c r="M8" s="9"/>
      <c r="N8" s="9" t="str">
        <f t="shared" si="0"/>
        <v>Não</v>
      </c>
      <c r="O8" s="345"/>
      <c r="P8" s="378">
        <v>45450</v>
      </c>
      <c r="Q8" s="7" t="s">
        <v>32</v>
      </c>
      <c r="R8" s="379"/>
      <c r="S8" s="30"/>
      <c r="T8" s="30"/>
      <c r="U8" s="7" t="s">
        <v>329</v>
      </c>
      <c r="V8" s="6" t="s">
        <v>3040</v>
      </c>
      <c r="W8" s="7"/>
      <c r="X8" s="7"/>
      <c r="Y8" s="7"/>
      <c r="Z8" s="380">
        <v>0</v>
      </c>
      <c r="AA8" s="380">
        <v>0</v>
      </c>
      <c r="AB8" s="380">
        <v>0</v>
      </c>
      <c r="AC8" s="380">
        <v>0</v>
      </c>
      <c r="AD8" s="380">
        <v>50100</v>
      </c>
      <c r="AE8" s="380">
        <v>10.96</v>
      </c>
      <c r="AF8" s="380">
        <v>0</v>
      </c>
      <c r="AG8" s="380">
        <v>0</v>
      </c>
      <c r="AH8" s="380">
        <v>10.96</v>
      </c>
      <c r="AI8" s="376">
        <v>0</v>
      </c>
      <c r="AJ8" s="376">
        <v>0</v>
      </c>
      <c r="AK8" s="376">
        <v>10.96</v>
      </c>
      <c r="AL8" s="376">
        <v>0</v>
      </c>
      <c r="AM8" s="376">
        <v>0</v>
      </c>
      <c r="AN8" s="376">
        <v>10.96</v>
      </c>
      <c r="AO8" s="376">
        <v>-39.04</v>
      </c>
      <c r="AP8" s="376">
        <v>0</v>
      </c>
      <c r="AQ8" s="376">
        <v>0</v>
      </c>
      <c r="AR8" s="376">
        <v>0</v>
      </c>
      <c r="AS8" s="376">
        <v>0</v>
      </c>
    </row>
    <row r="9" spans="1:45" ht="15.75" customHeight="1">
      <c r="A9" s="377" t="s">
        <v>56</v>
      </c>
      <c r="B9" s="382">
        <v>218056950018</v>
      </c>
      <c r="C9" s="25" t="s">
        <v>3690</v>
      </c>
      <c r="D9" s="151" t="s">
        <v>3691</v>
      </c>
      <c r="E9" s="9" t="s">
        <v>110</v>
      </c>
      <c r="F9" s="9" t="s">
        <v>29</v>
      </c>
      <c r="G9" s="342" t="s">
        <v>200</v>
      </c>
      <c r="H9" s="285" t="s">
        <v>221</v>
      </c>
      <c r="I9" s="26" t="s">
        <v>33</v>
      </c>
      <c r="J9" s="9" t="s">
        <v>3676</v>
      </c>
      <c r="K9" s="9" t="s">
        <v>3677</v>
      </c>
      <c r="L9" s="9" t="s">
        <v>3677</v>
      </c>
      <c r="M9" s="9"/>
      <c r="N9" s="9" t="str">
        <f t="shared" si="0"/>
        <v>Não</v>
      </c>
      <c r="O9" s="378">
        <v>45405</v>
      </c>
      <c r="P9" s="345"/>
      <c r="Q9" s="7" t="s">
        <v>32</v>
      </c>
      <c r="R9" s="379">
        <v>8.0000000000000002E-3</v>
      </c>
      <c r="S9" s="30"/>
      <c r="T9" s="30"/>
      <c r="U9" s="7" t="s">
        <v>329</v>
      </c>
      <c r="V9" s="6"/>
      <c r="W9" s="7"/>
      <c r="X9" s="7"/>
      <c r="Y9" s="7"/>
      <c r="Z9" s="380"/>
      <c r="AA9" s="380"/>
      <c r="AB9" s="380"/>
      <c r="AC9" s="380"/>
      <c r="AD9" s="380"/>
      <c r="AE9" s="380"/>
      <c r="AF9" s="380"/>
      <c r="AG9" s="380"/>
      <c r="AH9" s="380"/>
      <c r="AI9" s="376"/>
      <c r="AJ9" s="376"/>
      <c r="AK9" s="376"/>
      <c r="AL9" s="376"/>
      <c r="AM9" s="376"/>
      <c r="AN9" s="376"/>
      <c r="AO9" s="376">
        <v>0</v>
      </c>
      <c r="AP9" s="376">
        <v>0</v>
      </c>
      <c r="AQ9" s="376">
        <v>0</v>
      </c>
      <c r="AR9" s="376">
        <v>0</v>
      </c>
      <c r="AS9" s="376">
        <v>0</v>
      </c>
    </row>
    <row r="10" spans="1:45" ht="15.75" customHeight="1">
      <c r="A10" s="377" t="s">
        <v>56</v>
      </c>
      <c r="B10" s="383" t="s">
        <v>826</v>
      </c>
      <c r="C10" s="384" t="s">
        <v>823</v>
      </c>
      <c r="D10" s="38" t="s">
        <v>3692</v>
      </c>
      <c r="E10" s="9" t="s">
        <v>28</v>
      </c>
      <c r="F10" s="9" t="s">
        <v>29</v>
      </c>
      <c r="G10" s="342" t="s">
        <v>78</v>
      </c>
      <c r="H10" s="285" t="s">
        <v>221</v>
      </c>
      <c r="I10" s="26" t="s">
        <v>33</v>
      </c>
      <c r="J10" s="9" t="s">
        <v>3676</v>
      </c>
      <c r="K10" s="9"/>
      <c r="L10" s="9"/>
      <c r="M10" s="9"/>
      <c r="N10" s="9" t="str">
        <f t="shared" si="0"/>
        <v>Não</v>
      </c>
      <c r="O10" s="378">
        <v>45428</v>
      </c>
      <c r="P10" s="345"/>
      <c r="Q10" s="7" t="s">
        <v>32</v>
      </c>
      <c r="R10" s="379">
        <v>8.0000000000000002E-3</v>
      </c>
      <c r="S10" s="30"/>
      <c r="T10" s="30"/>
      <c r="U10" s="7" t="s">
        <v>203</v>
      </c>
      <c r="V10" s="385" t="s">
        <v>29</v>
      </c>
      <c r="W10" s="7"/>
      <c r="X10" s="7"/>
      <c r="Y10" s="7"/>
      <c r="Z10" s="380"/>
      <c r="AA10" s="380"/>
      <c r="AB10" s="380"/>
      <c r="AC10" s="380"/>
      <c r="AD10" s="380"/>
      <c r="AE10" s="380"/>
      <c r="AF10" s="380"/>
      <c r="AG10" s="380"/>
      <c r="AH10" s="380"/>
      <c r="AI10" s="376"/>
      <c r="AJ10" s="376"/>
      <c r="AK10" s="376"/>
      <c r="AL10" s="376"/>
      <c r="AM10" s="376"/>
      <c r="AN10" s="376"/>
      <c r="AO10" s="376"/>
      <c r="AP10" s="376">
        <v>58965.79</v>
      </c>
      <c r="AQ10" s="376">
        <v>97952.84</v>
      </c>
      <c r="AR10" s="376">
        <v>100114.45</v>
      </c>
      <c r="AS10" s="376">
        <v>101083.82</v>
      </c>
    </row>
    <row r="11" spans="1:45" ht="15.75" customHeight="1">
      <c r="A11" s="377" t="s">
        <v>56</v>
      </c>
      <c r="B11" s="377" t="s">
        <v>934</v>
      </c>
      <c r="C11" s="377" t="s">
        <v>100</v>
      </c>
      <c r="D11" s="345" t="s">
        <v>3693</v>
      </c>
      <c r="E11" s="9" t="s">
        <v>28</v>
      </c>
      <c r="F11" s="9" t="s">
        <v>29</v>
      </c>
      <c r="G11" s="342" t="s">
        <v>30</v>
      </c>
      <c r="H11" s="285" t="s">
        <v>201</v>
      </c>
      <c r="I11" s="26" t="s">
        <v>33</v>
      </c>
      <c r="J11" s="9" t="s">
        <v>33</v>
      </c>
      <c r="K11" s="9" t="s">
        <v>33</v>
      </c>
      <c r="L11" s="9" t="s">
        <v>33</v>
      </c>
      <c r="M11" s="9"/>
      <c r="N11" s="9" t="str">
        <f t="shared" si="0"/>
        <v>Não</v>
      </c>
      <c r="O11" s="378"/>
      <c r="P11" s="378">
        <v>45083</v>
      </c>
      <c r="Q11" s="7" t="s">
        <v>32</v>
      </c>
      <c r="R11" s="379">
        <v>8.0000000000000002E-3</v>
      </c>
      <c r="S11" s="30"/>
      <c r="T11" s="30"/>
      <c r="U11" s="7" t="s">
        <v>203</v>
      </c>
      <c r="V11" s="6" t="s">
        <v>29</v>
      </c>
      <c r="W11" s="7"/>
      <c r="X11" s="7"/>
      <c r="Y11" s="7"/>
      <c r="Z11" s="380">
        <v>0</v>
      </c>
      <c r="AA11" s="380">
        <v>0</v>
      </c>
      <c r="AB11" s="380">
        <v>0</v>
      </c>
      <c r="AC11" s="380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</row>
    <row r="12" spans="1:45" ht="15.75" customHeight="1">
      <c r="A12" s="377" t="s">
        <v>56</v>
      </c>
      <c r="B12" s="377" t="s">
        <v>3694</v>
      </c>
      <c r="C12" s="377" t="s">
        <v>3695</v>
      </c>
      <c r="D12" s="345" t="s">
        <v>3696</v>
      </c>
      <c r="E12" s="9" t="s">
        <v>3674</v>
      </c>
      <c r="F12" s="9" t="s">
        <v>57</v>
      </c>
      <c r="G12" s="342" t="s">
        <v>3675</v>
      </c>
      <c r="H12" s="285" t="s">
        <v>201</v>
      </c>
      <c r="I12" s="26" t="s">
        <v>33</v>
      </c>
      <c r="J12" s="9" t="s">
        <v>33</v>
      </c>
      <c r="K12" s="9" t="s">
        <v>3689</v>
      </c>
      <c r="L12" s="9" t="s">
        <v>3689</v>
      </c>
      <c r="M12" s="9"/>
      <c r="N12" s="9" t="str">
        <f t="shared" si="0"/>
        <v>Não</v>
      </c>
      <c r="O12" s="345"/>
      <c r="P12" s="378">
        <v>45450</v>
      </c>
      <c r="Q12" s="7" t="s">
        <v>32</v>
      </c>
      <c r="R12" s="379"/>
      <c r="S12" s="64"/>
      <c r="T12" s="64"/>
      <c r="U12" s="7" t="s">
        <v>329</v>
      </c>
      <c r="V12" s="6" t="s">
        <v>3040</v>
      </c>
      <c r="W12" s="7"/>
      <c r="X12" s="7"/>
      <c r="Y12" s="7"/>
      <c r="Z12" s="380">
        <v>0</v>
      </c>
      <c r="AA12" s="380">
        <v>0</v>
      </c>
      <c r="AB12" s="380">
        <v>0</v>
      </c>
      <c r="AC12" s="380">
        <v>0</v>
      </c>
      <c r="AD12" s="380">
        <v>50000</v>
      </c>
      <c r="AE12" s="380">
        <v>42.47</v>
      </c>
      <c r="AF12" s="380">
        <v>0</v>
      </c>
      <c r="AG12" s="380">
        <v>0</v>
      </c>
      <c r="AH12" s="380">
        <v>42.47</v>
      </c>
      <c r="AI12" s="376">
        <v>0</v>
      </c>
      <c r="AJ12" s="376">
        <v>0</v>
      </c>
      <c r="AK12" s="376">
        <v>42.47</v>
      </c>
      <c r="AL12" s="376">
        <v>0</v>
      </c>
      <c r="AM12" s="376">
        <v>0</v>
      </c>
      <c r="AN12" s="376">
        <v>42.47</v>
      </c>
      <c r="AO12" s="376">
        <v>-7.53</v>
      </c>
      <c r="AP12" s="376">
        <v>0</v>
      </c>
      <c r="AQ12" s="376">
        <v>0</v>
      </c>
      <c r="AR12" s="376">
        <v>0</v>
      </c>
      <c r="AS12" s="376">
        <v>0</v>
      </c>
    </row>
    <row r="13" spans="1:45" ht="15.75" customHeight="1">
      <c r="A13" s="114" t="s">
        <v>56</v>
      </c>
      <c r="B13" s="377" t="s">
        <v>3697</v>
      </c>
      <c r="C13" s="377" t="s">
        <v>3698</v>
      </c>
      <c r="D13" s="341" t="s">
        <v>3699</v>
      </c>
      <c r="E13" s="9" t="s">
        <v>3674</v>
      </c>
      <c r="F13" s="9" t="s">
        <v>57</v>
      </c>
      <c r="G13" s="342" t="s">
        <v>3675</v>
      </c>
      <c r="H13" s="285" t="s">
        <v>210</v>
      </c>
      <c r="I13" s="26" t="s">
        <v>33</v>
      </c>
      <c r="J13" s="9" t="s">
        <v>3676</v>
      </c>
      <c r="K13" s="9" t="s">
        <v>3677</v>
      </c>
      <c r="L13" s="9" t="s">
        <v>3677</v>
      </c>
      <c r="M13" s="9"/>
      <c r="N13" s="9" t="str">
        <f t="shared" si="0"/>
        <v>Não</v>
      </c>
      <c r="O13" s="374">
        <v>45084</v>
      </c>
      <c r="P13" s="341"/>
      <c r="Q13" s="6" t="s">
        <v>32</v>
      </c>
      <c r="R13" s="375">
        <v>7.4999999999999997E-3</v>
      </c>
      <c r="S13" s="224"/>
      <c r="T13" s="224"/>
      <c r="U13" s="6" t="s">
        <v>329</v>
      </c>
      <c r="V13" s="6" t="s">
        <v>3040</v>
      </c>
      <c r="W13" s="7"/>
      <c r="X13" s="6"/>
      <c r="Y13" s="6"/>
      <c r="Z13" s="376">
        <v>0</v>
      </c>
      <c r="AA13" s="376">
        <v>0</v>
      </c>
      <c r="AB13" s="376">
        <v>0</v>
      </c>
      <c r="AC13" s="376">
        <v>0</v>
      </c>
      <c r="AD13" s="376">
        <v>100</v>
      </c>
      <c r="AE13" s="376">
        <v>147111.76999999999</v>
      </c>
      <c r="AF13" s="376">
        <v>293154.95</v>
      </c>
      <c r="AG13" s="376">
        <v>393861.7</v>
      </c>
      <c r="AH13" s="376">
        <v>390340.6</v>
      </c>
      <c r="AI13" s="376">
        <v>508721.84</v>
      </c>
      <c r="AJ13" s="376">
        <v>607243.78</v>
      </c>
      <c r="AK13" s="376">
        <v>857931.72</v>
      </c>
      <c r="AL13" s="376">
        <v>860524.93</v>
      </c>
      <c r="AM13" s="376">
        <v>855358.56</v>
      </c>
      <c r="AN13" s="376">
        <v>862420.34</v>
      </c>
      <c r="AO13" s="376">
        <v>845912.78</v>
      </c>
      <c r="AP13" s="376">
        <v>856159.29</v>
      </c>
      <c r="AQ13" s="376">
        <v>862179.54</v>
      </c>
      <c r="AR13" s="376">
        <v>876440.29</v>
      </c>
      <c r="AS13" s="376">
        <v>0</v>
      </c>
    </row>
    <row r="14" spans="1:45" ht="15.75" customHeight="1">
      <c r="A14" s="114" t="s">
        <v>56</v>
      </c>
      <c r="B14" s="377" t="s">
        <v>3700</v>
      </c>
      <c r="C14" s="377" t="s">
        <v>3701</v>
      </c>
      <c r="D14" s="386" t="s">
        <v>3702</v>
      </c>
      <c r="E14" s="9" t="s">
        <v>3703</v>
      </c>
      <c r="F14" s="9" t="s">
        <v>20</v>
      </c>
      <c r="G14" s="9" t="s">
        <v>232</v>
      </c>
      <c r="H14" s="285" t="s">
        <v>210</v>
      </c>
      <c r="I14" s="26" t="s">
        <v>33</v>
      </c>
      <c r="J14" s="9" t="s">
        <v>3676</v>
      </c>
      <c r="K14" s="9" t="s">
        <v>3677</v>
      </c>
      <c r="L14" s="9" t="s">
        <v>3677</v>
      </c>
      <c r="M14" s="9"/>
      <c r="N14" s="9" t="str">
        <f t="shared" si="0"/>
        <v>Não</v>
      </c>
      <c r="O14" s="374">
        <v>45231</v>
      </c>
      <c r="P14" s="341"/>
      <c r="Q14" s="6" t="s">
        <v>32</v>
      </c>
      <c r="R14" s="375">
        <v>8.9999999999999993E-3</v>
      </c>
      <c r="S14" s="224"/>
      <c r="T14" s="224"/>
      <c r="U14" s="6" t="s">
        <v>203</v>
      </c>
      <c r="V14" s="6" t="s">
        <v>3040</v>
      </c>
      <c r="W14" s="7"/>
      <c r="X14" s="6"/>
      <c r="Y14" s="6"/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99189.89</v>
      </c>
      <c r="AK14" s="376">
        <v>102048.49</v>
      </c>
      <c r="AL14" s="376">
        <v>103857.97</v>
      </c>
      <c r="AM14" s="376">
        <v>104847.92</v>
      </c>
      <c r="AN14" s="376">
        <v>107243.63</v>
      </c>
      <c r="AO14" s="376">
        <v>104846.24</v>
      </c>
      <c r="AP14" s="376">
        <v>106452.4</v>
      </c>
      <c r="AQ14" s="376">
        <v>107742.21</v>
      </c>
      <c r="AR14" s="376">
        <v>108476.58</v>
      </c>
      <c r="AS14" s="376">
        <v>111366.9</v>
      </c>
    </row>
    <row r="15" spans="1:45" ht="15.75" customHeight="1">
      <c r="A15" s="114" t="s">
        <v>56</v>
      </c>
      <c r="B15" s="309" t="s">
        <v>3276</v>
      </c>
      <c r="C15" s="377" t="s">
        <v>3704</v>
      </c>
      <c r="D15" s="341" t="s">
        <v>3705</v>
      </c>
      <c r="E15" s="9" t="s">
        <v>28</v>
      </c>
      <c r="F15" s="9" t="s">
        <v>29</v>
      </c>
      <c r="G15" s="342" t="s">
        <v>28</v>
      </c>
      <c r="H15" s="285" t="s">
        <v>210</v>
      </c>
      <c r="I15" s="26" t="s">
        <v>33</v>
      </c>
      <c r="J15" s="9" t="s">
        <v>3676</v>
      </c>
      <c r="K15" s="9" t="s">
        <v>3677</v>
      </c>
      <c r="L15" s="9" t="s">
        <v>3677</v>
      </c>
      <c r="M15" s="9"/>
      <c r="N15" s="9" t="str">
        <f t="shared" si="0"/>
        <v>Não</v>
      </c>
      <c r="O15" s="374">
        <v>45052</v>
      </c>
      <c r="P15" s="341"/>
      <c r="Q15" s="6" t="s">
        <v>32</v>
      </c>
      <c r="R15" s="375">
        <v>8.0000000000000002E-3</v>
      </c>
      <c r="S15" s="102"/>
      <c r="T15" s="102"/>
      <c r="U15" s="6" t="s">
        <v>203</v>
      </c>
      <c r="V15" s="6" t="s">
        <v>3040</v>
      </c>
      <c r="W15" s="7"/>
      <c r="X15" s="6"/>
      <c r="Y15" s="6"/>
      <c r="Z15" s="376">
        <v>0</v>
      </c>
      <c r="AA15" s="376">
        <v>0</v>
      </c>
      <c r="AB15" s="376">
        <v>0</v>
      </c>
      <c r="AC15" s="376">
        <v>0</v>
      </c>
      <c r="AD15" s="376">
        <v>10000</v>
      </c>
      <c r="AE15" s="376">
        <v>17823.18</v>
      </c>
      <c r="AF15" s="376">
        <v>27647.279999999999</v>
      </c>
      <c r="AG15" s="376">
        <v>27690.1</v>
      </c>
      <c r="AH15" s="376">
        <v>27610.94</v>
      </c>
      <c r="AI15" s="376">
        <v>32581.23</v>
      </c>
      <c r="AJ15" s="376">
        <v>37752.559999999998</v>
      </c>
      <c r="AK15" s="376">
        <v>43408.75</v>
      </c>
      <c r="AL15" s="376">
        <v>43676.98</v>
      </c>
      <c r="AM15" s="376">
        <v>56013.84</v>
      </c>
      <c r="AN15" s="376">
        <v>61542.01</v>
      </c>
      <c r="AO15" s="376">
        <v>69588.53</v>
      </c>
      <c r="AP15" s="376">
        <v>70579.42</v>
      </c>
      <c r="AQ15" s="376">
        <v>71243.679999999993</v>
      </c>
      <c r="AR15" s="376">
        <v>72651.27</v>
      </c>
      <c r="AS15" s="376">
        <v>73569.5</v>
      </c>
    </row>
    <row r="16" spans="1:45" ht="15.75" customHeight="1">
      <c r="A16" s="377" t="s">
        <v>56</v>
      </c>
      <c r="B16" s="377" t="s">
        <v>1919</v>
      </c>
      <c r="C16" s="377" t="s">
        <v>1915</v>
      </c>
      <c r="D16" s="386" t="s">
        <v>3706</v>
      </c>
      <c r="E16" s="9" t="s">
        <v>28</v>
      </c>
      <c r="F16" s="9" t="s">
        <v>29</v>
      </c>
      <c r="G16" s="342" t="s">
        <v>412</v>
      </c>
      <c r="H16" s="285" t="s">
        <v>221</v>
      </c>
      <c r="I16" s="26" t="s">
        <v>33</v>
      </c>
      <c r="J16" s="9" t="s">
        <v>3676</v>
      </c>
      <c r="K16" s="9" t="s">
        <v>3677</v>
      </c>
      <c r="L16" s="9" t="s">
        <v>3677</v>
      </c>
      <c r="M16" s="9"/>
      <c r="N16" s="9" t="str">
        <f t="shared" si="0"/>
        <v>Não</v>
      </c>
      <c r="O16" s="378">
        <v>45215</v>
      </c>
      <c r="P16" s="345"/>
      <c r="Q16" s="7" t="s">
        <v>32</v>
      </c>
      <c r="R16" s="379">
        <v>8.0000000000000002E-3</v>
      </c>
      <c r="S16" s="30"/>
      <c r="T16" s="30"/>
      <c r="U16" s="7" t="s">
        <v>203</v>
      </c>
      <c r="V16" s="6" t="s">
        <v>29</v>
      </c>
      <c r="W16" s="7"/>
      <c r="X16" s="7"/>
      <c r="Y16" s="7"/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35327.4</v>
      </c>
      <c r="AP16" s="376">
        <v>35400.42</v>
      </c>
      <c r="AQ16" s="376">
        <v>35447.61</v>
      </c>
      <c r="AR16" s="376">
        <v>36630.980000000003</v>
      </c>
      <c r="AS16" s="376">
        <v>30357.8</v>
      </c>
    </row>
    <row r="17" spans="1:45" ht="15.75" customHeight="1">
      <c r="A17" s="114" t="s">
        <v>56</v>
      </c>
      <c r="B17" s="25" t="s">
        <v>2237</v>
      </c>
      <c r="C17" s="25" t="s">
        <v>2235</v>
      </c>
      <c r="D17" s="4" t="s">
        <v>3707</v>
      </c>
      <c r="E17" s="9" t="s">
        <v>110</v>
      </c>
      <c r="F17" s="9" t="s">
        <v>29</v>
      </c>
      <c r="G17" s="342" t="s">
        <v>200</v>
      </c>
      <c r="H17" s="285" t="s">
        <v>221</v>
      </c>
      <c r="I17" s="26" t="s">
        <v>33</v>
      </c>
      <c r="J17" s="9" t="s">
        <v>3676</v>
      </c>
      <c r="K17" s="9" t="s">
        <v>3677</v>
      </c>
      <c r="L17" s="9" t="s">
        <v>3677</v>
      </c>
      <c r="M17" s="9"/>
      <c r="N17" s="9" t="str">
        <f t="shared" si="0"/>
        <v>Não</v>
      </c>
      <c r="O17" s="374">
        <v>45314</v>
      </c>
      <c r="P17" s="341"/>
      <c r="Q17" s="6" t="s">
        <v>32</v>
      </c>
      <c r="R17" s="375">
        <v>8.0000000000000002E-3</v>
      </c>
      <c r="S17" s="102"/>
      <c r="T17" s="102"/>
      <c r="U17" s="6" t="s">
        <v>203</v>
      </c>
      <c r="V17" s="6" t="s">
        <v>29</v>
      </c>
      <c r="W17" s="7"/>
      <c r="X17" s="6"/>
      <c r="Y17" s="6"/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</row>
    <row r="18" spans="1:45" ht="15.75" customHeight="1">
      <c r="A18" s="114" t="s">
        <v>56</v>
      </c>
      <c r="B18" s="25" t="s">
        <v>3708</v>
      </c>
      <c r="C18" s="25" t="s">
        <v>3709</v>
      </c>
      <c r="D18" s="34" t="s">
        <v>3710</v>
      </c>
      <c r="E18" s="9" t="s">
        <v>28</v>
      </c>
      <c r="F18" s="9" t="s">
        <v>29</v>
      </c>
      <c r="G18" s="342" t="s">
        <v>412</v>
      </c>
      <c r="H18" s="285" t="s">
        <v>221</v>
      </c>
      <c r="I18" s="26" t="s">
        <v>33</v>
      </c>
      <c r="J18" s="9" t="s">
        <v>3676</v>
      </c>
      <c r="K18" s="9" t="s">
        <v>3677</v>
      </c>
      <c r="L18" s="9" t="s">
        <v>3677</v>
      </c>
      <c r="M18" s="9"/>
      <c r="N18" s="9" t="str">
        <f t="shared" si="0"/>
        <v>Não</v>
      </c>
      <c r="O18" s="374">
        <v>45329</v>
      </c>
      <c r="P18" s="341"/>
      <c r="Q18" s="6" t="s">
        <v>32</v>
      </c>
      <c r="R18" s="375">
        <v>8.0000000000000002E-3</v>
      </c>
      <c r="S18" s="102"/>
      <c r="T18" s="102"/>
      <c r="U18" s="6" t="s">
        <v>203</v>
      </c>
      <c r="V18" s="6" t="s">
        <v>3040</v>
      </c>
      <c r="W18" s="7"/>
      <c r="X18" s="6"/>
      <c r="Y18" s="6"/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25253.99</v>
      </c>
      <c r="AO18" s="376">
        <v>24598.33</v>
      </c>
      <c r="AP18" s="376">
        <v>25713.99</v>
      </c>
      <c r="AQ18" s="376">
        <v>12427.11</v>
      </c>
      <c r="AR18" s="376">
        <v>12706.54</v>
      </c>
      <c r="AS18" s="376">
        <v>17446.150000000001</v>
      </c>
    </row>
    <row r="19" spans="1:45" ht="15.75" customHeight="1">
      <c r="A19" s="95" t="s">
        <v>56</v>
      </c>
      <c r="B19" s="377" t="s">
        <v>2323</v>
      </c>
      <c r="C19" s="377" t="s">
        <v>3711</v>
      </c>
      <c r="D19" s="341" t="s">
        <v>3712</v>
      </c>
      <c r="E19" s="9" t="s">
        <v>28</v>
      </c>
      <c r="F19" s="9" t="s">
        <v>29</v>
      </c>
      <c r="G19" s="342" t="s">
        <v>78</v>
      </c>
      <c r="H19" s="285" t="s">
        <v>210</v>
      </c>
      <c r="I19" s="26" t="s">
        <v>33</v>
      </c>
      <c r="J19" s="9" t="s">
        <v>3713</v>
      </c>
      <c r="K19" s="9" t="s">
        <v>3689</v>
      </c>
      <c r="L19" s="9" t="s">
        <v>3689</v>
      </c>
      <c r="M19" s="9"/>
      <c r="N19" s="9" t="str">
        <f t="shared" si="0"/>
        <v>Não</v>
      </c>
      <c r="O19" s="341"/>
      <c r="P19" s="341"/>
      <c r="Q19" s="6" t="s">
        <v>32</v>
      </c>
      <c r="R19" s="375"/>
      <c r="S19" s="102"/>
      <c r="T19" s="387"/>
      <c r="U19" s="6" t="s">
        <v>203</v>
      </c>
      <c r="V19" s="6" t="s">
        <v>29</v>
      </c>
      <c r="W19" s="7"/>
      <c r="X19" s="6"/>
      <c r="Y19" s="6"/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</row>
    <row r="20" spans="1:45" ht="15.75" customHeight="1">
      <c r="A20" s="114" t="s">
        <v>56</v>
      </c>
      <c r="B20" s="377" t="s">
        <v>3040</v>
      </c>
      <c r="C20" s="377" t="s">
        <v>3714</v>
      </c>
      <c r="D20" s="341" t="s">
        <v>3715</v>
      </c>
      <c r="E20" s="9" t="s">
        <v>28</v>
      </c>
      <c r="F20" s="9" t="s">
        <v>29</v>
      </c>
      <c r="G20" s="342" t="s">
        <v>30</v>
      </c>
      <c r="H20" s="285" t="s">
        <v>215</v>
      </c>
      <c r="I20" s="26" t="s">
        <v>33</v>
      </c>
      <c r="J20" s="9" t="s">
        <v>3676</v>
      </c>
      <c r="K20" s="9" t="s">
        <v>3677</v>
      </c>
      <c r="L20" s="9" t="s">
        <v>3677</v>
      </c>
      <c r="M20" s="9"/>
      <c r="N20" s="9" t="str">
        <f t="shared" si="0"/>
        <v>Não</v>
      </c>
      <c r="O20" s="374">
        <v>44944</v>
      </c>
      <c r="P20" s="341"/>
      <c r="Q20" s="6" t="s">
        <v>32</v>
      </c>
      <c r="R20" s="375">
        <v>8.0000000000000002E-3</v>
      </c>
      <c r="S20" s="68"/>
      <c r="T20" s="36" t="s">
        <v>3716</v>
      </c>
      <c r="U20" s="6" t="s">
        <v>329</v>
      </c>
      <c r="V20" s="6" t="s">
        <v>3040</v>
      </c>
      <c r="W20" s="7"/>
      <c r="X20" s="6"/>
      <c r="Y20" s="6"/>
      <c r="Z20" s="376">
        <v>475031.53</v>
      </c>
      <c r="AA20" s="376">
        <v>467242.31</v>
      </c>
      <c r="AB20" s="376">
        <v>475245.76</v>
      </c>
      <c r="AC20" s="376">
        <v>474056.33</v>
      </c>
      <c r="AD20" s="376">
        <v>475975.17</v>
      </c>
      <c r="AE20" s="376">
        <v>483037.09</v>
      </c>
      <c r="AF20" s="376">
        <v>492092.04</v>
      </c>
      <c r="AG20" s="376">
        <v>485533.4</v>
      </c>
      <c r="AH20" s="376">
        <v>478684.8</v>
      </c>
      <c r="AI20" s="376">
        <v>476463.51</v>
      </c>
      <c r="AJ20" s="376">
        <v>496631.17</v>
      </c>
      <c r="AK20" s="376">
        <v>511349.87</v>
      </c>
      <c r="AL20" s="376">
        <v>507269.24</v>
      </c>
      <c r="AM20" s="376">
        <v>526554.68000000005</v>
      </c>
      <c r="AN20" s="376">
        <v>553891.52</v>
      </c>
      <c r="AO20" s="376">
        <v>529283.89</v>
      </c>
      <c r="AP20" s="376">
        <v>549792.31000000006</v>
      </c>
      <c r="AQ20" s="376">
        <v>553289.14</v>
      </c>
      <c r="AR20" s="376">
        <v>561495.38</v>
      </c>
      <c r="AS20" s="376">
        <v>559626.64</v>
      </c>
    </row>
    <row r="21" spans="1:45" ht="15.75" customHeight="1">
      <c r="A21" s="114" t="s">
        <v>56</v>
      </c>
      <c r="B21" s="377" t="s">
        <v>3040</v>
      </c>
      <c r="C21" s="377" t="s">
        <v>3717</v>
      </c>
      <c r="D21" s="341" t="s">
        <v>3718</v>
      </c>
      <c r="E21" s="9" t="s">
        <v>37</v>
      </c>
      <c r="F21" s="9" t="s">
        <v>918</v>
      </c>
      <c r="G21" s="342" t="s">
        <v>3719</v>
      </c>
      <c r="H21" s="285" t="s">
        <v>221</v>
      </c>
      <c r="I21" s="26" t="s">
        <v>33</v>
      </c>
      <c r="J21" s="9" t="s">
        <v>3676</v>
      </c>
      <c r="K21" s="9" t="s">
        <v>3677</v>
      </c>
      <c r="L21" s="9" t="s">
        <v>3677</v>
      </c>
      <c r="M21" s="9" t="s">
        <v>3677</v>
      </c>
      <c r="N21" s="9" t="str">
        <f t="shared" si="0"/>
        <v>Não</v>
      </c>
      <c r="O21" s="374">
        <v>45558</v>
      </c>
      <c r="P21" s="341"/>
      <c r="Q21" s="6" t="s">
        <v>32</v>
      </c>
      <c r="R21" s="375">
        <v>8.0000000000000002E-3</v>
      </c>
      <c r="S21" s="68"/>
      <c r="T21" s="36"/>
      <c r="U21" s="6" t="s">
        <v>329</v>
      </c>
      <c r="V21" s="6"/>
      <c r="W21" s="7"/>
      <c r="X21" s="6"/>
      <c r="Y21" s="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15.75" customHeight="1">
      <c r="A22" s="114" t="s">
        <v>56</v>
      </c>
      <c r="B22" s="95" t="s">
        <v>3720</v>
      </c>
      <c r="C22" s="95" t="s">
        <v>3721</v>
      </c>
      <c r="D22" s="341" t="s">
        <v>3722</v>
      </c>
      <c r="E22" s="9" t="s">
        <v>28</v>
      </c>
      <c r="F22" s="9" t="s">
        <v>29</v>
      </c>
      <c r="G22" s="342" t="s">
        <v>412</v>
      </c>
      <c r="H22" s="285" t="s">
        <v>215</v>
      </c>
      <c r="I22" s="26" t="s">
        <v>624</v>
      </c>
      <c r="J22" s="9" t="s">
        <v>3676</v>
      </c>
      <c r="K22" s="9" t="s">
        <v>3677</v>
      </c>
      <c r="L22" s="9" t="s">
        <v>3677</v>
      </c>
      <c r="M22" s="9"/>
      <c r="N22" s="9" t="str">
        <f t="shared" si="0"/>
        <v>Não</v>
      </c>
      <c r="O22" s="374">
        <v>45001</v>
      </c>
      <c r="P22" s="341"/>
      <c r="Q22" s="6" t="s">
        <v>32</v>
      </c>
      <c r="R22" s="375">
        <v>8.0000000000000002E-3</v>
      </c>
      <c r="S22" s="102"/>
      <c r="T22" s="102"/>
      <c r="U22" s="6" t="s">
        <v>203</v>
      </c>
      <c r="V22" s="6" t="s">
        <v>3040</v>
      </c>
      <c r="W22" s="7"/>
      <c r="X22" s="6"/>
      <c r="Y22" s="6"/>
      <c r="Z22" s="376">
        <v>0</v>
      </c>
      <c r="AA22" s="376">
        <v>0</v>
      </c>
      <c r="AB22" s="376">
        <v>253638.82</v>
      </c>
      <c r="AC22" s="376">
        <v>254673.01</v>
      </c>
      <c r="AD22" s="376">
        <v>254027.5</v>
      </c>
      <c r="AE22" s="376">
        <v>258268.19</v>
      </c>
      <c r="AF22" s="376">
        <v>261881.54</v>
      </c>
      <c r="AG22" s="376">
        <v>260319.34</v>
      </c>
      <c r="AH22" s="376">
        <v>254977.7</v>
      </c>
      <c r="AI22" s="376">
        <v>252509.3</v>
      </c>
      <c r="AJ22" s="376">
        <v>264031.76</v>
      </c>
      <c r="AK22" s="376">
        <v>270334.46000000002</v>
      </c>
      <c r="AL22" s="376">
        <v>272829.18</v>
      </c>
      <c r="AM22" s="376">
        <v>358411</v>
      </c>
      <c r="AN22" s="376">
        <v>366704.43</v>
      </c>
      <c r="AO22" s="376">
        <v>360104</v>
      </c>
      <c r="AP22" s="376">
        <v>371449.75</v>
      </c>
      <c r="AQ22" s="376">
        <v>374846.98</v>
      </c>
      <c r="AR22" s="376">
        <v>477426.64</v>
      </c>
      <c r="AS22" s="376">
        <v>589296</v>
      </c>
    </row>
    <row r="23" spans="1:45" ht="15.75" customHeight="1">
      <c r="A23" s="377" t="s">
        <v>56</v>
      </c>
      <c r="B23" s="377" t="s">
        <v>2620</v>
      </c>
      <c r="C23" s="377" t="s">
        <v>2618</v>
      </c>
      <c r="D23" s="345" t="s">
        <v>3723</v>
      </c>
      <c r="E23" s="9" t="s">
        <v>28</v>
      </c>
      <c r="F23" s="9" t="s">
        <v>29</v>
      </c>
      <c r="G23" s="342" t="s">
        <v>30</v>
      </c>
      <c r="H23" s="285" t="s">
        <v>201</v>
      </c>
      <c r="I23" s="26" t="s">
        <v>33</v>
      </c>
      <c r="J23" s="9" t="s">
        <v>33</v>
      </c>
      <c r="K23" s="9" t="s">
        <v>33</v>
      </c>
      <c r="L23" s="9" t="s">
        <v>33</v>
      </c>
      <c r="M23" s="9"/>
      <c r="N23" s="9" t="str">
        <f t="shared" si="0"/>
        <v>Não</v>
      </c>
      <c r="O23" s="345"/>
      <c r="P23" s="378">
        <v>45083</v>
      </c>
      <c r="Q23" s="7" t="s">
        <v>32</v>
      </c>
      <c r="R23" s="379">
        <v>8.0000000000000002E-3</v>
      </c>
      <c r="S23" s="43"/>
      <c r="T23" s="30"/>
      <c r="U23" s="7" t="s">
        <v>203</v>
      </c>
      <c r="V23" s="6" t="s">
        <v>29</v>
      </c>
      <c r="W23" s="7"/>
      <c r="X23" s="7"/>
      <c r="Y23" s="7"/>
      <c r="Z23" s="380">
        <v>0</v>
      </c>
      <c r="AA23" s="380">
        <v>0</v>
      </c>
      <c r="AB23" s="380">
        <v>0</v>
      </c>
      <c r="AC23" s="380">
        <v>0</v>
      </c>
      <c r="AD23" s="380">
        <v>0</v>
      </c>
      <c r="AE23" s="380">
        <v>0</v>
      </c>
      <c r="AF23" s="380">
        <v>0</v>
      </c>
      <c r="AG23" s="380">
        <v>0</v>
      </c>
      <c r="AH23" s="380">
        <v>0</v>
      </c>
      <c r="AI23" s="380">
        <v>0</v>
      </c>
      <c r="AJ23" s="380">
        <v>0</v>
      </c>
      <c r="AK23" s="380">
        <v>0</v>
      </c>
      <c r="AL23" s="380">
        <v>0</v>
      </c>
      <c r="AM23" s="380">
        <v>0</v>
      </c>
      <c r="AN23" s="380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</row>
    <row r="24" spans="1:45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8"/>
      <c r="B25" s="349"/>
      <c r="C25" s="349" t="s">
        <v>2839</v>
      </c>
      <c r="D25" s="350">
        <f>COUNTIF(H:H,"Ativo")</f>
        <v>7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8">
        <f t="shared" ref="Z25:AD25" si="1">SUM(Z4:Z23)</f>
        <v>486835.10000000003</v>
      </c>
      <c r="AA25" s="388">
        <f t="shared" si="1"/>
        <v>485698.67</v>
      </c>
      <c r="AB25" s="388">
        <f t="shared" si="1"/>
        <v>749759.91</v>
      </c>
      <c r="AC25" s="388">
        <f t="shared" si="1"/>
        <v>843919.10000000009</v>
      </c>
      <c r="AD25" s="388">
        <f t="shared" si="1"/>
        <v>1075353.23</v>
      </c>
      <c r="AE25" s="388">
        <f t="shared" ref="AE25:AS25" si="2">SUM(AE3:AE23)</f>
        <v>1283396.6099999999</v>
      </c>
      <c r="AF25" s="388">
        <f t="shared" si="2"/>
        <v>1611547.4800000002</v>
      </c>
      <c r="AG25" s="388">
        <f t="shared" si="2"/>
        <v>1805361.6600000004</v>
      </c>
      <c r="AH25" s="388">
        <f t="shared" si="2"/>
        <v>1910410.67</v>
      </c>
      <c r="AI25" s="388">
        <f t="shared" si="2"/>
        <v>2019361.11</v>
      </c>
      <c r="AJ25" s="388">
        <f t="shared" si="2"/>
        <v>2374956.2599999998</v>
      </c>
      <c r="AK25" s="388">
        <f t="shared" si="2"/>
        <v>2780694.11</v>
      </c>
      <c r="AL25" s="388">
        <f t="shared" si="2"/>
        <v>2784739.66</v>
      </c>
      <c r="AM25" s="388">
        <f t="shared" si="2"/>
        <v>2901557.6</v>
      </c>
      <c r="AN25" s="388">
        <f t="shared" si="2"/>
        <v>3080107.76</v>
      </c>
      <c r="AO25" s="388">
        <f t="shared" si="2"/>
        <v>3336074.58</v>
      </c>
      <c r="AP25" s="388">
        <f t="shared" si="2"/>
        <v>3461366.97</v>
      </c>
      <c r="AQ25" s="388">
        <f t="shared" si="2"/>
        <v>3515414.23</v>
      </c>
      <c r="AR25" s="388">
        <f t="shared" si="2"/>
        <v>3657518.89</v>
      </c>
      <c r="AS25" s="388">
        <f t="shared" si="2"/>
        <v>2203596.91</v>
      </c>
    </row>
    <row r="26" spans="1:45" ht="15.75" customHeight="1">
      <c r="A26" s="352"/>
      <c r="B26" s="353"/>
      <c r="C26" s="353" t="s">
        <v>2840</v>
      </c>
      <c r="D26" s="354">
        <f>COUNTIF(H:H,"Inativo")</f>
        <v>2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2"/>
      <c r="B27" s="353"/>
      <c r="C27" s="353" t="s">
        <v>2841</v>
      </c>
      <c r="D27" s="354">
        <f>COUNTIF(H:H,"Encerrado")</f>
        <v>5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57"/>
      <c r="B28" s="358"/>
      <c r="C28" s="358" t="s">
        <v>2842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C2:AG23" xr:uid="{B6BDAF93-D43B-4AC6-8804-B12AE79163A1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152</v>
      </c>
      <c r="B1" s="632"/>
      <c r="C1" s="632"/>
      <c r="D1" s="632"/>
      <c r="E1" s="632"/>
      <c r="F1" s="633"/>
      <c r="G1" s="634" t="s">
        <v>154</v>
      </c>
      <c r="H1" s="633"/>
      <c r="I1" s="631" t="s">
        <v>152</v>
      </c>
      <c r="J1" s="632"/>
      <c r="K1" s="632"/>
      <c r="L1" s="632"/>
      <c r="M1" s="632"/>
      <c r="N1" s="633"/>
      <c r="O1" s="217" t="s">
        <v>2844</v>
      </c>
      <c r="P1" s="371" t="s">
        <v>2843</v>
      </c>
      <c r="Q1" s="639" t="s">
        <v>155</v>
      </c>
      <c r="R1" s="632"/>
      <c r="S1" s="632"/>
      <c r="T1" s="632"/>
      <c r="U1" s="632"/>
      <c r="V1" s="633"/>
      <c r="W1" s="219" t="s">
        <v>156</v>
      </c>
      <c r="X1" s="219" t="s">
        <v>156</v>
      </c>
    </row>
    <row r="2" spans="1:24" ht="25.5">
      <c r="A2" s="1" t="s">
        <v>2</v>
      </c>
      <c r="B2" s="1" t="s">
        <v>157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159</v>
      </c>
      <c r="H2" s="1" t="s">
        <v>160</v>
      </c>
      <c r="I2" s="1" t="s">
        <v>3667</v>
      </c>
      <c r="J2" s="1" t="s">
        <v>161</v>
      </c>
      <c r="K2" s="372" t="s">
        <v>162</v>
      </c>
      <c r="L2" s="372" t="s">
        <v>163</v>
      </c>
      <c r="M2" s="372" t="s">
        <v>8</v>
      </c>
      <c r="N2" s="373" t="s">
        <v>164</v>
      </c>
      <c r="O2" s="2" t="s">
        <v>3661</v>
      </c>
      <c r="P2" s="2" t="s">
        <v>166</v>
      </c>
      <c r="Q2" s="1" t="s">
        <v>167</v>
      </c>
      <c r="R2" s="372" t="s">
        <v>13</v>
      </c>
      <c r="S2" s="1" t="s">
        <v>12</v>
      </c>
      <c r="T2" s="1" t="s">
        <v>168</v>
      </c>
      <c r="U2" s="1" t="s">
        <v>14</v>
      </c>
      <c r="V2" s="1" t="s">
        <v>171</v>
      </c>
      <c r="W2" s="372">
        <v>45504</v>
      </c>
      <c r="X2" s="372">
        <v>45534</v>
      </c>
    </row>
    <row r="3" spans="1:24" ht="15.75" customHeight="1">
      <c r="A3" s="36" t="s">
        <v>27</v>
      </c>
      <c r="B3" s="35" t="s">
        <v>773</v>
      </c>
      <c r="C3" s="6" t="s">
        <v>3724</v>
      </c>
      <c r="D3" s="9" t="s">
        <v>28</v>
      </c>
      <c r="E3" s="9" t="s">
        <v>29</v>
      </c>
      <c r="F3" s="9" t="s">
        <v>78</v>
      </c>
      <c r="G3" s="285" t="s">
        <v>221</v>
      </c>
      <c r="H3" s="26" t="s">
        <v>33</v>
      </c>
      <c r="I3" s="9" t="s">
        <v>3676</v>
      </c>
      <c r="J3" s="9" t="str">
        <f>IF(O3=0,"Não","Sim")</f>
        <v>Não</v>
      </c>
      <c r="K3" s="101">
        <v>45484</v>
      </c>
      <c r="L3" s="6"/>
      <c r="M3" s="6" t="s">
        <v>32</v>
      </c>
      <c r="N3" s="10">
        <v>0.01</v>
      </c>
      <c r="O3" s="102"/>
      <c r="P3" s="102"/>
      <c r="Q3" s="6" t="s">
        <v>203</v>
      </c>
      <c r="R3" s="6" t="s">
        <v>29</v>
      </c>
      <c r="S3" s="35" t="s">
        <v>775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44</v>
      </c>
      <c r="V3" s="6"/>
      <c r="W3" s="389">
        <v>183280.25</v>
      </c>
      <c r="X3" s="389">
        <v>188236.87</v>
      </c>
    </row>
    <row r="4" spans="1:24" ht="15.75" customHeight="1">
      <c r="A4" s="36" t="s">
        <v>27</v>
      </c>
      <c r="B4" s="80" t="s">
        <v>1294</v>
      </c>
      <c r="C4" s="7" t="s">
        <v>3725</v>
      </c>
      <c r="D4" s="9" t="s">
        <v>28</v>
      </c>
      <c r="E4" s="9" t="s">
        <v>29</v>
      </c>
      <c r="F4" s="9" t="s">
        <v>78</v>
      </c>
      <c r="G4" s="285" t="s">
        <v>221</v>
      </c>
      <c r="H4" s="26" t="s">
        <v>33</v>
      </c>
      <c r="I4" s="9" t="s">
        <v>3676</v>
      </c>
      <c r="J4" s="9" t="s">
        <v>235</v>
      </c>
      <c r="K4" s="27">
        <v>45489</v>
      </c>
      <c r="L4" s="7"/>
      <c r="M4" s="7" t="s">
        <v>32</v>
      </c>
      <c r="N4" s="28">
        <v>0.01</v>
      </c>
      <c r="O4" s="30"/>
      <c r="P4" s="30"/>
      <c r="Q4" s="7" t="s">
        <v>203</v>
      </c>
      <c r="R4" s="6" t="s">
        <v>29</v>
      </c>
      <c r="S4" s="80" t="s">
        <v>1296</v>
      </c>
      <c r="T4" s="26" t="e">
        <f t="shared" ca="1" si="0"/>
        <v>#NAME?</v>
      </c>
      <c r="U4" s="7" t="s">
        <v>44</v>
      </c>
      <c r="V4" s="7"/>
      <c r="W4" s="390">
        <v>514810.92</v>
      </c>
      <c r="X4" s="389">
        <v>529442.29</v>
      </c>
    </row>
    <row r="5" spans="1:24" ht="15.75" customHeight="1">
      <c r="A5" s="36"/>
      <c r="B5" s="25"/>
      <c r="C5" s="4"/>
      <c r="D5" s="9"/>
      <c r="E5" s="9"/>
      <c r="F5" s="9"/>
      <c r="G5" s="285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9"/>
      <c r="X5" s="389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2839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8">
        <f t="shared" ref="W8:X8" si="1">SUM(W3:W5)</f>
        <v>698091.16999999993</v>
      </c>
      <c r="X8" s="388">
        <f t="shared" si="1"/>
        <v>717679.16</v>
      </c>
    </row>
    <row r="9" spans="1:24" ht="15.75" customHeight="1">
      <c r="A9" s="352"/>
      <c r="B9" s="353" t="s">
        <v>2840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2841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2842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B2:W5" xr:uid="{D93A3DCD-45DE-4830-B86B-C1622358F3E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152</v>
      </c>
      <c r="B1" s="629"/>
      <c r="C1" s="629"/>
      <c r="D1" s="629"/>
      <c r="E1" s="629"/>
      <c r="F1" s="629"/>
      <c r="G1" s="630" t="s">
        <v>154</v>
      </c>
      <c r="H1" s="629"/>
      <c r="I1" s="628" t="s">
        <v>152</v>
      </c>
      <c r="J1" s="629"/>
      <c r="K1" s="629"/>
      <c r="L1" s="629"/>
      <c r="M1" s="629"/>
      <c r="N1" s="629"/>
      <c r="O1" s="629"/>
      <c r="P1" s="281" t="s">
        <v>2844</v>
      </c>
      <c r="Q1" s="19" t="s">
        <v>2843</v>
      </c>
      <c r="R1" s="636" t="s">
        <v>155</v>
      </c>
      <c r="S1" s="629"/>
      <c r="T1" s="629"/>
      <c r="U1" s="629"/>
      <c r="V1" s="629"/>
      <c r="W1" s="629"/>
      <c r="X1" s="640" t="s">
        <v>156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21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159</v>
      </c>
      <c r="H2" s="1" t="s">
        <v>160</v>
      </c>
      <c r="I2" s="1" t="s">
        <v>3668</v>
      </c>
      <c r="J2" s="1" t="s">
        <v>3669</v>
      </c>
      <c r="K2" s="1" t="s">
        <v>161</v>
      </c>
      <c r="L2" s="372" t="s">
        <v>162</v>
      </c>
      <c r="M2" s="372" t="s">
        <v>163</v>
      </c>
      <c r="N2" s="372" t="s">
        <v>8</v>
      </c>
      <c r="O2" s="373" t="s">
        <v>164</v>
      </c>
      <c r="P2" s="2" t="s">
        <v>3661</v>
      </c>
      <c r="Q2" s="2" t="s">
        <v>166</v>
      </c>
      <c r="R2" s="1" t="s">
        <v>167</v>
      </c>
      <c r="S2" s="1" t="s">
        <v>3726</v>
      </c>
      <c r="T2" s="372" t="s">
        <v>13</v>
      </c>
      <c r="U2" s="1" t="s">
        <v>168</v>
      </c>
      <c r="V2" s="1" t="s">
        <v>14</v>
      </c>
      <c r="W2" s="1" t="s">
        <v>171</v>
      </c>
      <c r="X2" s="391">
        <v>44957</v>
      </c>
      <c r="Y2" s="391">
        <v>44985</v>
      </c>
      <c r="Z2" s="391">
        <v>45016</v>
      </c>
      <c r="AA2" s="391">
        <v>45044</v>
      </c>
      <c r="AB2" s="391">
        <v>45077</v>
      </c>
      <c r="AC2" s="391">
        <v>45107</v>
      </c>
      <c r="AD2" s="391">
        <v>45138</v>
      </c>
      <c r="AE2" s="391">
        <v>45169</v>
      </c>
    </row>
    <row r="3" spans="1:31" ht="15.75" customHeight="1">
      <c r="A3" s="71" t="s">
        <v>3727</v>
      </c>
      <c r="B3" s="153" t="s">
        <v>3728</v>
      </c>
      <c r="C3" s="83" t="s">
        <v>55</v>
      </c>
      <c r="D3" s="9" t="s">
        <v>28</v>
      </c>
      <c r="E3" s="9" t="s">
        <v>29</v>
      </c>
      <c r="F3" s="392" t="s">
        <v>30</v>
      </c>
      <c r="G3" s="285" t="s">
        <v>210</v>
      </c>
      <c r="H3" s="26" t="s">
        <v>33</v>
      </c>
      <c r="I3" s="9"/>
      <c r="J3" s="9"/>
      <c r="K3" s="9" t="str">
        <f t="shared" ref="K3:K6" si="0">IF(P3=0,"Não","Sim")</f>
        <v>Não</v>
      </c>
      <c r="L3" s="378"/>
      <c r="M3" s="345"/>
      <c r="N3" s="7" t="s">
        <v>32</v>
      </c>
      <c r="O3" s="379">
        <v>8.0000000000000002E-3</v>
      </c>
      <c r="P3" s="30"/>
      <c r="Q3" s="30"/>
      <c r="R3" s="7" t="s">
        <v>203</v>
      </c>
      <c r="S3" s="71" t="s">
        <v>462</v>
      </c>
      <c r="T3" s="6" t="s">
        <v>29</v>
      </c>
      <c r="U3" s="7"/>
      <c r="V3" s="7"/>
      <c r="W3" s="7"/>
      <c r="X3" s="380"/>
      <c r="Y3" s="380"/>
      <c r="Z3" s="380"/>
      <c r="AA3" s="380"/>
      <c r="AB3" s="380"/>
      <c r="AC3" s="380"/>
      <c r="AD3" s="380"/>
      <c r="AE3" s="104"/>
    </row>
    <row r="4" spans="1:31" ht="15.75" customHeight="1">
      <c r="A4" s="71" t="s">
        <v>3727</v>
      </c>
      <c r="B4" s="393" t="s">
        <v>1088</v>
      </c>
      <c r="C4" s="386" t="s">
        <v>3729</v>
      </c>
      <c r="D4" s="9" t="s">
        <v>28</v>
      </c>
      <c r="E4" s="9" t="s">
        <v>38</v>
      </c>
      <c r="F4" s="392" t="s">
        <v>260</v>
      </c>
      <c r="G4" s="285" t="s">
        <v>210</v>
      </c>
      <c r="H4" s="26" t="s">
        <v>33</v>
      </c>
      <c r="I4" s="9"/>
      <c r="J4" s="9"/>
      <c r="K4" s="9" t="str">
        <f t="shared" si="0"/>
        <v>Não</v>
      </c>
      <c r="L4" s="378"/>
      <c r="M4" s="378"/>
      <c r="N4" s="7" t="s">
        <v>32</v>
      </c>
      <c r="O4" s="379">
        <v>8.0000000000000002E-3</v>
      </c>
      <c r="P4" s="30"/>
      <c r="Q4" s="30"/>
      <c r="R4" s="7" t="s">
        <v>203</v>
      </c>
      <c r="S4" s="71" t="s">
        <v>1091</v>
      </c>
      <c r="T4" s="6" t="s">
        <v>43</v>
      </c>
      <c r="U4" s="7"/>
      <c r="V4" s="7"/>
      <c r="W4" s="7"/>
      <c r="X4" s="380"/>
      <c r="Y4" s="380"/>
      <c r="Z4" s="380"/>
      <c r="AA4" s="380"/>
      <c r="AB4" s="380"/>
      <c r="AC4" s="380"/>
      <c r="AD4" s="380"/>
      <c r="AE4" s="104"/>
    </row>
    <row r="5" spans="1:31" ht="15.75" customHeight="1">
      <c r="A5" s="71" t="s">
        <v>3727</v>
      </c>
      <c r="B5" s="393" t="s">
        <v>1088</v>
      </c>
      <c r="C5" s="386" t="s">
        <v>3729</v>
      </c>
      <c r="D5" s="9" t="s">
        <v>28</v>
      </c>
      <c r="E5" s="9" t="s">
        <v>38</v>
      </c>
      <c r="F5" s="392" t="s">
        <v>260</v>
      </c>
      <c r="G5" s="285" t="s">
        <v>221</v>
      </c>
      <c r="H5" s="26" t="s">
        <v>33</v>
      </c>
      <c r="I5" s="9"/>
      <c r="J5" s="9"/>
      <c r="K5" s="9" t="str">
        <f t="shared" si="0"/>
        <v>Não</v>
      </c>
      <c r="L5" s="378"/>
      <c r="M5" s="378"/>
      <c r="N5" s="7" t="s">
        <v>32</v>
      </c>
      <c r="O5" s="379">
        <v>8.0000000000000002E-3</v>
      </c>
      <c r="P5" s="30"/>
      <c r="Q5" s="30"/>
      <c r="R5" s="7" t="s">
        <v>203</v>
      </c>
      <c r="S5" s="71" t="s">
        <v>1091</v>
      </c>
      <c r="T5" s="6" t="s">
        <v>43</v>
      </c>
      <c r="U5" s="7"/>
      <c r="V5" s="7"/>
      <c r="W5" s="7"/>
      <c r="X5" s="380"/>
      <c r="Y5" s="380"/>
      <c r="Z5" s="380"/>
      <c r="AA5" s="380"/>
      <c r="AB5" s="380"/>
      <c r="AC5" s="380"/>
      <c r="AD5" s="380"/>
      <c r="AE5" s="104"/>
    </row>
    <row r="6" spans="1:31" ht="15.75" customHeight="1">
      <c r="A6" s="71" t="s">
        <v>3727</v>
      </c>
      <c r="B6" s="71" t="s">
        <v>1772</v>
      </c>
      <c r="C6" s="83" t="s">
        <v>3730</v>
      </c>
      <c r="D6" s="9" t="s">
        <v>28</v>
      </c>
      <c r="E6" s="9" t="s">
        <v>38</v>
      </c>
      <c r="F6" s="392" t="s">
        <v>260</v>
      </c>
      <c r="G6" s="285" t="s">
        <v>210</v>
      </c>
      <c r="H6" s="26" t="s">
        <v>33</v>
      </c>
      <c r="I6" s="9"/>
      <c r="J6" s="9"/>
      <c r="K6" s="9" t="str">
        <f t="shared" si="0"/>
        <v>Não</v>
      </c>
      <c r="L6" s="378"/>
      <c r="M6" s="345"/>
      <c r="N6" s="7" t="s">
        <v>32</v>
      </c>
      <c r="O6" s="379">
        <v>8.0000000000000002E-3</v>
      </c>
      <c r="P6" s="30"/>
      <c r="Q6" s="30"/>
      <c r="R6" s="7" t="s">
        <v>203</v>
      </c>
      <c r="S6" s="71" t="s">
        <v>1775</v>
      </c>
      <c r="T6" s="6" t="s">
        <v>43</v>
      </c>
      <c r="U6" s="7"/>
      <c r="V6" s="7"/>
      <c r="W6" s="7"/>
      <c r="X6" s="380"/>
      <c r="Y6" s="380"/>
      <c r="Z6" s="380"/>
      <c r="AA6" s="380"/>
      <c r="AB6" s="380"/>
      <c r="AC6" s="380"/>
      <c r="AD6" s="380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2839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2840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2841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2842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4" t="s">
        <v>2</v>
      </c>
      <c r="B1" s="394" t="s">
        <v>12</v>
      </c>
      <c r="C1" s="395" t="s">
        <v>157</v>
      </c>
      <c r="D1" s="396" t="s">
        <v>1</v>
      </c>
      <c r="E1" s="396" t="s">
        <v>3</v>
      </c>
      <c r="F1" s="396" t="s">
        <v>4</v>
      </c>
      <c r="G1" s="396" t="s">
        <v>5</v>
      </c>
      <c r="H1" s="395" t="s">
        <v>3731</v>
      </c>
      <c r="I1" s="395" t="s">
        <v>3732</v>
      </c>
      <c r="J1" s="396" t="s">
        <v>159</v>
      </c>
      <c r="K1" s="395" t="s">
        <v>3733</v>
      </c>
      <c r="L1" s="395" t="s">
        <v>3734</v>
      </c>
      <c r="M1" s="396" t="s">
        <v>162</v>
      </c>
      <c r="N1" s="395" t="s">
        <v>163</v>
      </c>
      <c r="O1" s="396" t="s">
        <v>8</v>
      </c>
      <c r="P1" s="397" t="s">
        <v>164</v>
      </c>
      <c r="Q1" s="398" t="s">
        <v>3735</v>
      </c>
      <c r="R1" s="399" t="s">
        <v>1071</v>
      </c>
      <c r="S1" s="395" t="s">
        <v>3736</v>
      </c>
      <c r="T1" s="395" t="s">
        <v>3737</v>
      </c>
      <c r="U1" s="396" t="s">
        <v>3738</v>
      </c>
      <c r="V1" s="396" t="s">
        <v>13</v>
      </c>
      <c r="W1" s="396">
        <v>43769</v>
      </c>
      <c r="X1" s="396">
        <v>43799</v>
      </c>
      <c r="Y1" s="396">
        <v>43830</v>
      </c>
      <c r="Z1" s="396">
        <v>43861</v>
      </c>
      <c r="AA1" s="396">
        <v>43890</v>
      </c>
      <c r="AB1" s="396">
        <v>43921</v>
      </c>
      <c r="AC1" s="396">
        <v>43951</v>
      </c>
      <c r="AD1" s="396">
        <v>43982</v>
      </c>
      <c r="AE1" s="396">
        <v>44012</v>
      </c>
      <c r="AF1" s="396">
        <v>44043</v>
      </c>
      <c r="AG1" s="396">
        <v>44074</v>
      </c>
      <c r="AH1" s="396">
        <v>44104</v>
      </c>
      <c r="AI1" s="396">
        <v>44134</v>
      </c>
      <c r="AJ1" s="396">
        <v>44165</v>
      </c>
      <c r="AK1" s="396">
        <v>44196</v>
      </c>
      <c r="AL1" s="396">
        <v>44227</v>
      </c>
      <c r="AM1" s="396">
        <v>44255</v>
      </c>
      <c r="AN1" s="396">
        <v>44264</v>
      </c>
      <c r="AO1" s="396">
        <v>44286</v>
      </c>
      <c r="AP1" s="396">
        <v>44312</v>
      </c>
      <c r="AQ1" s="396">
        <v>44316</v>
      </c>
      <c r="AR1" s="396">
        <v>44347</v>
      </c>
      <c r="AS1" s="396">
        <v>44377</v>
      </c>
      <c r="AT1" s="396">
        <v>44408</v>
      </c>
      <c r="AU1" s="396">
        <v>44439</v>
      </c>
      <c r="AV1" s="396">
        <v>44469</v>
      </c>
      <c r="AW1" s="396">
        <v>44500</v>
      </c>
      <c r="AX1" s="396">
        <v>44530</v>
      </c>
      <c r="AY1" s="396">
        <v>44561</v>
      </c>
      <c r="AZ1" s="400">
        <v>44592</v>
      </c>
      <c r="BA1" s="400">
        <v>44620</v>
      </c>
      <c r="BB1" s="400">
        <v>44651</v>
      </c>
      <c r="BC1" s="400">
        <v>44680</v>
      </c>
      <c r="BD1" s="396">
        <v>44712</v>
      </c>
      <c r="BE1" s="400">
        <v>44742</v>
      </c>
      <c r="BF1" s="400">
        <v>44771</v>
      </c>
      <c r="BG1" s="400">
        <v>44804</v>
      </c>
      <c r="BH1" s="400">
        <v>44833</v>
      </c>
      <c r="BI1" s="400">
        <v>44865</v>
      </c>
      <c r="BJ1" s="400">
        <v>44895</v>
      </c>
      <c r="BK1" s="400">
        <v>44923</v>
      </c>
      <c r="BL1" s="400">
        <v>44957</v>
      </c>
      <c r="BM1" s="400">
        <v>44985</v>
      </c>
      <c r="BN1" s="400">
        <v>45016</v>
      </c>
      <c r="BO1" s="400">
        <v>45044</v>
      </c>
      <c r="BP1" s="400">
        <v>45077</v>
      </c>
      <c r="BQ1" s="400">
        <v>45103</v>
      </c>
      <c r="BR1" s="400">
        <v>45134</v>
      </c>
      <c r="BS1" s="401" t="s">
        <v>3739</v>
      </c>
      <c r="BT1" s="401"/>
    </row>
    <row r="2" spans="1:72" ht="15.75" customHeight="1">
      <c r="A2" s="114" t="s">
        <v>3740</v>
      </c>
      <c r="B2" s="95" t="s">
        <v>3741</v>
      </c>
      <c r="C2" s="153" t="s">
        <v>3742</v>
      </c>
      <c r="D2" s="345">
        <v>4926548</v>
      </c>
      <c r="E2" s="342" t="s">
        <v>28</v>
      </c>
      <c r="F2" s="342" t="s">
        <v>29</v>
      </c>
      <c r="G2" s="342" t="s">
        <v>3576</v>
      </c>
      <c r="H2" s="342" t="str">
        <f>IFERROR(VLOOKUP(G2,'Cadastro de assessores'!A:B,2,FALSE),"Não Cadastrado")</f>
        <v>14739</v>
      </c>
      <c r="I2" s="342"/>
      <c r="J2" s="26" t="s">
        <v>3743</v>
      </c>
      <c r="K2" s="341" t="s">
        <v>210</v>
      </c>
      <c r="L2" s="402">
        <v>44475</v>
      </c>
      <c r="M2" s="403">
        <v>44482</v>
      </c>
      <c r="N2" s="345"/>
      <c r="O2" s="345" t="s">
        <v>3744</v>
      </c>
      <c r="P2" s="375">
        <v>0.02</v>
      </c>
      <c r="Q2" s="315"/>
      <c r="R2" s="404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203</v>
      </c>
      <c r="U2" s="341" t="s">
        <v>3745</v>
      </c>
      <c r="V2" s="341" t="s">
        <v>20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5"/>
      <c r="AH2" s="405"/>
      <c r="AI2" s="405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3740</v>
      </c>
      <c r="B3" s="95" t="s">
        <v>3746</v>
      </c>
      <c r="C3" s="114" t="s">
        <v>3747</v>
      </c>
      <c r="D3" s="341">
        <v>4653733</v>
      </c>
      <c r="E3" s="341" t="s">
        <v>28</v>
      </c>
      <c r="F3" s="341" t="s">
        <v>29</v>
      </c>
      <c r="G3" s="341" t="s">
        <v>3748</v>
      </c>
      <c r="H3" s="341" t="str">
        <f>IFERROR(VLOOKUP(G3,'Cadastro de assessores'!A:B,2,FALSE),"Não Cadastrado")</f>
        <v>17679</v>
      </c>
      <c r="I3" s="341"/>
      <c r="J3" s="26" t="s">
        <v>201</v>
      </c>
      <c r="K3" s="341" t="s">
        <v>3749</v>
      </c>
      <c r="L3" s="406">
        <v>44186</v>
      </c>
      <c r="M3" s="406">
        <v>44186</v>
      </c>
      <c r="N3" s="374">
        <v>44456</v>
      </c>
      <c r="O3" s="341" t="s">
        <v>3750</v>
      </c>
      <c r="P3" s="375">
        <v>1.4999999999999999E-2</v>
      </c>
      <c r="Q3" s="407" t="s">
        <v>3751</v>
      </c>
      <c r="R3" s="404"/>
      <c r="S3" s="341" t="str">
        <f t="shared" si="0"/>
        <v/>
      </c>
      <c r="T3" s="341" t="s">
        <v>203</v>
      </c>
      <c r="U3" s="341" t="s">
        <v>3752</v>
      </c>
      <c r="V3" s="341" t="s">
        <v>29</v>
      </c>
      <c r="W3" s="405" t="s">
        <v>3753</v>
      </c>
      <c r="X3" s="405" t="s">
        <v>3753</v>
      </c>
      <c r="Y3" s="405" t="s">
        <v>3753</v>
      </c>
      <c r="Z3" s="405" t="s">
        <v>3753</v>
      </c>
      <c r="AA3" s="405" t="s">
        <v>3753</v>
      </c>
      <c r="AB3" s="405" t="s">
        <v>3753</v>
      </c>
      <c r="AC3" s="405" t="s">
        <v>3753</v>
      </c>
      <c r="AD3" s="405" t="s">
        <v>3753</v>
      </c>
      <c r="AE3" s="405" t="s">
        <v>3753</v>
      </c>
      <c r="AF3" s="405" t="s">
        <v>3753</v>
      </c>
      <c r="AG3" s="405" t="s">
        <v>3753</v>
      </c>
      <c r="AH3" s="405" t="s">
        <v>3753</v>
      </c>
      <c r="AI3" s="405" t="s">
        <v>3753</v>
      </c>
      <c r="AJ3" s="405" t="s">
        <v>3753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2893</v>
      </c>
      <c r="BE3" s="291" t="s">
        <v>2893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3740</v>
      </c>
      <c r="B4" s="95" t="s">
        <v>3754</v>
      </c>
      <c r="C4" s="95" t="s">
        <v>3755</v>
      </c>
      <c r="D4" s="342">
        <v>4084071</v>
      </c>
      <c r="E4" s="342" t="s">
        <v>28</v>
      </c>
      <c r="F4" s="342" t="s">
        <v>29</v>
      </c>
      <c r="G4" s="342" t="s">
        <v>3756</v>
      </c>
      <c r="H4" s="342">
        <f>IFERROR(VLOOKUP(G4,'Cadastro de assessores'!A:B,2,FALSE),"Não Cadastrado")</f>
        <v>12336</v>
      </c>
      <c r="I4" s="342"/>
      <c r="J4" s="26" t="s">
        <v>3743</v>
      </c>
      <c r="K4" s="341" t="s">
        <v>210</v>
      </c>
      <c r="L4" s="402">
        <v>44323</v>
      </c>
      <c r="M4" s="402">
        <v>44326</v>
      </c>
      <c r="N4" s="341"/>
      <c r="O4" s="345" t="s">
        <v>3757</v>
      </c>
      <c r="P4" s="379">
        <v>7.0000000000000001E-3</v>
      </c>
      <c r="Q4" s="408"/>
      <c r="R4" s="404"/>
      <c r="S4" s="341" t="str">
        <f t="shared" si="0"/>
        <v>Não Qualificado</v>
      </c>
      <c r="T4" s="341" t="s">
        <v>203</v>
      </c>
      <c r="U4" s="341" t="s">
        <v>3758</v>
      </c>
      <c r="V4" s="341" t="s">
        <v>29</v>
      </c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3740</v>
      </c>
      <c r="B5" s="95" t="s">
        <v>229</v>
      </c>
      <c r="C5" s="377" t="s">
        <v>3759</v>
      </c>
      <c r="D5" s="409">
        <v>2602612</v>
      </c>
      <c r="E5" s="342" t="s">
        <v>28</v>
      </c>
      <c r="F5" s="342" t="s">
        <v>20</v>
      </c>
      <c r="G5" s="342" t="s">
        <v>214</v>
      </c>
      <c r="H5" s="342">
        <f>IFERROR(VLOOKUP(G5,'Cadastro de assessores'!A:B,2,FALSE),"Não Cadastrado")</f>
        <v>12331</v>
      </c>
      <c r="I5" s="342"/>
      <c r="J5" s="26" t="s">
        <v>3743</v>
      </c>
      <c r="K5" s="341" t="s">
        <v>210</v>
      </c>
      <c r="L5" s="410">
        <v>44642</v>
      </c>
      <c r="M5" s="410">
        <v>44642</v>
      </c>
      <c r="N5" s="345"/>
      <c r="O5" s="345" t="s">
        <v>3760</v>
      </c>
      <c r="P5" s="375">
        <v>1.2E-2</v>
      </c>
      <c r="Q5" s="408" t="s">
        <v>3761</v>
      </c>
      <c r="R5" s="404"/>
      <c r="S5" s="341" t="str">
        <f t="shared" si="0"/>
        <v>Não Qualificado</v>
      </c>
      <c r="T5" s="341" t="s">
        <v>203</v>
      </c>
      <c r="U5" s="341"/>
      <c r="V5" s="341" t="s">
        <v>20</v>
      </c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3740</v>
      </c>
      <c r="B6" s="95" t="s">
        <v>3762</v>
      </c>
      <c r="C6" s="411" t="s">
        <v>3763</v>
      </c>
      <c r="D6" s="412">
        <v>4442405</v>
      </c>
      <c r="E6" s="342" t="s">
        <v>28</v>
      </c>
      <c r="F6" s="342" t="s">
        <v>20</v>
      </c>
      <c r="G6" s="342" t="s">
        <v>369</v>
      </c>
      <c r="H6" s="342" t="str">
        <f>IFERROR(VLOOKUP(G6,'Cadastro de assessores'!A:B,2,FALSE),"Não Cadastrado")</f>
        <v>18009</v>
      </c>
      <c r="I6" s="342"/>
      <c r="J6" s="26" t="s">
        <v>3743</v>
      </c>
      <c r="K6" s="341" t="s">
        <v>210</v>
      </c>
      <c r="L6" s="402">
        <v>44084</v>
      </c>
      <c r="M6" s="402">
        <v>44084</v>
      </c>
      <c r="N6" s="341"/>
      <c r="O6" s="341" t="s">
        <v>3764</v>
      </c>
      <c r="P6" s="375">
        <v>2.5000000000000001E-2</v>
      </c>
      <c r="Q6" s="408" t="s">
        <v>3765</v>
      </c>
      <c r="R6" s="404"/>
      <c r="S6" s="341" t="str">
        <f t="shared" si="0"/>
        <v>Não Qualificado</v>
      </c>
      <c r="T6" s="341" t="s">
        <v>203</v>
      </c>
      <c r="U6" s="341" t="s">
        <v>3766</v>
      </c>
      <c r="V6" s="341" t="s">
        <v>29</v>
      </c>
      <c r="W6" s="405" t="s">
        <v>3753</v>
      </c>
      <c r="X6" s="405" t="s">
        <v>3753</v>
      </c>
      <c r="Y6" s="405" t="s">
        <v>3753</v>
      </c>
      <c r="Z6" s="405" t="s">
        <v>3753</v>
      </c>
      <c r="AA6" s="405" t="s">
        <v>3753</v>
      </c>
      <c r="AB6" s="405" t="s">
        <v>3753</v>
      </c>
      <c r="AC6" s="405" t="s">
        <v>3753</v>
      </c>
      <c r="AD6" s="405" t="s">
        <v>3753</v>
      </c>
      <c r="AE6" s="405" t="s">
        <v>3753</v>
      </c>
      <c r="AF6" s="405" t="s">
        <v>3753</v>
      </c>
      <c r="AG6" s="405" t="s">
        <v>3753</v>
      </c>
      <c r="AH6" s="405" t="s">
        <v>3767</v>
      </c>
      <c r="AI6" s="405" t="s">
        <v>3768</v>
      </c>
      <c r="AJ6" s="405" t="s">
        <v>3769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3740</v>
      </c>
      <c r="B7" s="95" t="s">
        <v>3639</v>
      </c>
      <c r="C7" s="95" t="s">
        <v>3638</v>
      </c>
      <c r="D7" s="342">
        <v>4461647</v>
      </c>
      <c r="E7" s="342" t="s">
        <v>28</v>
      </c>
      <c r="F7" s="342" t="s">
        <v>29</v>
      </c>
      <c r="G7" s="342" t="s">
        <v>78</v>
      </c>
      <c r="H7" s="342">
        <f>IFERROR(VLOOKUP(G7,'Cadastro de assessores'!A:B,2,FALSE),"Não Cadastrado")</f>
        <v>12332</v>
      </c>
      <c r="I7" s="342"/>
      <c r="J7" s="26" t="s">
        <v>3743</v>
      </c>
      <c r="K7" s="341" t="s">
        <v>210</v>
      </c>
      <c r="L7" s="402">
        <v>44090</v>
      </c>
      <c r="M7" s="402">
        <v>44092</v>
      </c>
      <c r="N7" s="341"/>
      <c r="O7" s="341" t="s">
        <v>3760</v>
      </c>
      <c r="P7" s="375">
        <v>1.2E-2</v>
      </c>
      <c r="Q7" s="408" t="s">
        <v>3770</v>
      </c>
      <c r="R7" s="404"/>
      <c r="S7" s="341" t="str">
        <f t="shared" si="0"/>
        <v/>
      </c>
      <c r="T7" s="341" t="s">
        <v>203</v>
      </c>
      <c r="U7" s="341" t="s">
        <v>3771</v>
      </c>
      <c r="V7" s="341" t="s">
        <v>29</v>
      </c>
      <c r="W7" s="405" t="s">
        <v>3753</v>
      </c>
      <c r="X7" s="405" t="s">
        <v>3753</v>
      </c>
      <c r="Y7" s="405" t="s">
        <v>3753</v>
      </c>
      <c r="Z7" s="405" t="s">
        <v>3753</v>
      </c>
      <c r="AA7" s="405" t="s">
        <v>3753</v>
      </c>
      <c r="AB7" s="405" t="s">
        <v>3753</v>
      </c>
      <c r="AC7" s="405" t="s">
        <v>3753</v>
      </c>
      <c r="AD7" s="405" t="s">
        <v>3753</v>
      </c>
      <c r="AE7" s="405" t="s">
        <v>3753</v>
      </c>
      <c r="AF7" s="405" t="s">
        <v>3753</v>
      </c>
      <c r="AG7" s="405" t="s">
        <v>3753</v>
      </c>
      <c r="AH7" s="405" t="s">
        <v>3772</v>
      </c>
      <c r="AI7" s="405" t="s">
        <v>3773</v>
      </c>
      <c r="AJ7" s="405" t="s">
        <v>3774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3740</v>
      </c>
      <c r="B8" s="95" t="s">
        <v>3639</v>
      </c>
      <c r="C8" s="95" t="s">
        <v>3638</v>
      </c>
      <c r="D8" s="342">
        <v>3345620</v>
      </c>
      <c r="E8" s="342" t="s">
        <v>28</v>
      </c>
      <c r="F8" s="342" t="s">
        <v>29</v>
      </c>
      <c r="G8" s="342" t="s">
        <v>78</v>
      </c>
      <c r="H8" s="342">
        <f>IFERROR(VLOOKUP(G8,'Cadastro de assessores'!A:B,2,FALSE),"Não Cadastrado")</f>
        <v>12332</v>
      </c>
      <c r="I8" s="342"/>
      <c r="J8" s="26" t="s">
        <v>210</v>
      </c>
      <c r="K8" s="341"/>
      <c r="L8" s="402"/>
      <c r="M8" s="402">
        <v>44960</v>
      </c>
      <c r="N8" s="341"/>
      <c r="O8" s="341" t="s">
        <v>3757</v>
      </c>
      <c r="P8" s="375">
        <v>0.01</v>
      </c>
      <c r="Q8" s="408"/>
      <c r="R8" s="404"/>
      <c r="S8" s="341"/>
      <c r="T8" s="341"/>
      <c r="U8" s="341"/>
      <c r="V8" s="341" t="s">
        <v>621</v>
      </c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3740</v>
      </c>
      <c r="B9" s="95" t="s">
        <v>3775</v>
      </c>
      <c r="C9" s="114" t="s">
        <v>3776</v>
      </c>
      <c r="D9" s="342">
        <v>3679808</v>
      </c>
      <c r="E9" s="342" t="s">
        <v>28</v>
      </c>
      <c r="F9" s="342" t="s">
        <v>20</v>
      </c>
      <c r="G9" s="342" t="s">
        <v>2024</v>
      </c>
      <c r="H9" s="342">
        <f>IFERROR(VLOOKUP(G9,'Cadastro de assessores'!A:B,2,FALSE),"Não Cadastrado")</f>
        <v>12350</v>
      </c>
      <c r="I9" s="342" t="s">
        <v>235</v>
      </c>
      <c r="J9" s="26" t="s">
        <v>3743</v>
      </c>
      <c r="K9" s="341"/>
      <c r="L9" s="402"/>
      <c r="M9" s="402"/>
      <c r="N9" s="341"/>
      <c r="O9" s="341" t="s">
        <v>3750</v>
      </c>
      <c r="P9" s="375">
        <v>1.4999999999999999E-2</v>
      </c>
      <c r="Q9" s="408"/>
      <c r="R9" s="404"/>
      <c r="S9" s="341"/>
      <c r="T9" s="341"/>
      <c r="U9" s="341"/>
      <c r="V9" s="341" t="s">
        <v>20</v>
      </c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3740</v>
      </c>
      <c r="B10" s="95" t="s">
        <v>248</v>
      </c>
      <c r="C10" s="114" t="s">
        <v>246</v>
      </c>
      <c r="D10" s="342">
        <v>2204868</v>
      </c>
      <c r="E10" s="342" t="s">
        <v>28</v>
      </c>
      <c r="F10" s="342" t="s">
        <v>29</v>
      </c>
      <c r="G10" s="342" t="s">
        <v>2483</v>
      </c>
      <c r="H10" s="342" t="str">
        <f>IFERROR(VLOOKUP(G10,'Cadastro de assessores'!A:B,2,FALSE),"Não Cadastrado")</f>
        <v>18256</v>
      </c>
      <c r="I10" s="342"/>
      <c r="J10" s="26" t="s">
        <v>3743</v>
      </c>
      <c r="K10" s="341" t="s">
        <v>210</v>
      </c>
      <c r="L10" s="402">
        <v>44252</v>
      </c>
      <c r="M10" s="402">
        <v>44252</v>
      </c>
      <c r="N10" s="341"/>
      <c r="O10" s="341" t="s">
        <v>3750</v>
      </c>
      <c r="P10" s="375">
        <v>1.4999999999999999E-2</v>
      </c>
      <c r="Q10" s="408" t="s">
        <v>3777</v>
      </c>
      <c r="R10" s="404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203</v>
      </c>
      <c r="U10" s="341" t="s">
        <v>3778</v>
      </c>
      <c r="V10" s="341" t="s">
        <v>29</v>
      </c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3740</v>
      </c>
      <c r="B11" s="95" t="s">
        <v>3779</v>
      </c>
      <c r="C11" s="377" t="s">
        <v>3780</v>
      </c>
      <c r="D11" s="345">
        <v>2697792</v>
      </c>
      <c r="E11" s="341" t="s">
        <v>28</v>
      </c>
      <c r="F11" s="341" t="s">
        <v>29</v>
      </c>
      <c r="G11" s="341" t="s">
        <v>3618</v>
      </c>
      <c r="H11" s="341" t="str">
        <f>IFERROR(VLOOKUP(G11,'Cadastro de assessores'!A:B,2,FALSE),"Não Cadastrado")</f>
        <v>18266</v>
      </c>
      <c r="I11" s="341"/>
      <c r="J11" s="26" t="s">
        <v>201</v>
      </c>
      <c r="K11" s="341" t="s">
        <v>3749</v>
      </c>
      <c r="L11" s="374">
        <v>44302</v>
      </c>
      <c r="M11" s="374">
        <v>44302</v>
      </c>
      <c r="N11" s="374">
        <v>44473</v>
      </c>
      <c r="O11" s="341" t="s">
        <v>3764</v>
      </c>
      <c r="P11" s="375">
        <v>2.5000000000000001E-2</v>
      </c>
      <c r="Q11" s="407" t="s">
        <v>3781</v>
      </c>
      <c r="R11" s="404"/>
      <c r="S11" s="341" t="str">
        <f t="shared" si="1"/>
        <v/>
      </c>
      <c r="T11" s="341" t="s">
        <v>203</v>
      </c>
      <c r="U11" s="341" t="s">
        <v>3782</v>
      </c>
      <c r="V11" s="341" t="s">
        <v>3783</v>
      </c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2893</v>
      </c>
      <c r="BE11" s="291" t="s">
        <v>2893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3740</v>
      </c>
      <c r="B12" s="95" t="s">
        <v>3784</v>
      </c>
      <c r="C12" s="114" t="s">
        <v>3785</v>
      </c>
      <c r="D12" s="341">
        <v>4447856</v>
      </c>
      <c r="E12" s="341" t="s">
        <v>110</v>
      </c>
      <c r="F12" s="341" t="s">
        <v>29</v>
      </c>
      <c r="G12" s="341" t="s">
        <v>3569</v>
      </c>
      <c r="H12" s="341" t="str">
        <f>IFERROR(VLOOKUP(G12,'Cadastro de assessores'!A:B,2,FALSE),"Não Cadastrado")</f>
        <v>14574</v>
      </c>
      <c r="I12" s="341"/>
      <c r="J12" s="26" t="s">
        <v>201</v>
      </c>
      <c r="K12" s="341" t="s">
        <v>3749</v>
      </c>
      <c r="L12" s="374">
        <v>44085</v>
      </c>
      <c r="M12" s="374">
        <v>44085</v>
      </c>
      <c r="N12" s="374">
        <v>44396</v>
      </c>
      <c r="O12" s="341" t="s">
        <v>3760</v>
      </c>
      <c r="P12" s="375">
        <v>1.2E-2</v>
      </c>
      <c r="Q12" s="407" t="s">
        <v>3786</v>
      </c>
      <c r="R12" s="404"/>
      <c r="S12" s="341" t="str">
        <f t="shared" si="1"/>
        <v/>
      </c>
      <c r="T12" s="341" t="s">
        <v>203</v>
      </c>
      <c r="U12" s="341" t="s">
        <v>3787</v>
      </c>
      <c r="V12" s="341" t="s">
        <v>29</v>
      </c>
      <c r="W12" s="405" t="s">
        <v>3753</v>
      </c>
      <c r="X12" s="405" t="s">
        <v>3753</v>
      </c>
      <c r="Y12" s="405" t="s">
        <v>3753</v>
      </c>
      <c r="Z12" s="405" t="s">
        <v>3753</v>
      </c>
      <c r="AA12" s="405" t="s">
        <v>3753</v>
      </c>
      <c r="AB12" s="405" t="s">
        <v>3753</v>
      </c>
      <c r="AC12" s="405" t="s">
        <v>3753</v>
      </c>
      <c r="AD12" s="405" t="s">
        <v>3753</v>
      </c>
      <c r="AE12" s="405" t="s">
        <v>3753</v>
      </c>
      <c r="AF12" s="405" t="s">
        <v>3753</v>
      </c>
      <c r="AG12" s="405" t="s">
        <v>3753</v>
      </c>
      <c r="AH12" s="405" t="s">
        <v>3788</v>
      </c>
      <c r="AI12" s="405" t="s">
        <v>3789</v>
      </c>
      <c r="AJ12" s="405" t="s">
        <v>3790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2893</v>
      </c>
      <c r="BE12" s="291" t="s">
        <v>2893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3740</v>
      </c>
      <c r="B13" s="95" t="s">
        <v>3791</v>
      </c>
      <c r="C13" s="377" t="s">
        <v>3792</v>
      </c>
      <c r="D13" s="409">
        <v>8227775</v>
      </c>
      <c r="E13" s="342" t="s">
        <v>28</v>
      </c>
      <c r="F13" s="342" t="s">
        <v>29</v>
      </c>
      <c r="G13" s="342" t="s">
        <v>30</v>
      </c>
      <c r="H13" s="342">
        <f>IFERROR(VLOOKUP(G13,'Cadastro de assessores'!A:B,2,FALSE),"Não Cadastrado")</f>
        <v>12344</v>
      </c>
      <c r="I13" s="342"/>
      <c r="J13" s="26" t="s">
        <v>3743</v>
      </c>
      <c r="K13" s="341" t="s">
        <v>210</v>
      </c>
      <c r="L13" s="410">
        <v>44652</v>
      </c>
      <c r="M13" s="410">
        <v>44652</v>
      </c>
      <c r="N13" s="345"/>
      <c r="O13" s="345" t="s">
        <v>3757</v>
      </c>
      <c r="P13" s="379">
        <v>7.0000000000000001E-3</v>
      </c>
      <c r="Q13" s="408"/>
      <c r="R13" s="404"/>
      <c r="S13" s="341"/>
      <c r="T13" s="341" t="s">
        <v>203</v>
      </c>
      <c r="U13" s="341" t="s">
        <v>3766</v>
      </c>
      <c r="V13" s="341" t="s">
        <v>29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3740</v>
      </c>
      <c r="B14" s="95" t="s">
        <v>3793</v>
      </c>
      <c r="C14" s="377" t="s">
        <v>3794</v>
      </c>
      <c r="D14" s="409">
        <v>2406947</v>
      </c>
      <c r="E14" s="342" t="s">
        <v>28</v>
      </c>
      <c r="F14" s="342" t="s">
        <v>20</v>
      </c>
      <c r="G14" s="342" t="s">
        <v>214</v>
      </c>
      <c r="H14" s="342">
        <f>IFERROR(VLOOKUP(G14,'Cadastro de assessores'!A:B,2,FALSE),"Não Cadastrado")</f>
        <v>12331</v>
      </c>
      <c r="I14" s="342" t="s">
        <v>235</v>
      </c>
      <c r="J14" s="26" t="s">
        <v>3743</v>
      </c>
      <c r="K14" s="341" t="s">
        <v>210</v>
      </c>
      <c r="L14" s="410">
        <v>44453</v>
      </c>
      <c r="M14" s="410">
        <v>44609</v>
      </c>
      <c r="N14" s="413"/>
      <c r="O14" s="413" t="s">
        <v>3760</v>
      </c>
      <c r="P14" s="375">
        <v>1.2E-2</v>
      </c>
      <c r="Q14" s="408" t="s">
        <v>3795</v>
      </c>
      <c r="R14" s="404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203</v>
      </c>
      <c r="U14" s="341" t="s">
        <v>3796</v>
      </c>
      <c r="V14" s="345" t="s">
        <v>20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5"/>
      <c r="AH14" s="405"/>
      <c r="AI14" s="405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5"/>
      <c r="BA14" s="405">
        <v>481706.07</v>
      </c>
      <c r="BB14" s="405">
        <v>407735.87</v>
      </c>
      <c r="BC14" s="405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3740</v>
      </c>
      <c r="B15" s="95" t="s">
        <v>295</v>
      </c>
      <c r="C15" s="377" t="s">
        <v>292</v>
      </c>
      <c r="D15" s="342">
        <v>3952119</v>
      </c>
      <c r="E15" s="342" t="s">
        <v>28</v>
      </c>
      <c r="F15" s="342" t="s">
        <v>29</v>
      </c>
      <c r="G15" s="342" t="s">
        <v>3119</v>
      </c>
      <c r="H15" s="342" t="str">
        <f>IFERROR(VLOOKUP(G15,'Cadastro de assessores'!A:B,2,FALSE),"Não Cadastrado")</f>
        <v>13444</v>
      </c>
      <c r="I15" s="342"/>
      <c r="J15" s="26" t="s">
        <v>3743</v>
      </c>
      <c r="K15" s="341" t="s">
        <v>210</v>
      </c>
      <c r="L15" s="402">
        <v>44335</v>
      </c>
      <c r="M15" s="402">
        <v>44335</v>
      </c>
      <c r="N15" s="345"/>
      <c r="O15" s="345" t="s">
        <v>3797</v>
      </c>
      <c r="P15" s="379">
        <v>8.0000000000000002E-3</v>
      </c>
      <c r="Q15" s="408"/>
      <c r="R15" s="404"/>
      <c r="S15" s="341" t="str">
        <f t="shared" si="2"/>
        <v>Não Qualificado</v>
      </c>
      <c r="T15" s="341" t="s">
        <v>203</v>
      </c>
      <c r="U15" s="341" t="s">
        <v>3752</v>
      </c>
      <c r="V15" s="341" t="s">
        <v>29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3740</v>
      </c>
      <c r="B16" s="95" t="s">
        <v>3798</v>
      </c>
      <c r="C16" s="77" t="s">
        <v>3799</v>
      </c>
      <c r="D16" s="345">
        <v>7435703</v>
      </c>
      <c r="E16" s="341" t="s">
        <v>28</v>
      </c>
      <c r="F16" s="341" t="s">
        <v>20</v>
      </c>
      <c r="G16" s="341" t="s">
        <v>369</v>
      </c>
      <c r="H16" s="341" t="str">
        <f>IFERROR(VLOOKUP(G16,'Cadastro de assessores'!A:B,2,FALSE),"Não Cadastrado")</f>
        <v>18009</v>
      </c>
      <c r="I16" s="341" t="s">
        <v>235</v>
      </c>
      <c r="J16" s="26" t="s">
        <v>201</v>
      </c>
      <c r="K16" s="341"/>
      <c r="L16" s="406">
        <v>44547</v>
      </c>
      <c r="M16" s="406">
        <v>44547</v>
      </c>
      <c r="N16" s="378">
        <v>44664</v>
      </c>
      <c r="O16" s="345" t="s">
        <v>3764</v>
      </c>
      <c r="P16" s="375">
        <v>2.5000000000000001E-2</v>
      </c>
      <c r="Q16" s="407" t="s">
        <v>3800</v>
      </c>
      <c r="R16" s="404"/>
      <c r="S16" s="341" t="str">
        <f t="shared" si="2"/>
        <v>Não Qualificado</v>
      </c>
      <c r="T16" s="341" t="s">
        <v>203</v>
      </c>
      <c r="U16" s="341" t="s">
        <v>3801</v>
      </c>
      <c r="V16" s="345" t="s">
        <v>113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5"/>
      <c r="AH16" s="405"/>
      <c r="AI16" s="405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5"/>
      <c r="BA16" s="405">
        <v>0</v>
      </c>
      <c r="BB16" s="405">
        <v>67365.600000000006</v>
      </c>
      <c r="BC16" s="405">
        <v>542216.27</v>
      </c>
      <c r="BD16" s="291" t="s">
        <v>2893</v>
      </c>
      <c r="BE16" s="291" t="s">
        <v>2893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3740</v>
      </c>
      <c r="B17" s="95" t="s">
        <v>318</v>
      </c>
      <c r="C17" s="114" t="s">
        <v>315</v>
      </c>
      <c r="D17" s="341">
        <v>4831456</v>
      </c>
      <c r="E17" s="342" t="s">
        <v>110</v>
      </c>
      <c r="F17" s="342" t="s">
        <v>29</v>
      </c>
      <c r="G17" s="342" t="s">
        <v>3802</v>
      </c>
      <c r="H17" s="342" t="str">
        <f>IFERROR(VLOOKUP(G17,'Cadastro de assessores'!A:B,2,FALSE),"Não Cadastrado")</f>
        <v>12624</v>
      </c>
      <c r="I17" s="342"/>
      <c r="J17" s="26" t="s">
        <v>3743</v>
      </c>
      <c r="K17" s="341" t="s">
        <v>210</v>
      </c>
      <c r="L17" s="402">
        <v>44231</v>
      </c>
      <c r="M17" s="402">
        <v>44231</v>
      </c>
      <c r="N17" s="341"/>
      <c r="O17" s="341" t="s">
        <v>3764</v>
      </c>
      <c r="P17" s="375">
        <v>2.5000000000000001E-2</v>
      </c>
      <c r="Q17" s="408" t="s">
        <v>3803</v>
      </c>
      <c r="R17" s="404"/>
      <c r="S17" s="341" t="str">
        <f t="shared" si="2"/>
        <v>Não Qualificado</v>
      </c>
      <c r="T17" s="341" t="s">
        <v>203</v>
      </c>
      <c r="U17" s="341" t="s">
        <v>3804</v>
      </c>
      <c r="V17" s="341" t="s">
        <v>29</v>
      </c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3740</v>
      </c>
      <c r="B18" s="95" t="s">
        <v>3805</v>
      </c>
      <c r="C18" s="95" t="s">
        <v>3806</v>
      </c>
      <c r="D18" s="414">
        <v>8742121</v>
      </c>
      <c r="E18" s="342" t="s">
        <v>28</v>
      </c>
      <c r="F18" s="342" t="s">
        <v>20</v>
      </c>
      <c r="G18" s="342" t="s">
        <v>63</v>
      </c>
      <c r="H18" s="342" t="str">
        <f>IFERROR(VLOOKUP(G18,'Cadastro de assessores'!A:B,2,FALSE),"Não Cadastrado")</f>
        <v>17831</v>
      </c>
      <c r="I18" s="342"/>
      <c r="J18" s="26" t="s">
        <v>3743</v>
      </c>
      <c r="K18" s="341" t="s">
        <v>210</v>
      </c>
      <c r="L18" s="402">
        <v>44722</v>
      </c>
      <c r="M18" s="402">
        <v>44729</v>
      </c>
      <c r="N18" s="341"/>
      <c r="O18" s="341" t="s">
        <v>3760</v>
      </c>
      <c r="P18" s="375">
        <v>1.2E-2</v>
      </c>
      <c r="Q18" s="407"/>
      <c r="R18" s="404"/>
      <c r="S18" s="341" t="s">
        <v>296</v>
      </c>
      <c r="T18" s="341" t="s">
        <v>203</v>
      </c>
      <c r="U18" s="341" t="s">
        <v>3766</v>
      </c>
      <c r="V18" s="341" t="s">
        <v>29</v>
      </c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2893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3740</v>
      </c>
      <c r="B19" s="95" t="s">
        <v>334</v>
      </c>
      <c r="C19" s="95" t="s">
        <v>3807</v>
      </c>
      <c r="D19" s="342">
        <v>2931994</v>
      </c>
      <c r="E19" s="342" t="s">
        <v>110</v>
      </c>
      <c r="F19" s="342" t="s">
        <v>29</v>
      </c>
      <c r="G19" s="342" t="s">
        <v>3808</v>
      </c>
      <c r="H19" s="342" t="str">
        <f>IFERROR(VLOOKUP(G19,'Cadastro de assessores'!A:B,2,FALSE),"Não Cadastrado")</f>
        <v>1441</v>
      </c>
      <c r="I19" s="342"/>
      <c r="J19" s="26" t="s">
        <v>210</v>
      </c>
      <c r="K19" s="341" t="s">
        <v>210</v>
      </c>
      <c r="L19" s="402">
        <v>44134</v>
      </c>
      <c r="M19" s="402">
        <v>44138</v>
      </c>
      <c r="N19" s="341"/>
      <c r="O19" s="341" t="s">
        <v>3764</v>
      </c>
      <c r="P19" s="375">
        <v>2.5000000000000001E-2</v>
      </c>
      <c r="Q19" s="407"/>
      <c r="R19" s="404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203</v>
      </c>
      <c r="U19" s="341" t="s">
        <v>3766</v>
      </c>
      <c r="V19" s="341" t="s">
        <v>29</v>
      </c>
      <c r="W19" s="405" t="s">
        <v>3753</v>
      </c>
      <c r="X19" s="405" t="s">
        <v>3753</v>
      </c>
      <c r="Y19" s="405" t="s">
        <v>3753</v>
      </c>
      <c r="Z19" s="405" t="s">
        <v>3753</v>
      </c>
      <c r="AA19" s="405" t="s">
        <v>3753</v>
      </c>
      <c r="AB19" s="405" t="s">
        <v>3753</v>
      </c>
      <c r="AC19" s="405" t="s">
        <v>3753</v>
      </c>
      <c r="AD19" s="405" t="s">
        <v>3753</v>
      </c>
      <c r="AE19" s="405" t="s">
        <v>3753</v>
      </c>
      <c r="AF19" s="405" t="s">
        <v>3753</v>
      </c>
      <c r="AG19" s="405" t="s">
        <v>3753</v>
      </c>
      <c r="AH19" s="405" t="s">
        <v>3753</v>
      </c>
      <c r="AI19" s="405" t="s">
        <v>3809</v>
      </c>
      <c r="AJ19" s="405" t="s">
        <v>3810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3740</v>
      </c>
      <c r="B20" s="95" t="s">
        <v>3811</v>
      </c>
      <c r="C20" s="95" t="s">
        <v>3812</v>
      </c>
      <c r="D20" s="342">
        <v>4608802</v>
      </c>
      <c r="E20" s="342" t="s">
        <v>2884</v>
      </c>
      <c r="F20" s="342" t="s">
        <v>29</v>
      </c>
      <c r="G20" s="342" t="s">
        <v>2884</v>
      </c>
      <c r="H20" s="342" t="str">
        <f>IFERROR(VLOOKUP(G20,'Cadastro de assessores'!A:B,2,FALSE),"Não Cadastrado")</f>
        <v>18986</v>
      </c>
      <c r="I20" s="342" t="s">
        <v>235</v>
      </c>
      <c r="J20" s="26" t="s">
        <v>210</v>
      </c>
      <c r="K20" s="341" t="s">
        <v>210</v>
      </c>
      <c r="L20" s="403">
        <v>44158</v>
      </c>
      <c r="M20" s="403">
        <v>44180</v>
      </c>
      <c r="N20" s="341"/>
      <c r="O20" s="341" t="s">
        <v>3750</v>
      </c>
      <c r="P20" s="375">
        <v>1.4999999999999999E-2</v>
      </c>
      <c r="Q20" s="408" t="s">
        <v>3813</v>
      </c>
      <c r="R20" s="404"/>
      <c r="S20" s="341" t="str">
        <f t="shared" si="3"/>
        <v/>
      </c>
      <c r="T20" s="342" t="s">
        <v>203</v>
      </c>
      <c r="U20" s="342" t="s">
        <v>3814</v>
      </c>
      <c r="V20" s="342" t="s">
        <v>29</v>
      </c>
      <c r="W20" s="405" t="s">
        <v>3753</v>
      </c>
      <c r="X20" s="405" t="s">
        <v>3753</v>
      </c>
      <c r="Y20" s="405" t="s">
        <v>3753</v>
      </c>
      <c r="Z20" s="405" t="s">
        <v>3753</v>
      </c>
      <c r="AA20" s="405" t="s">
        <v>3753</v>
      </c>
      <c r="AB20" s="405" t="s">
        <v>3753</v>
      </c>
      <c r="AC20" s="405" t="s">
        <v>3753</v>
      </c>
      <c r="AD20" s="405" t="s">
        <v>3753</v>
      </c>
      <c r="AE20" s="405" t="s">
        <v>3753</v>
      </c>
      <c r="AF20" s="405" t="s">
        <v>3753</v>
      </c>
      <c r="AG20" s="405" t="s">
        <v>3753</v>
      </c>
      <c r="AH20" s="405" t="s">
        <v>3753</v>
      </c>
      <c r="AI20" s="405" t="s">
        <v>3753</v>
      </c>
      <c r="AJ20" s="405" t="s">
        <v>3753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3740</v>
      </c>
      <c r="B21" s="95" t="s">
        <v>3815</v>
      </c>
      <c r="C21" s="95" t="s">
        <v>3816</v>
      </c>
      <c r="D21" s="342">
        <v>4441469</v>
      </c>
      <c r="E21" s="342" t="s">
        <v>110</v>
      </c>
      <c r="F21" s="342" t="s">
        <v>29</v>
      </c>
      <c r="G21" s="342" t="s">
        <v>3817</v>
      </c>
      <c r="H21" s="342" t="str">
        <f>IFERROR(VLOOKUP(G21,'Cadastro de assessores'!A:B,2,FALSE),"Não Cadastrado")</f>
        <v>1298</v>
      </c>
      <c r="I21" s="342"/>
      <c r="J21" s="26" t="s">
        <v>3743</v>
      </c>
      <c r="K21" s="341" t="s">
        <v>210</v>
      </c>
      <c r="L21" s="402">
        <v>44078</v>
      </c>
      <c r="M21" s="402">
        <v>44085</v>
      </c>
      <c r="N21" s="341"/>
      <c r="O21" s="341" t="s">
        <v>3750</v>
      </c>
      <c r="P21" s="375">
        <v>1.4999999999999999E-2</v>
      </c>
      <c r="Q21" s="407" t="s">
        <v>3818</v>
      </c>
      <c r="R21" s="404"/>
      <c r="S21" s="341" t="str">
        <f t="shared" si="3"/>
        <v>Não Qualificado</v>
      </c>
      <c r="T21" s="341" t="s">
        <v>203</v>
      </c>
      <c r="U21" s="341" t="s">
        <v>3758</v>
      </c>
      <c r="V21" s="341" t="s">
        <v>29</v>
      </c>
      <c r="W21" s="405" t="s">
        <v>3753</v>
      </c>
      <c r="X21" s="405" t="s">
        <v>3753</v>
      </c>
      <c r="Y21" s="405" t="s">
        <v>3753</v>
      </c>
      <c r="Z21" s="405" t="s">
        <v>3753</v>
      </c>
      <c r="AA21" s="405" t="s">
        <v>3753</v>
      </c>
      <c r="AB21" s="405" t="s">
        <v>3753</v>
      </c>
      <c r="AC21" s="405" t="s">
        <v>3753</v>
      </c>
      <c r="AD21" s="405" t="s">
        <v>3753</v>
      </c>
      <c r="AE21" s="405" t="s">
        <v>3753</v>
      </c>
      <c r="AF21" s="405" t="s">
        <v>3753</v>
      </c>
      <c r="AG21" s="405" t="s">
        <v>3753</v>
      </c>
      <c r="AH21" s="405" t="s">
        <v>3819</v>
      </c>
      <c r="AI21" s="405" t="s">
        <v>3820</v>
      </c>
      <c r="AJ21" s="405" t="s">
        <v>3821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3740</v>
      </c>
      <c r="B22" s="95" t="s">
        <v>3822</v>
      </c>
      <c r="C22" s="77" t="s">
        <v>3823</v>
      </c>
      <c r="D22" s="413">
        <v>6032020</v>
      </c>
      <c r="E22" s="342" t="s">
        <v>28</v>
      </c>
      <c r="F22" s="342" t="s">
        <v>29</v>
      </c>
      <c r="G22" s="413" t="s">
        <v>2483</v>
      </c>
      <c r="H22" s="342" t="str">
        <f>IFERROR(VLOOKUP(G22,'Cadastro de assessores'!A:B,2,FALSE),"Não Cadastrado")</f>
        <v>18256</v>
      </c>
      <c r="I22" s="342"/>
      <c r="J22" s="26" t="s">
        <v>3743</v>
      </c>
      <c r="K22" s="341" t="s">
        <v>210</v>
      </c>
      <c r="L22" s="402">
        <v>44537</v>
      </c>
      <c r="M22" s="402">
        <v>44537</v>
      </c>
      <c r="N22" s="413"/>
      <c r="O22" s="413" t="s">
        <v>3757</v>
      </c>
      <c r="P22" s="379">
        <v>7.0000000000000001E-3</v>
      </c>
      <c r="Q22" s="315" t="s">
        <v>3824</v>
      </c>
      <c r="R22" s="404"/>
      <c r="S22" s="341" t="str">
        <f t="shared" si="3"/>
        <v>Não Qualificado</v>
      </c>
      <c r="T22" s="341" t="s">
        <v>203</v>
      </c>
      <c r="U22" s="341" t="s">
        <v>3752</v>
      </c>
      <c r="V22" s="341" t="s">
        <v>29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5"/>
      <c r="AH22" s="405"/>
      <c r="AI22" s="405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3740</v>
      </c>
      <c r="B23" s="95" t="s">
        <v>3825</v>
      </c>
      <c r="C23" s="114" t="s">
        <v>3826</v>
      </c>
      <c r="D23" s="341">
        <v>4656935</v>
      </c>
      <c r="E23" s="341" t="s">
        <v>110</v>
      </c>
      <c r="F23" s="341" t="s">
        <v>29</v>
      </c>
      <c r="G23" s="341" t="s">
        <v>3827</v>
      </c>
      <c r="H23" s="341" t="str">
        <f>IFERROR(VLOOKUP(G23,'Cadastro de assessores'!A:B,2,FALSE),"Não Cadastrado")</f>
        <v>13598</v>
      </c>
      <c r="I23" s="341"/>
      <c r="J23" s="26" t="s">
        <v>201</v>
      </c>
      <c r="K23" s="341" t="s">
        <v>3749</v>
      </c>
      <c r="L23" s="406">
        <v>44180</v>
      </c>
      <c r="M23" s="406">
        <v>44180</v>
      </c>
      <c r="N23" s="374">
        <v>44705</v>
      </c>
      <c r="O23" s="341" t="s">
        <v>3760</v>
      </c>
      <c r="P23" s="375">
        <v>1.2E-2</v>
      </c>
      <c r="Q23" s="407" t="s">
        <v>3828</v>
      </c>
      <c r="R23" s="404"/>
      <c r="S23" s="341" t="str">
        <f t="shared" si="3"/>
        <v>Não Qualificado</v>
      </c>
      <c r="T23" s="341" t="s">
        <v>203</v>
      </c>
      <c r="U23" s="341" t="s">
        <v>3771</v>
      </c>
      <c r="V23" s="341" t="s">
        <v>29</v>
      </c>
      <c r="W23" s="405" t="s">
        <v>3753</v>
      </c>
      <c r="X23" s="405" t="s">
        <v>3753</v>
      </c>
      <c r="Y23" s="405" t="s">
        <v>3753</v>
      </c>
      <c r="Z23" s="405" t="s">
        <v>3753</v>
      </c>
      <c r="AA23" s="405" t="s">
        <v>3753</v>
      </c>
      <c r="AB23" s="405" t="s">
        <v>3753</v>
      </c>
      <c r="AC23" s="405" t="s">
        <v>3753</v>
      </c>
      <c r="AD23" s="405" t="s">
        <v>3753</v>
      </c>
      <c r="AE23" s="405" t="s">
        <v>3753</v>
      </c>
      <c r="AF23" s="405" t="s">
        <v>3753</v>
      </c>
      <c r="AG23" s="405" t="s">
        <v>3753</v>
      </c>
      <c r="AH23" s="405" t="s">
        <v>3753</v>
      </c>
      <c r="AI23" s="405" t="s">
        <v>3753</v>
      </c>
      <c r="AJ23" s="405" t="s">
        <v>3753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3740</v>
      </c>
      <c r="B24" s="95" t="s">
        <v>3829</v>
      </c>
      <c r="C24" s="377" t="s">
        <v>3830</v>
      </c>
      <c r="D24" s="409">
        <v>7988957</v>
      </c>
      <c r="E24" s="342" t="s">
        <v>110</v>
      </c>
      <c r="F24" s="342" t="s">
        <v>29</v>
      </c>
      <c r="G24" s="342" t="s">
        <v>3831</v>
      </c>
      <c r="H24" s="342">
        <f>IFERROR(VLOOKUP(G24,'Cadastro de assessores'!A:B,2,FALSE),"Não Cadastrado")</f>
        <v>12356</v>
      </c>
      <c r="I24" s="342"/>
      <c r="J24" s="26" t="s">
        <v>3743</v>
      </c>
      <c r="K24" s="341" t="s">
        <v>210</v>
      </c>
      <c r="L24" s="402">
        <v>44636</v>
      </c>
      <c r="M24" s="402">
        <v>44655</v>
      </c>
      <c r="N24" s="341"/>
      <c r="O24" s="341" t="s">
        <v>3832</v>
      </c>
      <c r="P24" s="375">
        <v>0.01</v>
      </c>
      <c r="Q24" s="407" t="s">
        <v>3833</v>
      </c>
      <c r="R24" s="404"/>
      <c r="S24" s="341" t="str">
        <f t="shared" si="3"/>
        <v>Não Qualificado</v>
      </c>
      <c r="T24" s="341" t="s">
        <v>203</v>
      </c>
      <c r="U24" s="341" t="s">
        <v>3778</v>
      </c>
      <c r="V24" s="341" t="s">
        <v>29</v>
      </c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3740</v>
      </c>
      <c r="B25" s="95" t="s">
        <v>3834</v>
      </c>
      <c r="C25" s="95" t="s">
        <v>3835</v>
      </c>
      <c r="D25" s="342">
        <v>97869</v>
      </c>
      <c r="E25" s="342" t="s">
        <v>2884</v>
      </c>
      <c r="F25" s="342" t="s">
        <v>29</v>
      </c>
      <c r="G25" s="342" t="s">
        <v>2884</v>
      </c>
      <c r="H25" s="342" t="str">
        <f>IFERROR(VLOOKUP(G25,'Cadastro de assessores'!A:B,2,FALSE),"Não Cadastrado")</f>
        <v>18986</v>
      </c>
      <c r="I25" s="342" t="s">
        <v>235</v>
      </c>
      <c r="J25" s="26" t="s">
        <v>3743</v>
      </c>
      <c r="K25" s="341" t="s">
        <v>210</v>
      </c>
      <c r="L25" s="402">
        <v>44218</v>
      </c>
      <c r="M25" s="402">
        <v>44218</v>
      </c>
      <c r="N25" s="341"/>
      <c r="O25" s="341" t="s">
        <v>3750</v>
      </c>
      <c r="P25" s="375">
        <v>1.4999999999999999E-2</v>
      </c>
      <c r="Q25" s="407"/>
      <c r="R25" s="404"/>
      <c r="S25" s="341" t="str">
        <f t="shared" si="3"/>
        <v/>
      </c>
      <c r="T25" s="341" t="s">
        <v>203</v>
      </c>
      <c r="U25" s="341" t="s">
        <v>3766</v>
      </c>
      <c r="V25" s="341" t="s">
        <v>29</v>
      </c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 t="s">
        <v>3753</v>
      </c>
      <c r="AJ25" s="405" t="s">
        <v>3753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3740</v>
      </c>
      <c r="B26" s="95" t="s">
        <v>3836</v>
      </c>
      <c r="C26" s="377" t="s">
        <v>3837</v>
      </c>
      <c r="D26" s="345">
        <v>5959474</v>
      </c>
      <c r="E26" s="341" t="s">
        <v>28</v>
      </c>
      <c r="F26" s="341" t="s">
        <v>20</v>
      </c>
      <c r="G26" s="341" t="s">
        <v>369</v>
      </c>
      <c r="H26" s="341" t="str">
        <f>IFERROR(VLOOKUP(G26,'Cadastro de assessores'!A:B,2,FALSE),"Não Cadastrado")</f>
        <v>18009</v>
      </c>
      <c r="I26" s="341" t="s">
        <v>235</v>
      </c>
      <c r="J26" s="26" t="s">
        <v>201</v>
      </c>
      <c r="K26" s="341" t="s">
        <v>3749</v>
      </c>
      <c r="L26" s="374">
        <v>44405</v>
      </c>
      <c r="M26" s="374">
        <v>44405</v>
      </c>
      <c r="N26" s="345"/>
      <c r="O26" s="345" t="s">
        <v>3764</v>
      </c>
      <c r="P26" s="375">
        <v>2.5000000000000001E-2</v>
      </c>
      <c r="Q26" s="158"/>
      <c r="R26" s="404"/>
      <c r="S26" s="341" t="str">
        <f t="shared" si="3"/>
        <v/>
      </c>
      <c r="T26" s="341" t="s">
        <v>203</v>
      </c>
      <c r="U26" s="341" t="s">
        <v>3838</v>
      </c>
      <c r="V26" s="341" t="s">
        <v>3839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5"/>
      <c r="AI26" s="405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2893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3740</v>
      </c>
      <c r="B27" s="95" t="s">
        <v>3840</v>
      </c>
      <c r="C27" s="114" t="s">
        <v>3841</v>
      </c>
      <c r="D27" s="341">
        <v>4701151</v>
      </c>
      <c r="E27" s="341" t="s">
        <v>28</v>
      </c>
      <c r="F27" s="341" t="s">
        <v>29</v>
      </c>
      <c r="G27" s="341" t="s">
        <v>3748</v>
      </c>
      <c r="H27" s="341" t="str">
        <f>IFERROR(VLOOKUP(G27,'Cadastro de assessores'!A:B,2,FALSE),"Não Cadastrado")</f>
        <v>17679</v>
      </c>
      <c r="I27" s="341"/>
      <c r="J27" s="26" t="s">
        <v>201</v>
      </c>
      <c r="K27" s="341" t="s">
        <v>3749</v>
      </c>
      <c r="L27" s="374">
        <v>44245</v>
      </c>
      <c r="M27" s="374">
        <v>44245</v>
      </c>
      <c r="N27" s="374">
        <v>44442</v>
      </c>
      <c r="O27" s="341" t="s">
        <v>3750</v>
      </c>
      <c r="P27" s="375">
        <v>1.4999999999999999E-2</v>
      </c>
      <c r="Q27" s="407" t="s">
        <v>3842</v>
      </c>
      <c r="R27" s="404"/>
      <c r="S27" s="341" t="str">
        <f t="shared" si="3"/>
        <v>Não Qualificado</v>
      </c>
      <c r="T27" s="341" t="s">
        <v>203</v>
      </c>
      <c r="U27" s="341" t="s">
        <v>3752</v>
      </c>
      <c r="V27" s="341" t="s">
        <v>29</v>
      </c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2893</v>
      </c>
      <c r="BE27" s="291" t="s">
        <v>2893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3740</v>
      </c>
      <c r="B28" s="95" t="s">
        <v>3843</v>
      </c>
      <c r="C28" s="114" t="s">
        <v>3844</v>
      </c>
      <c r="D28" s="341">
        <v>4711937</v>
      </c>
      <c r="E28" s="341" t="s">
        <v>110</v>
      </c>
      <c r="F28" s="341" t="s">
        <v>29</v>
      </c>
      <c r="G28" s="341" t="s">
        <v>3845</v>
      </c>
      <c r="H28" s="341" t="str">
        <f>IFERROR(VLOOKUP(G28,'Cadastro de assessores'!A:B,2,FALSE),"Não Cadastrado")</f>
        <v>14284</v>
      </c>
      <c r="I28" s="341"/>
      <c r="J28" s="26" t="s">
        <v>201</v>
      </c>
      <c r="K28" s="341" t="s">
        <v>3749</v>
      </c>
      <c r="L28" s="374">
        <v>44202</v>
      </c>
      <c r="M28" s="374">
        <v>44202</v>
      </c>
      <c r="N28" s="341" t="s">
        <v>3846</v>
      </c>
      <c r="O28" s="341" t="s">
        <v>3744</v>
      </c>
      <c r="P28" s="375">
        <v>0.02</v>
      </c>
      <c r="Q28" s="407" t="s">
        <v>3847</v>
      </c>
      <c r="R28" s="404"/>
      <c r="S28" s="341" t="str">
        <f t="shared" si="3"/>
        <v>Não Qualificado</v>
      </c>
      <c r="T28" s="341" t="s">
        <v>203</v>
      </c>
      <c r="U28" s="341" t="s">
        <v>3771</v>
      </c>
      <c r="V28" s="341" t="s">
        <v>29</v>
      </c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2893</v>
      </c>
      <c r="BE28" s="291" t="s">
        <v>2893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3740</v>
      </c>
      <c r="B29" s="95" t="s">
        <v>3848</v>
      </c>
      <c r="C29" s="377" t="s">
        <v>3849</v>
      </c>
      <c r="D29" s="345">
        <v>5251498</v>
      </c>
      <c r="E29" s="342" t="s">
        <v>28</v>
      </c>
      <c r="F29" s="342" t="s">
        <v>20</v>
      </c>
      <c r="G29" s="342" t="s">
        <v>369</v>
      </c>
      <c r="H29" s="342" t="str">
        <f>IFERROR(VLOOKUP(G29,'Cadastro de assessores'!A:B,2,FALSE),"Não Cadastrado")</f>
        <v>18009</v>
      </c>
      <c r="I29" s="342"/>
      <c r="J29" s="26" t="s">
        <v>3743</v>
      </c>
      <c r="K29" s="341" t="s">
        <v>210</v>
      </c>
      <c r="L29" s="402">
        <v>44671</v>
      </c>
      <c r="M29" s="402">
        <v>44308</v>
      </c>
      <c r="N29" s="341"/>
      <c r="O29" s="341" t="s">
        <v>3764</v>
      </c>
      <c r="P29" s="375">
        <v>2.5000000000000001E-2</v>
      </c>
      <c r="Q29" s="158"/>
      <c r="R29" s="404"/>
      <c r="S29" s="341" t="str">
        <f t="shared" si="3"/>
        <v/>
      </c>
      <c r="T29" s="341" t="s">
        <v>203</v>
      </c>
      <c r="U29" s="341" t="s">
        <v>3801</v>
      </c>
      <c r="V29" s="345" t="s">
        <v>113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3740</v>
      </c>
      <c r="B30" s="95" t="s">
        <v>430</v>
      </c>
      <c r="C30" s="95" t="s">
        <v>2941</v>
      </c>
      <c r="D30" s="342">
        <v>3403198</v>
      </c>
      <c r="E30" s="342" t="s">
        <v>28</v>
      </c>
      <c r="F30" s="342" t="s">
        <v>29</v>
      </c>
      <c r="G30" s="342" t="s">
        <v>487</v>
      </c>
      <c r="H30" s="342" t="str">
        <f>IFERROR(VLOOKUP(G30,'Cadastro de assessores'!A:B,2,FALSE),"Não Cadastrado")</f>
        <v>18993</v>
      </c>
      <c r="I30" s="342"/>
      <c r="J30" s="26" t="s">
        <v>3743</v>
      </c>
      <c r="K30" s="341" t="s">
        <v>210</v>
      </c>
      <c r="L30" s="402">
        <v>44188</v>
      </c>
      <c r="M30" s="402">
        <v>43675</v>
      </c>
      <c r="N30" s="341"/>
      <c r="O30" s="341" t="s">
        <v>3757</v>
      </c>
      <c r="P30" s="415">
        <v>1E-4</v>
      </c>
      <c r="Q30" s="407"/>
      <c r="R30" s="404"/>
      <c r="S30" s="341" t="str">
        <f t="shared" si="3"/>
        <v/>
      </c>
      <c r="T30" s="341" t="s">
        <v>203</v>
      </c>
      <c r="U30" s="341" t="s">
        <v>3771</v>
      </c>
      <c r="V30" s="341" t="s">
        <v>29</v>
      </c>
      <c r="W30" s="405" t="s">
        <v>3753</v>
      </c>
      <c r="X30" s="405" t="s">
        <v>3753</v>
      </c>
      <c r="Y30" s="405" t="s">
        <v>3753</v>
      </c>
      <c r="Z30" s="405" t="s">
        <v>3753</v>
      </c>
      <c r="AA30" s="405" t="s">
        <v>3753</v>
      </c>
      <c r="AB30" s="405" t="s">
        <v>3753</v>
      </c>
      <c r="AC30" s="405" t="s">
        <v>3753</v>
      </c>
      <c r="AD30" s="405" t="s">
        <v>3753</v>
      </c>
      <c r="AE30" s="405" t="s">
        <v>3753</v>
      </c>
      <c r="AF30" s="405" t="s">
        <v>3753</v>
      </c>
      <c r="AG30" s="405" t="s">
        <v>3753</v>
      </c>
      <c r="AH30" s="405"/>
      <c r="AI30" s="405"/>
      <c r="AJ30" s="405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3740</v>
      </c>
      <c r="B31" s="95" t="s">
        <v>3850</v>
      </c>
      <c r="C31" s="377" t="s">
        <v>3851</v>
      </c>
      <c r="D31" s="345">
        <v>8446035</v>
      </c>
      <c r="E31" s="342" t="s">
        <v>28</v>
      </c>
      <c r="F31" s="342" t="s">
        <v>20</v>
      </c>
      <c r="G31" s="345" t="s">
        <v>63</v>
      </c>
      <c r="H31" s="342" t="str">
        <f>IFERROR(VLOOKUP(G31,'Cadastro de assessores'!A:B,2,FALSE),"Não Cadastrado")</f>
        <v>17831</v>
      </c>
      <c r="I31" s="342" t="s">
        <v>235</v>
      </c>
      <c r="J31" s="26" t="s">
        <v>3743</v>
      </c>
      <c r="K31" s="341" t="s">
        <v>215</v>
      </c>
      <c r="L31" s="342" t="s">
        <v>3852</v>
      </c>
      <c r="M31" s="402">
        <v>44692</v>
      </c>
      <c r="N31" s="345"/>
      <c r="O31" s="345" t="s">
        <v>3750</v>
      </c>
      <c r="P31" s="375">
        <v>1.4999999999999999E-2</v>
      </c>
      <c r="Q31" s="158" t="s">
        <v>3853</v>
      </c>
      <c r="R31" s="404"/>
      <c r="S31" s="341" t="str">
        <f t="shared" si="3"/>
        <v>Não Qualificado</v>
      </c>
      <c r="T31" s="341" t="s">
        <v>203</v>
      </c>
      <c r="U31" s="341" t="s">
        <v>3796</v>
      </c>
      <c r="V31" s="345" t="s">
        <v>20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2893</v>
      </c>
      <c r="BE31" s="291" t="s">
        <v>2893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3740</v>
      </c>
      <c r="B32" s="95" t="s">
        <v>433</v>
      </c>
      <c r="C32" s="95" t="s">
        <v>3854</v>
      </c>
      <c r="D32" s="342">
        <v>4425564</v>
      </c>
      <c r="E32" s="342" t="s">
        <v>28</v>
      </c>
      <c r="F32" s="342" t="s">
        <v>29</v>
      </c>
      <c r="G32" s="342" t="s">
        <v>412</v>
      </c>
      <c r="H32" s="342">
        <f>IFERROR(VLOOKUP(G32,'Cadastro de assessores'!A:B,2,FALSE),"Não Cadastrado")</f>
        <v>12359</v>
      </c>
      <c r="I32" s="342"/>
      <c r="J32" s="26" t="s">
        <v>3743</v>
      </c>
      <c r="K32" s="341" t="s">
        <v>210</v>
      </c>
      <c r="L32" s="402">
        <v>44076</v>
      </c>
      <c r="M32" s="402">
        <v>44076</v>
      </c>
      <c r="N32" s="341"/>
      <c r="O32" s="341" t="s">
        <v>3760</v>
      </c>
      <c r="P32" s="375">
        <v>1.2E-2</v>
      </c>
      <c r="Q32" s="407" t="s">
        <v>3855</v>
      </c>
      <c r="R32" s="404"/>
      <c r="S32" s="341" t="str">
        <f t="shared" si="3"/>
        <v>Não Qualificado</v>
      </c>
      <c r="T32" s="341" t="s">
        <v>203</v>
      </c>
      <c r="U32" s="341" t="s">
        <v>3778</v>
      </c>
      <c r="V32" s="341" t="s">
        <v>29</v>
      </c>
      <c r="W32" s="405" t="s">
        <v>3753</v>
      </c>
      <c r="X32" s="405" t="s">
        <v>3753</v>
      </c>
      <c r="Y32" s="405" t="s">
        <v>3753</v>
      </c>
      <c r="Z32" s="405" t="s">
        <v>3753</v>
      </c>
      <c r="AA32" s="405" t="s">
        <v>3753</v>
      </c>
      <c r="AB32" s="405" t="s">
        <v>3753</v>
      </c>
      <c r="AC32" s="405" t="s">
        <v>3753</v>
      </c>
      <c r="AD32" s="405" t="s">
        <v>3753</v>
      </c>
      <c r="AE32" s="405" t="s">
        <v>3753</v>
      </c>
      <c r="AF32" s="405" t="s">
        <v>3753</v>
      </c>
      <c r="AG32" s="405" t="s">
        <v>3753</v>
      </c>
      <c r="AH32" s="405" t="s">
        <v>3856</v>
      </c>
      <c r="AI32" s="405" t="s">
        <v>3857</v>
      </c>
      <c r="AJ32" s="405" t="s">
        <v>3858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3740</v>
      </c>
      <c r="B33" s="95" t="s">
        <v>436</v>
      </c>
      <c r="C33" s="377" t="s">
        <v>3859</v>
      </c>
      <c r="D33" s="345">
        <v>5613795</v>
      </c>
      <c r="E33" s="342" t="s">
        <v>28</v>
      </c>
      <c r="F33" s="342" t="s">
        <v>20</v>
      </c>
      <c r="G33" s="345" t="s">
        <v>63</v>
      </c>
      <c r="H33" s="345" t="str">
        <f>IFERROR(VLOOKUP(G33,'Cadastro de assessores'!A:B,2,FALSE),"Não Cadastrado")</f>
        <v>17831</v>
      </c>
      <c r="I33" s="345" t="s">
        <v>235</v>
      </c>
      <c r="J33" s="26" t="s">
        <v>3743</v>
      </c>
      <c r="K33" s="341" t="s">
        <v>210</v>
      </c>
      <c r="L33" s="402">
        <v>44351</v>
      </c>
      <c r="M33" s="402">
        <v>44351</v>
      </c>
      <c r="N33" s="341"/>
      <c r="O33" s="341" t="s">
        <v>3750</v>
      </c>
      <c r="P33" s="375">
        <v>1.4999999999999999E-2</v>
      </c>
      <c r="Q33" s="158"/>
      <c r="R33" s="404"/>
      <c r="S33" s="341" t="str">
        <f t="shared" si="3"/>
        <v>Não Qualificado</v>
      </c>
      <c r="T33" s="341" t="s">
        <v>203</v>
      </c>
      <c r="U33" s="341" t="s">
        <v>3860</v>
      </c>
      <c r="V33" s="345" t="s">
        <v>20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3740</v>
      </c>
      <c r="B34" s="95" t="s">
        <v>3861</v>
      </c>
      <c r="C34" s="377" t="s">
        <v>441</v>
      </c>
      <c r="D34" s="345">
        <v>429563</v>
      </c>
      <c r="E34" s="342" t="s">
        <v>28</v>
      </c>
      <c r="F34" s="342" t="s">
        <v>20</v>
      </c>
      <c r="G34" s="342" t="s">
        <v>214</v>
      </c>
      <c r="H34" s="345">
        <f>IFERROR(VLOOKUP(G34,'Cadastro de assessores'!A:B,2,FALSE),"Não Cadastrado")</f>
        <v>12331</v>
      </c>
      <c r="I34" s="342" t="s">
        <v>235</v>
      </c>
      <c r="J34" s="26" t="s">
        <v>3743</v>
      </c>
      <c r="K34" s="341" t="s">
        <v>210</v>
      </c>
      <c r="L34" s="410">
        <v>44820</v>
      </c>
      <c r="M34" s="410">
        <v>44820</v>
      </c>
      <c r="N34" s="341"/>
      <c r="O34" s="341" t="s">
        <v>3750</v>
      </c>
      <c r="P34" s="375">
        <v>1.4999999999999999E-2</v>
      </c>
      <c r="Q34" s="407"/>
      <c r="R34" s="404"/>
      <c r="S34" s="341"/>
      <c r="T34" s="341"/>
      <c r="U34" s="341"/>
      <c r="V34" s="341" t="s">
        <v>20</v>
      </c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3740</v>
      </c>
      <c r="B35" s="95" t="s">
        <v>452</v>
      </c>
      <c r="C35" s="377" t="s">
        <v>450</v>
      </c>
      <c r="D35" s="345">
        <v>4085020</v>
      </c>
      <c r="E35" s="342" t="s">
        <v>28</v>
      </c>
      <c r="F35" s="342" t="s">
        <v>20</v>
      </c>
      <c r="G35" s="342" t="s">
        <v>220</v>
      </c>
      <c r="H35" s="342" t="s">
        <v>3862</v>
      </c>
      <c r="I35" s="342" t="s">
        <v>235</v>
      </c>
      <c r="J35" s="26" t="s">
        <v>210</v>
      </c>
      <c r="K35" s="341" t="s">
        <v>210</v>
      </c>
      <c r="L35" s="410">
        <v>44767</v>
      </c>
      <c r="M35" s="410">
        <v>44767</v>
      </c>
      <c r="N35" s="341"/>
      <c r="O35" s="341" t="s">
        <v>3757</v>
      </c>
      <c r="P35" s="375">
        <v>7.0000000000000001E-3</v>
      </c>
      <c r="Q35" s="407" t="s">
        <v>3863</v>
      </c>
      <c r="R35" s="404"/>
      <c r="S35" s="341" t="s">
        <v>296</v>
      </c>
      <c r="T35" s="341" t="s">
        <v>203</v>
      </c>
      <c r="U35" s="341" t="s">
        <v>3796</v>
      </c>
      <c r="V35" s="341" t="s">
        <v>20</v>
      </c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2893</v>
      </c>
      <c r="BE35" s="291" t="s">
        <v>2893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3740</v>
      </c>
      <c r="B36" s="95" t="s">
        <v>3864</v>
      </c>
      <c r="C36" s="377" t="s">
        <v>3865</v>
      </c>
      <c r="D36" s="345">
        <v>6582452</v>
      </c>
      <c r="E36" s="342" t="s">
        <v>28</v>
      </c>
      <c r="F36" s="342" t="s">
        <v>20</v>
      </c>
      <c r="G36" s="342" t="s">
        <v>369</v>
      </c>
      <c r="H36" s="345" t="str">
        <f>IFERROR(VLOOKUP(G36,'Cadastro de assessores'!A:B,2,FALSE),"Não Cadastrado")</f>
        <v>18009</v>
      </c>
      <c r="I36" s="342" t="s">
        <v>235</v>
      </c>
      <c r="J36" s="26" t="s">
        <v>201</v>
      </c>
      <c r="K36" s="341" t="s">
        <v>210</v>
      </c>
      <c r="L36" s="378">
        <v>44454</v>
      </c>
      <c r="M36" s="378">
        <v>44460</v>
      </c>
      <c r="N36" s="416">
        <v>44838</v>
      </c>
      <c r="O36" s="413" t="s">
        <v>3866</v>
      </c>
      <c r="P36" s="375">
        <v>8.0000000000000002E-3</v>
      </c>
      <c r="Q36" s="158" t="s">
        <v>3867</v>
      </c>
      <c r="R36" s="404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203</v>
      </c>
      <c r="U36" s="341" t="s">
        <v>3801</v>
      </c>
      <c r="V36" s="345" t="s">
        <v>113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5"/>
      <c r="AH36" s="405"/>
      <c r="AI36" s="405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3868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3740</v>
      </c>
      <c r="B37" s="95" t="s">
        <v>3869</v>
      </c>
      <c r="C37" s="377" t="s">
        <v>3870</v>
      </c>
      <c r="D37" s="341">
        <v>4432780</v>
      </c>
      <c r="E37" s="342" t="s">
        <v>28</v>
      </c>
      <c r="F37" s="342" t="s">
        <v>20</v>
      </c>
      <c r="G37" s="342" t="s">
        <v>369</v>
      </c>
      <c r="H37" s="342" t="str">
        <f>IFERROR(VLOOKUP(G37,'Cadastro de assessores'!A:B,2,FALSE),"Não Cadastrado")</f>
        <v>18009</v>
      </c>
      <c r="I37" s="342" t="s">
        <v>235</v>
      </c>
      <c r="J37" s="26" t="s">
        <v>3743</v>
      </c>
      <c r="K37" s="341" t="s">
        <v>210</v>
      </c>
      <c r="L37" s="402">
        <v>44078</v>
      </c>
      <c r="M37" s="402">
        <v>44078</v>
      </c>
      <c r="N37" s="341"/>
      <c r="O37" s="341" t="s">
        <v>3764</v>
      </c>
      <c r="P37" s="375">
        <v>2.5000000000000001E-2</v>
      </c>
      <c r="Q37" s="408" t="s">
        <v>3871</v>
      </c>
      <c r="R37" s="404"/>
      <c r="S37" s="341" t="str">
        <f t="shared" si="4"/>
        <v>Não Qualificado</v>
      </c>
      <c r="T37" s="342" t="s">
        <v>329</v>
      </c>
      <c r="U37" s="342" t="s">
        <v>3752</v>
      </c>
      <c r="V37" s="342" t="s">
        <v>29</v>
      </c>
      <c r="W37" s="405" t="s">
        <v>3753</v>
      </c>
      <c r="X37" s="405" t="s">
        <v>3753</v>
      </c>
      <c r="Y37" s="405" t="s">
        <v>3753</v>
      </c>
      <c r="Z37" s="405" t="s">
        <v>3753</v>
      </c>
      <c r="AA37" s="405" t="s">
        <v>3753</v>
      </c>
      <c r="AB37" s="405" t="s">
        <v>3753</v>
      </c>
      <c r="AC37" s="405" t="s">
        <v>3753</v>
      </c>
      <c r="AD37" s="405" t="s">
        <v>3753</v>
      </c>
      <c r="AE37" s="405" t="s">
        <v>3753</v>
      </c>
      <c r="AF37" s="405" t="s">
        <v>3753</v>
      </c>
      <c r="AG37" s="405" t="s">
        <v>3753</v>
      </c>
      <c r="AH37" s="405" t="s">
        <v>3872</v>
      </c>
      <c r="AI37" s="405" t="s">
        <v>3873</v>
      </c>
      <c r="AJ37" s="405" t="s">
        <v>3874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3740</v>
      </c>
      <c r="B38" s="95" t="s">
        <v>3875</v>
      </c>
      <c r="C38" s="114" t="s">
        <v>3876</v>
      </c>
      <c r="D38" s="417">
        <v>8104478</v>
      </c>
      <c r="E38" s="342" t="s">
        <v>28</v>
      </c>
      <c r="F38" s="342" t="s">
        <v>20</v>
      </c>
      <c r="G38" s="342" t="s">
        <v>2024</v>
      </c>
      <c r="H38" s="342">
        <f>IFERROR(VLOOKUP(G38,'Cadastro de assessores'!A:B,2,FALSE),"Não Cadastrado")</f>
        <v>12350</v>
      </c>
      <c r="I38" s="342"/>
      <c r="J38" s="26" t="s">
        <v>3743</v>
      </c>
      <c r="K38" s="341" t="s">
        <v>210</v>
      </c>
      <c r="L38" s="410">
        <v>44798</v>
      </c>
      <c r="M38" s="410">
        <v>44812</v>
      </c>
      <c r="N38" s="345"/>
      <c r="O38" s="345" t="s">
        <v>3757</v>
      </c>
      <c r="P38" s="375">
        <v>0.01</v>
      </c>
      <c r="Q38" s="407" t="s">
        <v>3877</v>
      </c>
      <c r="R38" s="404"/>
      <c r="S38" s="341"/>
      <c r="T38" s="342"/>
      <c r="U38" s="342"/>
      <c r="V38" s="342" t="s">
        <v>20</v>
      </c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3740</v>
      </c>
      <c r="B39" s="95" t="s">
        <v>462</v>
      </c>
      <c r="C39" s="114" t="s">
        <v>460</v>
      </c>
      <c r="D39" s="341">
        <v>8039639</v>
      </c>
      <c r="E39" s="342" t="s">
        <v>28</v>
      </c>
      <c r="F39" s="342" t="s">
        <v>29</v>
      </c>
      <c r="G39" s="342" t="s">
        <v>30</v>
      </c>
      <c r="H39" s="342">
        <f>IFERROR(VLOOKUP(G39,'Cadastro de assessores'!A:B,2,FALSE),"Não Cadastrado")</f>
        <v>12344</v>
      </c>
      <c r="I39" s="342"/>
      <c r="J39" s="26" t="s">
        <v>3743</v>
      </c>
      <c r="K39" s="341" t="s">
        <v>210</v>
      </c>
      <c r="L39" s="410">
        <v>44631</v>
      </c>
      <c r="M39" s="410">
        <v>44636</v>
      </c>
      <c r="N39" s="345"/>
      <c r="O39" s="345" t="s">
        <v>3757</v>
      </c>
      <c r="P39" s="375">
        <v>7.0000000000000001E-3</v>
      </c>
      <c r="Q39" s="407"/>
      <c r="R39" s="404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203</v>
      </c>
      <c r="U39" s="342" t="s">
        <v>3878</v>
      </c>
      <c r="V39" s="342" t="s">
        <v>29</v>
      </c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3740</v>
      </c>
      <c r="B40" s="95" t="s">
        <v>3879</v>
      </c>
      <c r="C40" s="114" t="s">
        <v>3880</v>
      </c>
      <c r="D40" s="341">
        <v>4785856</v>
      </c>
      <c r="E40" s="342" t="s">
        <v>28</v>
      </c>
      <c r="F40" s="342" t="s">
        <v>29</v>
      </c>
      <c r="G40" s="342" t="s">
        <v>412</v>
      </c>
      <c r="H40" s="342">
        <f>IFERROR(VLOOKUP(G40,'Cadastro de assessores'!A:B,2,FALSE),"Não Cadastrado")</f>
        <v>12359</v>
      </c>
      <c r="I40" s="342"/>
      <c r="J40" s="26" t="s">
        <v>3743</v>
      </c>
      <c r="K40" s="341" t="s">
        <v>210</v>
      </c>
      <c r="L40" s="402">
        <v>44582</v>
      </c>
      <c r="M40" s="402">
        <v>44217</v>
      </c>
      <c r="N40" s="341"/>
      <c r="O40" s="341" t="s">
        <v>3750</v>
      </c>
      <c r="P40" s="375">
        <v>1.4999999999999999E-2</v>
      </c>
      <c r="Q40" s="407" t="s">
        <v>3855</v>
      </c>
      <c r="R40" s="404"/>
      <c r="S40" s="341" t="str">
        <f t="shared" si="5"/>
        <v>Não Qualificado</v>
      </c>
      <c r="T40" s="342" t="s">
        <v>203</v>
      </c>
      <c r="U40" s="342" t="s">
        <v>3752</v>
      </c>
      <c r="V40" s="342" t="s">
        <v>29</v>
      </c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 t="s">
        <v>3753</v>
      </c>
      <c r="AJ40" s="405"/>
      <c r="AK40" s="291" t="s">
        <v>3107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3740</v>
      </c>
      <c r="B41" s="95" t="s">
        <v>3881</v>
      </c>
      <c r="C41" s="377" t="s">
        <v>3882</v>
      </c>
      <c r="D41" s="345">
        <v>6456469</v>
      </c>
      <c r="E41" s="342" t="s">
        <v>28</v>
      </c>
      <c r="F41" s="342" t="s">
        <v>29</v>
      </c>
      <c r="G41" s="342" t="s">
        <v>831</v>
      </c>
      <c r="H41" s="342" t="str">
        <f>IFERROR(VLOOKUP(G41,'Cadastro de assessores'!A:B,2,FALSE),"Não Cadastrado")</f>
        <v>18467</v>
      </c>
      <c r="I41" s="342"/>
      <c r="J41" s="26" t="s">
        <v>201</v>
      </c>
      <c r="K41" s="341" t="s">
        <v>210</v>
      </c>
      <c r="L41" s="402">
        <v>44463</v>
      </c>
      <c r="M41" s="402">
        <v>44466</v>
      </c>
      <c r="N41" s="378">
        <v>45154</v>
      </c>
      <c r="O41" s="345" t="s">
        <v>3744</v>
      </c>
      <c r="P41" s="375">
        <v>0.02</v>
      </c>
      <c r="Q41" s="158" t="s">
        <v>3883</v>
      </c>
      <c r="R41" s="404"/>
      <c r="S41" s="341" t="str">
        <f t="shared" si="5"/>
        <v>Não Qualificado</v>
      </c>
      <c r="T41" s="341" t="s">
        <v>203</v>
      </c>
      <c r="U41" s="341" t="s">
        <v>3884</v>
      </c>
      <c r="V41" s="341" t="s">
        <v>29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3740</v>
      </c>
      <c r="B42" s="95" t="s">
        <v>3885</v>
      </c>
      <c r="C42" s="377" t="s">
        <v>3886</v>
      </c>
      <c r="D42" s="345">
        <v>5650271</v>
      </c>
      <c r="E42" s="341" t="s">
        <v>110</v>
      </c>
      <c r="F42" s="341" t="s">
        <v>29</v>
      </c>
      <c r="G42" s="341" t="s">
        <v>3569</v>
      </c>
      <c r="H42" s="341" t="str">
        <f>IFERROR(VLOOKUP(G42,'Cadastro de assessores'!A:B,2,FALSE),"Não Cadastrado")</f>
        <v>14574</v>
      </c>
      <c r="I42" s="341"/>
      <c r="J42" s="26" t="s">
        <v>201</v>
      </c>
      <c r="K42" s="341" t="s">
        <v>3749</v>
      </c>
      <c r="L42" s="374">
        <v>44362</v>
      </c>
      <c r="M42" s="374">
        <v>44362</v>
      </c>
      <c r="N42" s="374">
        <v>44680</v>
      </c>
      <c r="O42" s="341" t="s">
        <v>3760</v>
      </c>
      <c r="P42" s="375">
        <v>1.2E-2</v>
      </c>
      <c r="Q42" s="158" t="s">
        <v>3887</v>
      </c>
      <c r="R42" s="404"/>
      <c r="S42" s="341" t="str">
        <f t="shared" si="5"/>
        <v/>
      </c>
      <c r="T42" s="341" t="s">
        <v>203</v>
      </c>
      <c r="U42" s="341" t="s">
        <v>3888</v>
      </c>
      <c r="V42" s="345" t="s">
        <v>29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2893</v>
      </c>
      <c r="BE42" s="291" t="s">
        <v>2893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3740</v>
      </c>
      <c r="B43" s="95" t="s">
        <v>3889</v>
      </c>
      <c r="C43" s="377" t="s">
        <v>3890</v>
      </c>
      <c r="D43" s="345">
        <v>5167097</v>
      </c>
      <c r="E43" s="342" t="s">
        <v>28</v>
      </c>
      <c r="F43" s="342" t="s">
        <v>20</v>
      </c>
      <c r="G43" s="342" t="s">
        <v>369</v>
      </c>
      <c r="H43" s="342" t="str">
        <f>IFERROR(VLOOKUP(G43,'Cadastro de assessores'!A:B,2,FALSE),"Não Cadastrado")</f>
        <v>18009</v>
      </c>
      <c r="I43" s="342"/>
      <c r="J43" s="26" t="s">
        <v>3743</v>
      </c>
      <c r="K43" s="341" t="s">
        <v>210</v>
      </c>
      <c r="L43" s="402">
        <v>44295</v>
      </c>
      <c r="M43" s="402">
        <v>44298</v>
      </c>
      <c r="N43" s="341"/>
      <c r="O43" s="341" t="s">
        <v>3760</v>
      </c>
      <c r="P43" s="375">
        <v>1.2E-2</v>
      </c>
      <c r="Q43" s="158" t="s">
        <v>3891</v>
      </c>
      <c r="R43" s="404"/>
      <c r="S43" s="341" t="str">
        <f t="shared" si="5"/>
        <v/>
      </c>
      <c r="T43" s="341" t="s">
        <v>203</v>
      </c>
      <c r="U43" s="341" t="s">
        <v>3838</v>
      </c>
      <c r="V43" s="341" t="s">
        <v>3839</v>
      </c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2893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3740</v>
      </c>
      <c r="B44" s="95" t="s">
        <v>3892</v>
      </c>
      <c r="C44" s="114" t="s">
        <v>3893</v>
      </c>
      <c r="D44" s="341">
        <v>3214407</v>
      </c>
      <c r="E44" s="342" t="s">
        <v>28</v>
      </c>
      <c r="F44" s="342" t="s">
        <v>20</v>
      </c>
      <c r="G44" s="342" t="s">
        <v>220</v>
      </c>
      <c r="H44" s="341" t="str">
        <f>IFERROR(VLOOKUP(G44,'Cadastro de assessores'!A:B,2,FALSE),"Não Cadastrado")</f>
        <v>18890</v>
      </c>
      <c r="I44" s="341"/>
      <c r="J44" s="26" t="s">
        <v>3743</v>
      </c>
      <c r="K44" s="341" t="s">
        <v>215</v>
      </c>
      <c r="L44" s="342" t="s">
        <v>3107</v>
      </c>
      <c r="M44" s="402"/>
      <c r="N44" s="341"/>
      <c r="O44" s="341" t="s">
        <v>3764</v>
      </c>
      <c r="P44" s="375">
        <v>2.5000000000000001E-2</v>
      </c>
      <c r="Q44" s="407"/>
      <c r="R44" s="404"/>
      <c r="S44" s="341"/>
      <c r="T44" s="341"/>
      <c r="U44" s="341"/>
      <c r="V44" s="341" t="s">
        <v>20</v>
      </c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3740</v>
      </c>
      <c r="B45" s="95" t="s">
        <v>3894</v>
      </c>
      <c r="C45" s="114" t="s">
        <v>3895</v>
      </c>
      <c r="D45" s="341">
        <v>2352697</v>
      </c>
      <c r="E45" s="341" t="s">
        <v>2884</v>
      </c>
      <c r="F45" s="341" t="s">
        <v>29</v>
      </c>
      <c r="G45" s="341" t="s">
        <v>2884</v>
      </c>
      <c r="H45" s="341" t="str">
        <f>IFERROR(VLOOKUP(G45,'Cadastro de assessores'!A:B,2,FALSE),"Não Cadastrado")</f>
        <v>18986</v>
      </c>
      <c r="I45" s="341"/>
      <c r="J45" s="26" t="s">
        <v>201</v>
      </c>
      <c r="K45" s="341" t="s">
        <v>3749</v>
      </c>
      <c r="L45" s="374">
        <v>43838</v>
      </c>
      <c r="M45" s="374">
        <v>43838</v>
      </c>
      <c r="N45" s="374">
        <v>44042</v>
      </c>
      <c r="O45" s="341" t="s">
        <v>3896</v>
      </c>
      <c r="P45" s="375">
        <v>2.5000000000000001E-2</v>
      </c>
      <c r="Q45" s="407" t="s">
        <v>3897</v>
      </c>
      <c r="R45" s="404"/>
      <c r="S45" s="341" t="str">
        <f>IF(BC45&lt;=0,"",IF(BC45&lt;=1000000,"Não Qualificado",IF(AND(BC45&gt;1000000,BC45&lt;=10000000),"Qualificado","Profissional")))</f>
        <v>Não Qualificado</v>
      </c>
      <c r="T45" s="341" t="s">
        <v>203</v>
      </c>
      <c r="U45" s="341" t="s">
        <v>3884</v>
      </c>
      <c r="V45" s="341" t="s">
        <v>29</v>
      </c>
      <c r="W45" s="405" t="s">
        <v>3753</v>
      </c>
      <c r="X45" s="405" t="s">
        <v>3753</v>
      </c>
      <c r="Y45" s="405" t="s">
        <v>3753</v>
      </c>
      <c r="Z45" s="405" t="s">
        <v>3898</v>
      </c>
      <c r="AA45" s="405" t="s">
        <v>3899</v>
      </c>
      <c r="AB45" s="405" t="s">
        <v>3900</v>
      </c>
      <c r="AC45" s="405" t="s">
        <v>3901</v>
      </c>
      <c r="AD45" s="405" t="s">
        <v>3902</v>
      </c>
      <c r="AE45" s="405" t="s">
        <v>3753</v>
      </c>
      <c r="AF45" s="405" t="s">
        <v>3753</v>
      </c>
      <c r="AG45" s="405" t="s">
        <v>3753</v>
      </c>
      <c r="AH45" s="405"/>
      <c r="AI45" s="405"/>
      <c r="AJ45" s="405"/>
      <c r="AK45" s="291"/>
      <c r="AL45" s="291"/>
      <c r="AM45" s="291" t="s">
        <v>3107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2893</v>
      </c>
      <c r="BE45" s="291" t="s">
        <v>2893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3740</v>
      </c>
      <c r="B46" s="95" t="s">
        <v>3903</v>
      </c>
      <c r="C46" s="114" t="s">
        <v>3904</v>
      </c>
      <c r="D46" s="341">
        <v>3653911</v>
      </c>
      <c r="E46" s="342" t="s">
        <v>28</v>
      </c>
      <c r="F46" s="342" t="s">
        <v>20</v>
      </c>
      <c r="G46" s="342" t="s">
        <v>214</v>
      </c>
      <c r="H46" s="342"/>
      <c r="I46" s="342"/>
      <c r="J46" s="26" t="s">
        <v>3743</v>
      </c>
      <c r="K46" s="342"/>
      <c r="L46" s="402"/>
      <c r="M46" s="402">
        <v>44936</v>
      </c>
      <c r="N46" s="341"/>
      <c r="O46" s="341" t="s">
        <v>3757</v>
      </c>
      <c r="P46" s="375">
        <v>1.2E-2</v>
      </c>
      <c r="Q46" s="407"/>
      <c r="R46" s="404"/>
      <c r="S46" s="341"/>
      <c r="T46" s="341"/>
      <c r="U46" s="341"/>
      <c r="V46" s="341" t="s">
        <v>20</v>
      </c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3740</v>
      </c>
      <c r="B47" s="95" t="s">
        <v>3905</v>
      </c>
      <c r="C47" s="114" t="s">
        <v>3906</v>
      </c>
      <c r="D47" s="341">
        <v>3022313</v>
      </c>
      <c r="E47" s="342" t="s">
        <v>28</v>
      </c>
      <c r="F47" s="342" t="s">
        <v>29</v>
      </c>
      <c r="G47" s="342" t="s">
        <v>3907</v>
      </c>
      <c r="H47" s="342" t="str">
        <f>IFERROR(VLOOKUP(G47,'Cadastro de assessores'!A:B,2,FALSE),"Não Cadastrado")</f>
        <v>16855</v>
      </c>
      <c r="I47" s="342"/>
      <c r="J47" s="26" t="s">
        <v>210</v>
      </c>
      <c r="K47" s="342" t="s">
        <v>210</v>
      </c>
      <c r="L47" s="402">
        <v>43964</v>
      </c>
      <c r="M47" s="402">
        <v>44061</v>
      </c>
      <c r="N47" s="341"/>
      <c r="O47" s="341" t="s">
        <v>3750</v>
      </c>
      <c r="P47" s="375">
        <v>1.4999999999999999E-2</v>
      </c>
      <c r="Q47" s="407"/>
      <c r="R47" s="404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203</v>
      </c>
      <c r="U47" s="341" t="s">
        <v>3878</v>
      </c>
      <c r="V47" s="341" t="s">
        <v>29</v>
      </c>
      <c r="W47" s="405" t="s">
        <v>3753</v>
      </c>
      <c r="X47" s="405" t="s">
        <v>3753</v>
      </c>
      <c r="Y47" s="405" t="s">
        <v>3753</v>
      </c>
      <c r="Z47" s="405" t="s">
        <v>3753</v>
      </c>
      <c r="AA47" s="405" t="s">
        <v>3753</v>
      </c>
      <c r="AB47" s="405" t="s">
        <v>3753</v>
      </c>
      <c r="AC47" s="405" t="s">
        <v>3753</v>
      </c>
      <c r="AD47" s="405" t="s">
        <v>3753</v>
      </c>
      <c r="AE47" s="405" t="s">
        <v>3753</v>
      </c>
      <c r="AF47" s="405" t="s">
        <v>3753</v>
      </c>
      <c r="AG47" s="405" t="s">
        <v>3908</v>
      </c>
      <c r="AH47" s="405" t="s">
        <v>3909</v>
      </c>
      <c r="AI47" s="405" t="s">
        <v>3910</v>
      </c>
      <c r="AJ47" s="405" t="s">
        <v>3911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3740</v>
      </c>
      <c r="B48" s="95" t="s">
        <v>3912</v>
      </c>
      <c r="C48" s="114" t="s">
        <v>3913</v>
      </c>
      <c r="D48" s="341">
        <v>4744962</v>
      </c>
      <c r="E48" s="342" t="s">
        <v>2884</v>
      </c>
      <c r="F48" s="342" t="s">
        <v>29</v>
      </c>
      <c r="G48" s="342" t="s">
        <v>2885</v>
      </c>
      <c r="H48" s="342" t="str">
        <f>IFERROR(VLOOKUP(G48,'Cadastro de assessores'!A:B,2,FALSE),"Não Cadastrado")</f>
        <v>17573</v>
      </c>
      <c r="I48" s="342"/>
      <c r="J48" s="26" t="s">
        <v>3743</v>
      </c>
      <c r="K48" s="341" t="s">
        <v>215</v>
      </c>
      <c r="L48" s="342" t="s">
        <v>3107</v>
      </c>
      <c r="M48" s="411"/>
      <c r="N48" s="341"/>
      <c r="O48" s="341" t="s">
        <v>3760</v>
      </c>
      <c r="P48" s="375">
        <v>1.2E-2</v>
      </c>
      <c r="Q48" s="407"/>
      <c r="R48" s="404"/>
      <c r="S48" s="341" t="str">
        <f t="shared" si="6"/>
        <v>Não Qualificado</v>
      </c>
      <c r="T48" s="341" t="s">
        <v>203</v>
      </c>
      <c r="U48" s="341" t="s">
        <v>3801</v>
      </c>
      <c r="V48" s="341" t="s">
        <v>113</v>
      </c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2893</v>
      </c>
      <c r="BE48" s="291" t="s">
        <v>2893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3740</v>
      </c>
      <c r="B49" s="95" t="s">
        <v>3914</v>
      </c>
      <c r="C49" s="377" t="s">
        <v>3915</v>
      </c>
      <c r="D49" s="341">
        <v>4448534</v>
      </c>
      <c r="E49" s="342" t="s">
        <v>28</v>
      </c>
      <c r="F49" s="342" t="s">
        <v>20</v>
      </c>
      <c r="G49" s="342" t="s">
        <v>369</v>
      </c>
      <c r="H49" s="342" t="str">
        <f>IFERROR(VLOOKUP(G49,'Cadastro de assessores'!A:B,2,FALSE),"Não Cadastrado")</f>
        <v>18009</v>
      </c>
      <c r="I49" s="342"/>
      <c r="J49" s="26" t="s">
        <v>201</v>
      </c>
      <c r="K49" s="342" t="s">
        <v>210</v>
      </c>
      <c r="L49" s="402">
        <v>44090</v>
      </c>
      <c r="M49" s="402">
        <v>44090</v>
      </c>
      <c r="N49" s="374">
        <v>44942</v>
      </c>
      <c r="O49" s="341" t="s">
        <v>3764</v>
      </c>
      <c r="P49" s="375">
        <v>2.5000000000000001E-2</v>
      </c>
      <c r="Q49" s="407"/>
      <c r="R49" s="404"/>
      <c r="S49" s="341" t="str">
        <f t="shared" si="6"/>
        <v>Não Qualificado</v>
      </c>
      <c r="T49" s="341" t="s">
        <v>203</v>
      </c>
      <c r="U49" s="341" t="s">
        <v>3778</v>
      </c>
      <c r="V49" s="341" t="s">
        <v>29</v>
      </c>
      <c r="W49" s="405" t="s">
        <v>3753</v>
      </c>
      <c r="X49" s="405" t="s">
        <v>3753</v>
      </c>
      <c r="Y49" s="405" t="s">
        <v>3753</v>
      </c>
      <c r="Z49" s="405" t="s">
        <v>3753</v>
      </c>
      <c r="AA49" s="405" t="s">
        <v>3753</v>
      </c>
      <c r="AB49" s="405" t="s">
        <v>3753</v>
      </c>
      <c r="AC49" s="405" t="s">
        <v>3753</v>
      </c>
      <c r="AD49" s="405" t="s">
        <v>3753</v>
      </c>
      <c r="AE49" s="405" t="s">
        <v>3753</v>
      </c>
      <c r="AF49" s="405" t="s">
        <v>3753</v>
      </c>
      <c r="AG49" s="405" t="s">
        <v>3753</v>
      </c>
      <c r="AH49" s="405" t="s">
        <v>3916</v>
      </c>
      <c r="AI49" s="405" t="s">
        <v>3917</v>
      </c>
      <c r="AJ49" s="405" t="s">
        <v>3918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3740</v>
      </c>
      <c r="B50" s="95" t="s">
        <v>3919</v>
      </c>
      <c r="C50" s="377" t="s">
        <v>3920</v>
      </c>
      <c r="D50" s="345">
        <v>3533638</v>
      </c>
      <c r="E50" s="341" t="s">
        <v>28</v>
      </c>
      <c r="F50" s="341" t="s">
        <v>29</v>
      </c>
      <c r="G50" s="341" t="s">
        <v>3618</v>
      </c>
      <c r="H50" s="341" t="str">
        <f>IFERROR(VLOOKUP(G50,'Cadastro de assessores'!A:B,2,FALSE),"Não Cadastrado")</f>
        <v>18266</v>
      </c>
      <c r="I50" s="341"/>
      <c r="J50" s="26" t="s">
        <v>201</v>
      </c>
      <c r="K50" s="341" t="s">
        <v>3749</v>
      </c>
      <c r="L50" s="374">
        <v>44354</v>
      </c>
      <c r="M50" s="374">
        <v>44354</v>
      </c>
      <c r="N50" s="406">
        <v>44559</v>
      </c>
      <c r="O50" s="341" t="s">
        <v>3764</v>
      </c>
      <c r="P50" s="375">
        <v>2.5000000000000001E-2</v>
      </c>
      <c r="Q50" s="407" t="s">
        <v>3921</v>
      </c>
      <c r="R50" s="404"/>
      <c r="S50" s="341" t="str">
        <f t="shared" si="6"/>
        <v>Não Qualificado</v>
      </c>
      <c r="T50" s="341" t="s">
        <v>203</v>
      </c>
      <c r="U50" s="341" t="s">
        <v>3922</v>
      </c>
      <c r="V50" s="345" t="s">
        <v>20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2893</v>
      </c>
      <c r="BE50" s="291" t="s">
        <v>2893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3740</v>
      </c>
      <c r="B51" s="95" t="s">
        <v>3923</v>
      </c>
      <c r="C51" s="114" t="s">
        <v>3924</v>
      </c>
      <c r="D51" s="341">
        <v>4859203</v>
      </c>
      <c r="E51" s="341" t="s">
        <v>28</v>
      </c>
      <c r="F51" s="341" t="s">
        <v>20</v>
      </c>
      <c r="G51" s="341" t="s">
        <v>369</v>
      </c>
      <c r="H51" s="341" t="str">
        <f>IFERROR(VLOOKUP(G51,'Cadastro de assessores'!A:B,2,FALSE),"Não Cadastrado")</f>
        <v>18009</v>
      </c>
      <c r="I51" s="341"/>
      <c r="J51" s="26" t="s">
        <v>201</v>
      </c>
      <c r="K51" s="341" t="s">
        <v>3749</v>
      </c>
      <c r="L51" s="374">
        <v>44239</v>
      </c>
      <c r="M51" s="374">
        <v>44239</v>
      </c>
      <c r="N51" s="374">
        <v>44700</v>
      </c>
      <c r="O51" s="341" t="s">
        <v>3744</v>
      </c>
      <c r="P51" s="375">
        <v>0.02</v>
      </c>
      <c r="Q51" s="407" t="s">
        <v>3925</v>
      </c>
      <c r="R51" s="404"/>
      <c r="S51" s="341" t="str">
        <f t="shared" si="6"/>
        <v>Não Qualificado</v>
      </c>
      <c r="T51" s="341" t="s">
        <v>203</v>
      </c>
      <c r="U51" s="341" t="s">
        <v>3801</v>
      </c>
      <c r="V51" s="341" t="s">
        <v>113</v>
      </c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2893</v>
      </c>
      <c r="BE51" s="291" t="s">
        <v>2893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3740</v>
      </c>
      <c r="B52" s="95" t="s">
        <v>3926</v>
      </c>
      <c r="C52" s="114" t="s">
        <v>3927</v>
      </c>
      <c r="D52" s="341">
        <v>4409995</v>
      </c>
      <c r="E52" s="341" t="s">
        <v>110</v>
      </c>
      <c r="F52" s="341" t="s">
        <v>29</v>
      </c>
      <c r="G52" s="341" t="s">
        <v>3928</v>
      </c>
      <c r="H52" s="341" t="str">
        <f>IFERROR(VLOOKUP(G52,'Cadastro de assessores'!A:B,2,FALSE),"Não Cadastrado")</f>
        <v>16459</v>
      </c>
      <c r="I52" s="341"/>
      <c r="J52" s="26" t="s">
        <v>201</v>
      </c>
      <c r="K52" s="341" t="s">
        <v>3749</v>
      </c>
      <c r="L52" s="406">
        <v>44120</v>
      </c>
      <c r="M52" s="406">
        <v>44120</v>
      </c>
      <c r="N52" s="374">
        <v>44413</v>
      </c>
      <c r="O52" s="341" t="s">
        <v>3750</v>
      </c>
      <c r="P52" s="375">
        <v>1.4999999999999999E-2</v>
      </c>
      <c r="Q52" s="407" t="s">
        <v>3929</v>
      </c>
      <c r="R52" s="404"/>
      <c r="S52" s="341" t="str">
        <f t="shared" si="6"/>
        <v/>
      </c>
      <c r="T52" s="341" t="s">
        <v>203</v>
      </c>
      <c r="U52" s="341" t="s">
        <v>3771</v>
      </c>
      <c r="V52" s="341" t="s">
        <v>29</v>
      </c>
      <c r="W52" s="405" t="s">
        <v>3753</v>
      </c>
      <c r="X52" s="405" t="s">
        <v>3753</v>
      </c>
      <c r="Y52" s="405" t="s">
        <v>3753</v>
      </c>
      <c r="Z52" s="405" t="s">
        <v>3753</v>
      </c>
      <c r="AA52" s="405" t="s">
        <v>3753</v>
      </c>
      <c r="AB52" s="405" t="s">
        <v>3753</v>
      </c>
      <c r="AC52" s="405" t="s">
        <v>3753</v>
      </c>
      <c r="AD52" s="405" t="s">
        <v>3753</v>
      </c>
      <c r="AE52" s="405" t="s">
        <v>3753</v>
      </c>
      <c r="AF52" s="405" t="s">
        <v>3753</v>
      </c>
      <c r="AG52" s="405" t="s">
        <v>3753</v>
      </c>
      <c r="AH52" s="405" t="s">
        <v>3753</v>
      </c>
      <c r="AI52" s="405" t="s">
        <v>3930</v>
      </c>
      <c r="AJ52" s="405" t="s">
        <v>3931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2893</v>
      </c>
      <c r="BE52" s="291" t="s">
        <v>2893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3740</v>
      </c>
      <c r="B53" s="95" t="s">
        <v>3932</v>
      </c>
      <c r="C53" s="114" t="s">
        <v>547</v>
      </c>
      <c r="D53" s="341">
        <v>3281393</v>
      </c>
      <c r="E53" s="342" t="s">
        <v>28</v>
      </c>
      <c r="F53" s="342" t="s">
        <v>20</v>
      </c>
      <c r="G53" s="342" t="s">
        <v>214</v>
      </c>
      <c r="H53" s="341">
        <f>IFERROR(VLOOKUP(G53,'Cadastro de assessores'!A:B,2,FALSE),"Não Cadastrado")</f>
        <v>12331</v>
      </c>
      <c r="I53" s="341"/>
      <c r="J53" s="26" t="s">
        <v>3743</v>
      </c>
      <c r="K53" s="342" t="s">
        <v>210</v>
      </c>
      <c r="L53" s="402">
        <v>44795</v>
      </c>
      <c r="M53" s="402">
        <v>44795</v>
      </c>
      <c r="N53" s="341"/>
      <c r="O53" s="341" t="s">
        <v>3760</v>
      </c>
      <c r="P53" s="415">
        <v>1.2E-2</v>
      </c>
      <c r="Q53" s="407"/>
      <c r="R53" s="404"/>
      <c r="S53" s="341"/>
      <c r="T53" s="341" t="s">
        <v>329</v>
      </c>
      <c r="U53" s="341"/>
      <c r="V53" s="341" t="s">
        <v>20</v>
      </c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3740</v>
      </c>
      <c r="B54" s="95" t="s">
        <v>555</v>
      </c>
      <c r="C54" s="114" t="s">
        <v>553</v>
      </c>
      <c r="D54" s="341">
        <v>1000249</v>
      </c>
      <c r="E54" s="342" t="s">
        <v>110</v>
      </c>
      <c r="F54" s="342" t="s">
        <v>29</v>
      </c>
      <c r="G54" s="342" t="s">
        <v>378</v>
      </c>
      <c r="H54" s="342" t="str">
        <f>IFERROR(VLOOKUP(G54,'Cadastro de assessores'!A:B,2,FALSE),"Não Cadastrado")</f>
        <v>17896</v>
      </c>
      <c r="I54" s="342"/>
      <c r="J54" s="26" t="s">
        <v>3743</v>
      </c>
      <c r="K54" s="342" t="s">
        <v>210</v>
      </c>
      <c r="L54" s="402">
        <v>44110</v>
      </c>
      <c r="M54" s="402">
        <v>44112</v>
      </c>
      <c r="N54" s="341"/>
      <c r="O54" s="341" t="s">
        <v>3933</v>
      </c>
      <c r="P54" s="415">
        <v>0.02</v>
      </c>
      <c r="Q54" s="407"/>
      <c r="R54" s="404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329</v>
      </c>
      <c r="U54" s="341" t="s">
        <v>3934</v>
      </c>
      <c r="V54" s="341" t="s">
        <v>29</v>
      </c>
      <c r="W54" s="405" t="s">
        <v>3753</v>
      </c>
      <c r="X54" s="405" t="s">
        <v>3753</v>
      </c>
      <c r="Y54" s="405" t="s">
        <v>3753</v>
      </c>
      <c r="Z54" s="405" t="s">
        <v>3753</v>
      </c>
      <c r="AA54" s="405" t="s">
        <v>3753</v>
      </c>
      <c r="AB54" s="405" t="s">
        <v>3753</v>
      </c>
      <c r="AC54" s="405" t="s">
        <v>3753</v>
      </c>
      <c r="AD54" s="405" t="s">
        <v>3753</v>
      </c>
      <c r="AE54" s="405" t="s">
        <v>3753</v>
      </c>
      <c r="AF54" s="405" t="s">
        <v>3753</v>
      </c>
      <c r="AG54" s="405" t="s">
        <v>3753</v>
      </c>
      <c r="AH54" s="405" t="s">
        <v>3753</v>
      </c>
      <c r="AI54" s="405" t="s">
        <v>3935</v>
      </c>
      <c r="AJ54" s="405" t="s">
        <v>3936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3740</v>
      </c>
      <c r="B55" s="95" t="s">
        <v>565</v>
      </c>
      <c r="C55" s="114" t="s">
        <v>3937</v>
      </c>
      <c r="D55" s="341">
        <v>552896</v>
      </c>
      <c r="E55" s="342" t="s">
        <v>28</v>
      </c>
      <c r="F55" s="342" t="s">
        <v>20</v>
      </c>
      <c r="G55" s="342" t="s">
        <v>3938</v>
      </c>
      <c r="H55" s="342">
        <f>IFERROR(VLOOKUP(G55,'Cadastro de assessores'!A:B,2,FALSE),"Não Cadastrado")</f>
        <v>12351</v>
      </c>
      <c r="I55" s="342"/>
      <c r="J55" s="26" t="s">
        <v>210</v>
      </c>
      <c r="K55" s="342" t="s">
        <v>210</v>
      </c>
      <c r="L55" s="402">
        <v>44694</v>
      </c>
      <c r="M55" s="402">
        <v>44694</v>
      </c>
      <c r="N55" s="341"/>
      <c r="O55" s="341" t="s">
        <v>3750</v>
      </c>
      <c r="P55" s="375">
        <v>1.4999999999999999E-2</v>
      </c>
      <c r="Q55" s="407"/>
      <c r="R55" s="404"/>
      <c r="S55" s="341" t="str">
        <f t="shared" si="7"/>
        <v>Não Qualificado</v>
      </c>
      <c r="T55" s="341" t="s">
        <v>203</v>
      </c>
      <c r="U55" s="341" t="s">
        <v>3796</v>
      </c>
      <c r="V55" s="341" t="s">
        <v>20</v>
      </c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3740</v>
      </c>
      <c r="B56" s="95" t="s">
        <v>3939</v>
      </c>
      <c r="C56" s="114" t="s">
        <v>3940</v>
      </c>
      <c r="D56" s="341">
        <v>4743547</v>
      </c>
      <c r="E56" s="341" t="s">
        <v>28</v>
      </c>
      <c r="F56" s="341" t="s">
        <v>20</v>
      </c>
      <c r="G56" s="341" t="s">
        <v>369</v>
      </c>
      <c r="H56" s="341" t="str">
        <f>IFERROR(VLOOKUP(G56,'Cadastro de assessores'!A:B,2,FALSE),"Não Cadastrado")</f>
        <v>18009</v>
      </c>
      <c r="I56" s="341"/>
      <c r="J56" s="26" t="s">
        <v>201</v>
      </c>
      <c r="K56" s="341" t="s">
        <v>3749</v>
      </c>
      <c r="L56" s="374">
        <v>44252</v>
      </c>
      <c r="M56" s="374">
        <v>44252</v>
      </c>
      <c r="N56" s="374">
        <v>44657</v>
      </c>
      <c r="O56" s="341" t="s">
        <v>3744</v>
      </c>
      <c r="P56" s="375">
        <v>0.02</v>
      </c>
      <c r="Q56" s="407" t="s">
        <v>3941</v>
      </c>
      <c r="R56" s="404"/>
      <c r="S56" s="341" t="str">
        <f t="shared" si="7"/>
        <v>Não Qualificado</v>
      </c>
      <c r="T56" s="341" t="s">
        <v>203</v>
      </c>
      <c r="U56" s="341" t="s">
        <v>3801</v>
      </c>
      <c r="V56" s="341" t="s">
        <v>113</v>
      </c>
      <c r="W56" s="405"/>
      <c r="X56" s="405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2893</v>
      </c>
      <c r="BE56" s="291" t="s">
        <v>2893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3740</v>
      </c>
      <c r="B57" s="95" t="s">
        <v>2987</v>
      </c>
      <c r="C57" s="114" t="s">
        <v>2985</v>
      </c>
      <c r="D57" s="341">
        <v>4648767</v>
      </c>
      <c r="E57" s="342" t="s">
        <v>28</v>
      </c>
      <c r="F57" s="342" t="s">
        <v>29</v>
      </c>
      <c r="G57" s="342" t="s">
        <v>487</v>
      </c>
      <c r="H57" s="342" t="str">
        <f>IFERROR(VLOOKUP(G57,'Cadastro de assessores'!A:B,2,FALSE),"Não Cadastrado")</f>
        <v>18993</v>
      </c>
      <c r="I57" s="342"/>
      <c r="J57" s="26" t="s">
        <v>3743</v>
      </c>
      <c r="K57" s="342" t="s">
        <v>210</v>
      </c>
      <c r="L57" s="402">
        <v>44312</v>
      </c>
      <c r="M57" s="402">
        <v>44312</v>
      </c>
      <c r="N57" s="341"/>
      <c r="O57" s="341" t="s">
        <v>3744</v>
      </c>
      <c r="P57" s="375">
        <v>0.01</v>
      </c>
      <c r="Q57" s="407"/>
      <c r="R57" s="404"/>
      <c r="S57" s="341" t="str">
        <f t="shared" si="7"/>
        <v>Não Qualificado</v>
      </c>
      <c r="T57" s="341" t="s">
        <v>203</v>
      </c>
      <c r="U57" s="341" t="s">
        <v>3878</v>
      </c>
      <c r="V57" s="341" t="s">
        <v>29</v>
      </c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291"/>
      <c r="AL57" s="291"/>
      <c r="AM57" s="291" t="s">
        <v>3107</v>
      </c>
      <c r="AN57" s="291" t="s">
        <v>3107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3740</v>
      </c>
      <c r="B58" s="95" t="s">
        <v>3942</v>
      </c>
      <c r="C58" s="377" t="s">
        <v>3943</v>
      </c>
      <c r="D58" s="342">
        <v>6889397</v>
      </c>
      <c r="E58" s="342" t="s">
        <v>28</v>
      </c>
      <c r="F58" s="342" t="s">
        <v>20</v>
      </c>
      <c r="G58" s="342" t="s">
        <v>369</v>
      </c>
      <c r="H58" s="342" t="str">
        <f>IFERROR(VLOOKUP(G58,'Cadastro de assessores'!A:B,2,FALSE),"Não Cadastrado")</f>
        <v>18009</v>
      </c>
      <c r="I58" s="342"/>
      <c r="J58" s="26" t="s">
        <v>3743</v>
      </c>
      <c r="K58" s="342" t="s">
        <v>210</v>
      </c>
      <c r="L58" s="403">
        <v>44519</v>
      </c>
      <c r="M58" s="403">
        <v>44522</v>
      </c>
      <c r="N58" s="345"/>
      <c r="O58" s="345" t="s">
        <v>3760</v>
      </c>
      <c r="P58" s="375">
        <v>1.2E-2</v>
      </c>
      <c r="Q58" s="315" t="s">
        <v>2585</v>
      </c>
      <c r="R58" s="404"/>
      <c r="S58" s="341" t="str">
        <f t="shared" si="7"/>
        <v>Não Qualificado</v>
      </c>
      <c r="T58" s="341" t="s">
        <v>203</v>
      </c>
      <c r="U58" s="341" t="s">
        <v>3888</v>
      </c>
      <c r="V58" s="345" t="s">
        <v>29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5"/>
      <c r="AH58" s="405"/>
      <c r="AI58" s="405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3740</v>
      </c>
      <c r="B59" s="95" t="s">
        <v>3944</v>
      </c>
      <c r="C59" s="114" t="s">
        <v>3945</v>
      </c>
      <c r="D59" s="341">
        <v>3774100</v>
      </c>
      <c r="E59" s="342" t="s">
        <v>2884</v>
      </c>
      <c r="F59" s="342" t="s">
        <v>29</v>
      </c>
      <c r="G59" s="342" t="s">
        <v>2884</v>
      </c>
      <c r="H59" s="342" t="str">
        <f>IFERROR(VLOOKUP(G59,'Cadastro de assessores'!A:B,2,FALSE),"Não Cadastrado")</f>
        <v>18986</v>
      </c>
      <c r="I59" s="342"/>
      <c r="J59" s="26" t="s">
        <v>3743</v>
      </c>
      <c r="K59" s="341" t="s">
        <v>215</v>
      </c>
      <c r="L59" s="402">
        <v>43818</v>
      </c>
      <c r="M59" s="402">
        <v>43847</v>
      </c>
      <c r="N59" s="341"/>
      <c r="O59" s="341" t="s">
        <v>3750</v>
      </c>
      <c r="P59" s="375">
        <v>1.4999999999999999E-2</v>
      </c>
      <c r="Q59" s="407"/>
      <c r="R59" s="404"/>
      <c r="S59" s="341" t="str">
        <f t="shared" si="7"/>
        <v/>
      </c>
      <c r="T59" s="341" t="s">
        <v>203</v>
      </c>
      <c r="U59" s="341" t="s">
        <v>3946</v>
      </c>
      <c r="V59" s="341" t="s">
        <v>29</v>
      </c>
      <c r="W59" s="405" t="s">
        <v>3753</v>
      </c>
      <c r="X59" s="405" t="s">
        <v>3753</v>
      </c>
      <c r="Y59" s="405" t="s">
        <v>3753</v>
      </c>
      <c r="Z59" s="405" t="s">
        <v>3947</v>
      </c>
      <c r="AA59" s="405" t="s">
        <v>3948</v>
      </c>
      <c r="AB59" s="405" t="s">
        <v>3949</v>
      </c>
      <c r="AC59" s="405" t="s">
        <v>3950</v>
      </c>
      <c r="AD59" s="405" t="s">
        <v>3951</v>
      </c>
      <c r="AE59" s="405" t="s">
        <v>3952</v>
      </c>
      <c r="AF59" s="405" t="s">
        <v>3953</v>
      </c>
      <c r="AG59" s="405" t="s">
        <v>3954</v>
      </c>
      <c r="AH59" s="405" t="s">
        <v>3955</v>
      </c>
      <c r="AI59" s="405" t="s">
        <v>3956</v>
      </c>
      <c r="AJ59" s="405" t="s">
        <v>3957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2893</v>
      </c>
      <c r="BE59" s="291" t="s">
        <v>2893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3740</v>
      </c>
      <c r="B60" s="95" t="s">
        <v>3958</v>
      </c>
      <c r="C60" s="377" t="s">
        <v>3959</v>
      </c>
      <c r="D60" s="345">
        <v>2588890</v>
      </c>
      <c r="E60" s="341" t="s">
        <v>2884</v>
      </c>
      <c r="F60" s="341" t="s">
        <v>29</v>
      </c>
      <c r="G60" s="341" t="s">
        <v>2884</v>
      </c>
      <c r="H60" s="341" t="str">
        <f>IFERROR(VLOOKUP(G60,'Cadastro de assessores'!A:B,2,FALSE),"Não Cadastrado")</f>
        <v>18986</v>
      </c>
      <c r="I60" s="341"/>
      <c r="J60" s="26" t="s">
        <v>201</v>
      </c>
      <c r="K60" s="341" t="s">
        <v>3749</v>
      </c>
      <c r="L60" s="374">
        <v>44390</v>
      </c>
      <c r="M60" s="374">
        <v>44390</v>
      </c>
      <c r="N60" s="406">
        <v>44524</v>
      </c>
      <c r="O60" s="341" t="s">
        <v>3750</v>
      </c>
      <c r="P60" s="375">
        <v>1.4999999999999999E-2</v>
      </c>
      <c r="Q60" s="407" t="s">
        <v>3960</v>
      </c>
      <c r="R60" s="404"/>
      <c r="S60" s="341" t="str">
        <f t="shared" si="7"/>
        <v>Não Qualificado</v>
      </c>
      <c r="T60" s="341" t="s">
        <v>203</v>
      </c>
      <c r="U60" s="345" t="s">
        <v>3961</v>
      </c>
      <c r="V60" s="345" t="s">
        <v>3962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5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2893</v>
      </c>
      <c r="BE60" s="291" t="s">
        <v>2893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3740</v>
      </c>
      <c r="B61" s="95" t="s">
        <v>3963</v>
      </c>
      <c r="C61" s="377" t="s">
        <v>3964</v>
      </c>
      <c r="D61" s="345">
        <v>4742962</v>
      </c>
      <c r="E61" s="341" t="s">
        <v>28</v>
      </c>
      <c r="F61" s="341" t="s">
        <v>20</v>
      </c>
      <c r="G61" s="341" t="s">
        <v>369</v>
      </c>
      <c r="H61" s="341" t="str">
        <f>IFERROR(VLOOKUP(G61,'Cadastro de assessores'!A:B,2,FALSE),"Não Cadastrado")</f>
        <v>18009</v>
      </c>
      <c r="I61" s="341"/>
      <c r="J61" s="26" t="s">
        <v>201</v>
      </c>
      <c r="K61" s="341" t="s">
        <v>3749</v>
      </c>
      <c r="L61" s="374">
        <v>44204</v>
      </c>
      <c r="M61" s="374">
        <v>44204</v>
      </c>
      <c r="N61" s="374">
        <v>44657</v>
      </c>
      <c r="O61" s="341" t="s">
        <v>3965</v>
      </c>
      <c r="P61" s="375">
        <v>0.02</v>
      </c>
      <c r="Q61" s="407" t="s">
        <v>3941</v>
      </c>
      <c r="R61" s="404"/>
      <c r="S61" s="341" t="str">
        <f t="shared" si="7"/>
        <v>Não Qualificado</v>
      </c>
      <c r="T61" s="341" t="s">
        <v>203</v>
      </c>
      <c r="U61" s="341" t="s">
        <v>3801</v>
      </c>
      <c r="V61" s="341" t="s">
        <v>113</v>
      </c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2893</v>
      </c>
      <c r="BE61" s="291" t="s">
        <v>2893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3740</v>
      </c>
      <c r="B62" s="95" t="s">
        <v>3963</v>
      </c>
      <c r="C62" s="377" t="s">
        <v>3964</v>
      </c>
      <c r="D62" s="345">
        <v>3556718</v>
      </c>
      <c r="E62" s="341" t="s">
        <v>28</v>
      </c>
      <c r="F62" s="341" t="s">
        <v>20</v>
      </c>
      <c r="G62" s="341" t="s">
        <v>369</v>
      </c>
      <c r="H62" s="341" t="str">
        <f>IFERROR(VLOOKUP(G62,'Cadastro de assessores'!A:B,2,FALSE),"Não Cadastrado")</f>
        <v>18009</v>
      </c>
      <c r="I62" s="341"/>
      <c r="J62" s="26" t="s">
        <v>201</v>
      </c>
      <c r="K62" s="341" t="s">
        <v>3749</v>
      </c>
      <c r="L62" s="374">
        <v>44426</v>
      </c>
      <c r="M62" s="374">
        <v>44426</v>
      </c>
      <c r="N62" s="374">
        <v>44657</v>
      </c>
      <c r="O62" s="341" t="s">
        <v>3966</v>
      </c>
      <c r="P62" s="375">
        <v>8.0000000000000002E-3</v>
      </c>
      <c r="Q62" s="407" t="s">
        <v>3941</v>
      </c>
      <c r="R62" s="404"/>
      <c r="S62" s="341" t="str">
        <f t="shared" si="7"/>
        <v>Não Qualificado</v>
      </c>
      <c r="T62" s="341" t="s">
        <v>203</v>
      </c>
      <c r="U62" s="341" t="s">
        <v>3801</v>
      </c>
      <c r="V62" s="341" t="s">
        <v>113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5"/>
      <c r="AI62" s="405"/>
      <c r="AJ62" s="291"/>
      <c r="AK62" s="291"/>
      <c r="AL62" s="291"/>
      <c r="AM62" s="291"/>
      <c r="AN62" s="291"/>
      <c r="AO62" s="291"/>
      <c r="AP62" s="291"/>
      <c r="AQ62" s="291"/>
      <c r="AR62" s="291"/>
      <c r="AS62" s="418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2893</v>
      </c>
      <c r="BE62" s="291" t="s">
        <v>2893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3740</v>
      </c>
      <c r="B63" s="95" t="s">
        <v>598</v>
      </c>
      <c r="C63" s="77" t="s">
        <v>595</v>
      </c>
      <c r="D63" s="345">
        <v>43315</v>
      </c>
      <c r="E63" s="342" t="s">
        <v>28</v>
      </c>
      <c r="F63" s="342" t="s">
        <v>38</v>
      </c>
      <c r="G63" s="342" t="s">
        <v>306</v>
      </c>
      <c r="H63" s="413" t="str">
        <f>IFERROR(VLOOKUP(G63,'Cadastro de assessores'!A:B,2,FALSE),"Não Cadastrado")</f>
        <v>28411</v>
      </c>
      <c r="I63" s="413"/>
      <c r="J63" s="26" t="s">
        <v>3743</v>
      </c>
      <c r="K63" s="342" t="s">
        <v>210</v>
      </c>
      <c r="L63" s="402">
        <v>44564</v>
      </c>
      <c r="M63" s="402">
        <v>44586</v>
      </c>
      <c r="N63" s="345"/>
      <c r="O63" s="345" t="s">
        <v>3757</v>
      </c>
      <c r="P63" s="375">
        <v>1.2E-2</v>
      </c>
      <c r="Q63" s="407" t="s">
        <v>3967</v>
      </c>
      <c r="R63" s="404"/>
      <c r="S63" s="341" t="str">
        <f t="shared" si="7"/>
        <v/>
      </c>
      <c r="T63" s="341" t="s">
        <v>203</v>
      </c>
      <c r="U63" s="341" t="s">
        <v>3968</v>
      </c>
      <c r="V63" s="341" t="s">
        <v>43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5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5"/>
      <c r="BA63" s="405">
        <v>97879.360000000001</v>
      </c>
      <c r="BB63" s="405">
        <v>95156.47</v>
      </c>
      <c r="BC63" s="405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3740</v>
      </c>
      <c r="B64" s="95" t="s">
        <v>3969</v>
      </c>
      <c r="C64" s="377" t="s">
        <v>3970</v>
      </c>
      <c r="D64" s="345">
        <v>3500160</v>
      </c>
      <c r="E64" s="342" t="s">
        <v>110</v>
      </c>
      <c r="F64" s="342" t="s">
        <v>29</v>
      </c>
      <c r="G64" s="345" t="s">
        <v>3802</v>
      </c>
      <c r="H64" s="413" t="str">
        <f>IFERROR(VLOOKUP(G64,'Cadastro de assessores'!A:B,2,FALSE),"Não Cadastrado")</f>
        <v>12624</v>
      </c>
      <c r="I64" s="413"/>
      <c r="J64" s="26" t="s">
        <v>201</v>
      </c>
      <c r="K64" s="342" t="s">
        <v>210</v>
      </c>
      <c r="L64" s="410">
        <v>44679</v>
      </c>
      <c r="M64" s="410">
        <v>44680</v>
      </c>
      <c r="N64" s="345"/>
      <c r="O64" s="345" t="s">
        <v>3971</v>
      </c>
      <c r="P64" s="375">
        <v>0.01</v>
      </c>
      <c r="Q64" s="407"/>
      <c r="R64" s="404"/>
      <c r="S64" s="341" t="str">
        <f t="shared" si="7"/>
        <v>Não Qualificado</v>
      </c>
      <c r="T64" s="341" t="s">
        <v>203</v>
      </c>
      <c r="U64" s="341"/>
      <c r="V64" s="341" t="s">
        <v>29</v>
      </c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3740</v>
      </c>
      <c r="B65" s="95" t="s">
        <v>3972</v>
      </c>
      <c r="C65" s="377" t="s">
        <v>3973</v>
      </c>
      <c r="D65" s="345">
        <v>4452023</v>
      </c>
      <c r="E65" s="342" t="s">
        <v>28</v>
      </c>
      <c r="F65" s="342" t="s">
        <v>29</v>
      </c>
      <c r="G65" s="342" t="s">
        <v>3119</v>
      </c>
      <c r="H65" s="342" t="str">
        <f>IFERROR(VLOOKUP(G65,'Cadastro de assessores'!A:B,2,FALSE),"Não Cadastrado")</f>
        <v>13444</v>
      </c>
      <c r="I65" s="342"/>
      <c r="J65" s="26" t="s">
        <v>210</v>
      </c>
      <c r="K65" s="342" t="s">
        <v>210</v>
      </c>
      <c r="L65" s="402">
        <v>44372</v>
      </c>
      <c r="M65" s="402">
        <v>44372</v>
      </c>
      <c r="N65" s="345"/>
      <c r="O65" s="345" t="s">
        <v>3974</v>
      </c>
      <c r="P65" s="375">
        <v>0.02</v>
      </c>
      <c r="Q65" s="407"/>
      <c r="R65" s="404"/>
      <c r="S65" s="341" t="str">
        <f t="shared" si="7"/>
        <v/>
      </c>
      <c r="T65" s="345" t="s">
        <v>203</v>
      </c>
      <c r="U65" s="341" t="s">
        <v>3975</v>
      </c>
      <c r="V65" s="341" t="s">
        <v>57</v>
      </c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3740</v>
      </c>
      <c r="B66" s="95" t="s">
        <v>3976</v>
      </c>
      <c r="C66" s="114" t="s">
        <v>3977</v>
      </c>
      <c r="D66" s="341">
        <v>4765516</v>
      </c>
      <c r="E66" s="341" t="s">
        <v>110</v>
      </c>
      <c r="F66" s="341" t="s">
        <v>29</v>
      </c>
      <c r="G66" s="341" t="s">
        <v>3569</v>
      </c>
      <c r="H66" s="341" t="str">
        <f>IFERROR(VLOOKUP(G66,'Cadastro de assessores'!A:B,2,FALSE),"Não Cadastrado")</f>
        <v>14574</v>
      </c>
      <c r="I66" s="341"/>
      <c r="J66" s="26" t="s">
        <v>201</v>
      </c>
      <c r="K66" s="341" t="s">
        <v>3749</v>
      </c>
      <c r="L66" s="374">
        <v>44228</v>
      </c>
      <c r="M66" s="374">
        <v>44228</v>
      </c>
      <c r="N66" s="374">
        <v>44418</v>
      </c>
      <c r="O66" s="341" t="s">
        <v>3744</v>
      </c>
      <c r="P66" s="375">
        <v>0.02</v>
      </c>
      <c r="Q66" s="407" t="s">
        <v>3978</v>
      </c>
      <c r="R66" s="404"/>
      <c r="S66" s="341" t="str">
        <f t="shared" si="7"/>
        <v>Não Qualificado</v>
      </c>
      <c r="T66" s="341" t="s">
        <v>203</v>
      </c>
      <c r="U66" s="341" t="s">
        <v>3766</v>
      </c>
      <c r="V66" s="341" t="s">
        <v>29</v>
      </c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2893</v>
      </c>
      <c r="BE66" s="291" t="s">
        <v>2893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3740</v>
      </c>
      <c r="B67" s="95" t="s">
        <v>3979</v>
      </c>
      <c r="C67" s="377" t="s">
        <v>3980</v>
      </c>
      <c r="D67" s="419">
        <v>7119368</v>
      </c>
      <c r="E67" s="341" t="s">
        <v>28</v>
      </c>
      <c r="F67" s="341" t="s">
        <v>20</v>
      </c>
      <c r="G67" s="345" t="s">
        <v>220</v>
      </c>
      <c r="H67" s="341" t="str">
        <f>IFERROR(VLOOKUP(G67,'Cadastro de assessores'!A:B,2,FALSE),"Não Cadastrado")</f>
        <v>18890</v>
      </c>
      <c r="I67" s="341"/>
      <c r="J67" s="26" t="s">
        <v>201</v>
      </c>
      <c r="K67" s="341" t="s">
        <v>3749</v>
      </c>
      <c r="L67" s="406">
        <v>44523</v>
      </c>
      <c r="M67" s="406">
        <v>44523</v>
      </c>
      <c r="N67" s="378">
        <v>44700</v>
      </c>
      <c r="O67" s="345" t="s">
        <v>3757</v>
      </c>
      <c r="P67" s="375">
        <v>7.0000000000000001E-3</v>
      </c>
      <c r="Q67" s="158" t="s">
        <v>3925</v>
      </c>
      <c r="R67" s="404"/>
      <c r="S67" s="341" t="str">
        <f t="shared" si="7"/>
        <v>Não Qualificado</v>
      </c>
      <c r="T67" s="341" t="s">
        <v>203</v>
      </c>
      <c r="U67" s="341" t="s">
        <v>3922</v>
      </c>
      <c r="V67" s="341" t="s">
        <v>20</v>
      </c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5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2893</v>
      </c>
      <c r="BE67" s="291" t="s">
        <v>2893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3740</v>
      </c>
      <c r="B68" s="95" t="s">
        <v>3979</v>
      </c>
      <c r="C68" s="377" t="s">
        <v>3980</v>
      </c>
      <c r="D68" s="345">
        <v>7207902</v>
      </c>
      <c r="E68" s="341" t="s">
        <v>28</v>
      </c>
      <c r="F68" s="341" t="s">
        <v>20</v>
      </c>
      <c r="G68" s="345" t="s">
        <v>220</v>
      </c>
      <c r="H68" s="341" t="str">
        <f>IFERROR(VLOOKUP(G68,'Cadastro de assessores'!A:B,2,FALSE),"Não Cadastrado")</f>
        <v>18890</v>
      </c>
      <c r="I68" s="341"/>
      <c r="J68" s="26" t="s">
        <v>201</v>
      </c>
      <c r="K68" s="341" t="s">
        <v>3749</v>
      </c>
      <c r="L68" s="406">
        <v>44523</v>
      </c>
      <c r="M68" s="406">
        <v>44523</v>
      </c>
      <c r="N68" s="378">
        <v>44700</v>
      </c>
      <c r="O68" s="345" t="s">
        <v>3757</v>
      </c>
      <c r="P68" s="375">
        <v>7.0000000000000001E-3</v>
      </c>
      <c r="Q68" s="158" t="s">
        <v>3925</v>
      </c>
      <c r="R68" s="404"/>
      <c r="S68" s="341" t="str">
        <f t="shared" si="7"/>
        <v>Não Qualificado</v>
      </c>
      <c r="T68" s="341" t="s">
        <v>203</v>
      </c>
      <c r="U68" s="341" t="s">
        <v>3922</v>
      </c>
      <c r="V68" s="341" t="s">
        <v>20</v>
      </c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5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2893</v>
      </c>
      <c r="BE68" s="291" t="s">
        <v>2893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3740</v>
      </c>
      <c r="B69" s="95" t="s">
        <v>614</v>
      </c>
      <c r="C69" s="420" t="s">
        <v>3981</v>
      </c>
      <c r="D69" s="421">
        <v>3286506</v>
      </c>
      <c r="E69" s="341" t="s">
        <v>28</v>
      </c>
      <c r="F69" s="341" t="s">
        <v>29</v>
      </c>
      <c r="G69" s="341" t="s">
        <v>412</v>
      </c>
      <c r="H69" s="341"/>
      <c r="I69" s="341"/>
      <c r="J69" s="26" t="s">
        <v>3743</v>
      </c>
      <c r="K69" s="341"/>
      <c r="L69" s="406"/>
      <c r="M69" s="406">
        <v>44932</v>
      </c>
      <c r="N69" s="374"/>
      <c r="O69" s="341" t="s">
        <v>3750</v>
      </c>
      <c r="P69" s="375">
        <v>0.01</v>
      </c>
      <c r="Q69" s="422" t="s">
        <v>3982</v>
      </c>
      <c r="R69" s="404"/>
      <c r="S69" s="341"/>
      <c r="T69" s="341"/>
      <c r="U69" s="341"/>
      <c r="V69" s="341" t="s">
        <v>29</v>
      </c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3740</v>
      </c>
      <c r="B70" s="95" t="s">
        <v>617</v>
      </c>
      <c r="C70" s="114" t="s">
        <v>3983</v>
      </c>
      <c r="D70" s="95">
        <v>3360893</v>
      </c>
      <c r="E70" s="342" t="s">
        <v>28</v>
      </c>
      <c r="F70" s="342" t="s">
        <v>20</v>
      </c>
      <c r="G70" s="342" t="s">
        <v>214</v>
      </c>
      <c r="H70" s="342">
        <f>IFERROR(VLOOKUP(G70,'Cadastro de assessores'!A:B,2,FALSE),"Não Cadastrado")</f>
        <v>12331</v>
      </c>
      <c r="I70" s="342"/>
      <c r="J70" s="26" t="s">
        <v>3743</v>
      </c>
      <c r="K70" s="342" t="s">
        <v>210</v>
      </c>
      <c r="L70" s="402">
        <v>44733</v>
      </c>
      <c r="M70" s="402">
        <v>44759</v>
      </c>
      <c r="N70" s="341"/>
      <c r="O70" s="341" t="s">
        <v>3757</v>
      </c>
      <c r="P70" s="375">
        <v>7.0000000000000001E-3</v>
      </c>
      <c r="Q70" s="407"/>
      <c r="R70" s="404"/>
      <c r="S70" s="341"/>
      <c r="T70" s="341" t="s">
        <v>203</v>
      </c>
      <c r="U70" s="341" t="s">
        <v>3796</v>
      </c>
      <c r="V70" s="341" t="s">
        <v>20</v>
      </c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3740</v>
      </c>
      <c r="B71" s="95" t="s">
        <v>3984</v>
      </c>
      <c r="C71" s="114" t="s">
        <v>3985</v>
      </c>
      <c r="D71" s="322">
        <v>4618682</v>
      </c>
      <c r="E71" s="341" t="s">
        <v>110</v>
      </c>
      <c r="F71" s="341" t="s">
        <v>29</v>
      </c>
      <c r="G71" s="341" t="s">
        <v>3569</v>
      </c>
      <c r="H71" s="341" t="str">
        <f>IFERROR(VLOOKUP(G71,'Cadastro de assessores'!A:B,2,FALSE),"Não Cadastrado")</f>
        <v>14574</v>
      </c>
      <c r="I71" s="341"/>
      <c r="J71" s="26" t="s">
        <v>201</v>
      </c>
      <c r="K71" s="341" t="s">
        <v>3749</v>
      </c>
      <c r="L71" s="406">
        <v>44160</v>
      </c>
      <c r="M71" s="406">
        <v>44160</v>
      </c>
      <c r="N71" s="374">
        <v>44806</v>
      </c>
      <c r="O71" s="341" t="s">
        <v>3750</v>
      </c>
      <c r="P71" s="375">
        <v>1.4999999999999999E-2</v>
      </c>
      <c r="Q71" s="407"/>
      <c r="R71" s="404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203</v>
      </c>
      <c r="U71" s="341" t="s">
        <v>3778</v>
      </c>
      <c r="V71" s="341" t="s">
        <v>29</v>
      </c>
      <c r="W71" s="405" t="s">
        <v>3753</v>
      </c>
      <c r="X71" s="405" t="s">
        <v>3753</v>
      </c>
      <c r="Y71" s="405" t="s">
        <v>3753</v>
      </c>
      <c r="Z71" s="405" t="s">
        <v>3753</v>
      </c>
      <c r="AA71" s="405" t="s">
        <v>3753</v>
      </c>
      <c r="AB71" s="405" t="s">
        <v>3753</v>
      </c>
      <c r="AC71" s="405" t="s">
        <v>3753</v>
      </c>
      <c r="AD71" s="405" t="s">
        <v>3753</v>
      </c>
      <c r="AE71" s="405" t="s">
        <v>3753</v>
      </c>
      <c r="AF71" s="405" t="s">
        <v>3753</v>
      </c>
      <c r="AG71" s="405" t="s">
        <v>3753</v>
      </c>
      <c r="AH71" s="405" t="s">
        <v>3753</v>
      </c>
      <c r="AI71" s="405" t="s">
        <v>3753</v>
      </c>
      <c r="AJ71" s="405" t="s">
        <v>3986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3740</v>
      </c>
      <c r="B72" s="95" t="s">
        <v>3987</v>
      </c>
      <c r="C72" s="114" t="s">
        <v>3988</v>
      </c>
      <c r="D72" s="342">
        <v>4805165</v>
      </c>
      <c r="E72" s="342" t="s">
        <v>2884</v>
      </c>
      <c r="F72" s="342" t="s">
        <v>29</v>
      </c>
      <c r="G72" s="342" t="s">
        <v>2884</v>
      </c>
      <c r="H72" s="342" t="str">
        <f>IFERROR(VLOOKUP(G72,'Cadastro de assessores'!A:B,2,FALSE),"Não Cadastrado")</f>
        <v>18986</v>
      </c>
      <c r="I72" s="342"/>
      <c r="J72" s="26" t="s">
        <v>210</v>
      </c>
      <c r="K72" s="342" t="s">
        <v>210</v>
      </c>
      <c r="L72" s="402">
        <v>44235</v>
      </c>
      <c r="M72" s="402">
        <v>44235</v>
      </c>
      <c r="N72" s="341"/>
      <c r="O72" s="341" t="s">
        <v>3750</v>
      </c>
      <c r="P72" s="375">
        <v>1.4999999999999999E-2</v>
      </c>
      <c r="Q72" s="407" t="s">
        <v>2585</v>
      </c>
      <c r="R72" s="404" t="s">
        <v>3989</v>
      </c>
      <c r="S72" s="341" t="str">
        <f t="shared" si="8"/>
        <v/>
      </c>
      <c r="T72" s="341" t="s">
        <v>203</v>
      </c>
      <c r="U72" s="341" t="s">
        <v>3752</v>
      </c>
      <c r="V72" s="341" t="s">
        <v>29</v>
      </c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3740</v>
      </c>
      <c r="B73" s="95" t="s">
        <v>628</v>
      </c>
      <c r="C73" s="377" t="s">
        <v>3990</v>
      </c>
      <c r="D73" s="342">
        <v>6480340</v>
      </c>
      <c r="E73" s="342" t="s">
        <v>28</v>
      </c>
      <c r="F73" s="342" t="s">
        <v>20</v>
      </c>
      <c r="G73" s="413" t="s">
        <v>369</v>
      </c>
      <c r="H73" s="413" t="str">
        <f>IFERROR(VLOOKUP(G73,'Cadastro de assessores'!A:B,2,FALSE),"Não Cadastrado")</f>
        <v>18009</v>
      </c>
      <c r="I73" s="413"/>
      <c r="J73" s="26" t="s">
        <v>3743</v>
      </c>
      <c r="K73" s="342" t="s">
        <v>210</v>
      </c>
      <c r="L73" s="402">
        <v>44439</v>
      </c>
      <c r="M73" s="402">
        <v>44447</v>
      </c>
      <c r="N73" s="413"/>
      <c r="O73" s="413" t="s">
        <v>3760</v>
      </c>
      <c r="P73" s="375">
        <v>1.2E-2</v>
      </c>
      <c r="Q73" s="158"/>
      <c r="R73" s="404"/>
      <c r="S73" s="341" t="str">
        <f t="shared" si="8"/>
        <v>Não Qualificado</v>
      </c>
      <c r="T73" s="341" t="s">
        <v>203</v>
      </c>
      <c r="U73" s="341" t="s">
        <v>3922</v>
      </c>
      <c r="V73" s="345" t="s">
        <v>20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5"/>
      <c r="AI73" s="405"/>
      <c r="AJ73" s="291"/>
      <c r="AK73" s="291"/>
      <c r="AL73" s="291"/>
      <c r="AM73" s="291"/>
      <c r="AN73" s="291"/>
      <c r="AO73" s="291"/>
      <c r="AP73" s="291"/>
      <c r="AQ73" s="291"/>
      <c r="AR73" s="291"/>
      <c r="AS73" s="418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3740</v>
      </c>
      <c r="B74" s="95" t="s">
        <v>3003</v>
      </c>
      <c r="C74" s="114" t="s">
        <v>3001</v>
      </c>
      <c r="D74" s="341">
        <v>260123</v>
      </c>
      <c r="E74" s="342" t="s">
        <v>2950</v>
      </c>
      <c r="F74" s="342" t="s">
        <v>29</v>
      </c>
      <c r="G74" s="342" t="s">
        <v>2950</v>
      </c>
      <c r="H74" s="342" t="str">
        <f>IFERROR(VLOOKUP(G74,'Cadastro de assessores'!A:B,2,FALSE),"Não Cadastrado")</f>
        <v>22400</v>
      </c>
      <c r="I74" s="342"/>
      <c r="J74" s="26" t="s">
        <v>3743</v>
      </c>
      <c r="K74" s="341" t="s">
        <v>215</v>
      </c>
      <c r="L74" s="341" t="s">
        <v>3107</v>
      </c>
      <c r="M74" s="423" t="s">
        <v>3573</v>
      </c>
      <c r="N74" s="341"/>
      <c r="O74" s="341" t="s">
        <v>3974</v>
      </c>
      <c r="P74" s="375">
        <v>2.5000000000000001E-2</v>
      </c>
      <c r="Q74" s="407"/>
      <c r="R74" s="404"/>
      <c r="S74" s="341" t="str">
        <f t="shared" si="8"/>
        <v>Não Qualificado</v>
      </c>
      <c r="T74" s="341" t="s">
        <v>203</v>
      </c>
      <c r="U74" s="341" t="s">
        <v>3752</v>
      </c>
      <c r="V74" s="341" t="s">
        <v>29</v>
      </c>
      <c r="W74" s="405" t="s">
        <v>3753</v>
      </c>
      <c r="X74" s="405" t="s">
        <v>3753</v>
      </c>
      <c r="Y74" s="405" t="s">
        <v>3753</v>
      </c>
      <c r="Z74" s="405" t="s">
        <v>3753</v>
      </c>
      <c r="AA74" s="405" t="s">
        <v>3753</v>
      </c>
      <c r="AB74" s="405" t="s">
        <v>3753</v>
      </c>
      <c r="AC74" s="405" t="s">
        <v>3753</v>
      </c>
      <c r="AD74" s="405" t="s">
        <v>3753</v>
      </c>
      <c r="AE74" s="405" t="s">
        <v>3753</v>
      </c>
      <c r="AF74" s="405" t="s">
        <v>3753</v>
      </c>
      <c r="AG74" s="405" t="s">
        <v>3753</v>
      </c>
      <c r="AH74" s="405"/>
      <c r="AI74" s="405" t="s">
        <v>3753</v>
      </c>
      <c r="AJ74" s="405" t="s">
        <v>3753</v>
      </c>
      <c r="AK74" s="291" t="s">
        <v>3107</v>
      </c>
      <c r="AL74" s="291"/>
      <c r="AM74" s="291" t="s">
        <v>3107</v>
      </c>
      <c r="AN74" s="291" t="s">
        <v>3107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2893</v>
      </c>
      <c r="BE74" s="291" t="s">
        <v>2893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3740</v>
      </c>
      <c r="B75" s="95" t="s">
        <v>3991</v>
      </c>
      <c r="C75" s="114" t="s">
        <v>3992</v>
      </c>
      <c r="D75" s="341">
        <v>4522420</v>
      </c>
      <c r="E75" s="341" t="s">
        <v>28</v>
      </c>
      <c r="F75" s="341" t="s">
        <v>29</v>
      </c>
      <c r="G75" s="341" t="s">
        <v>3748</v>
      </c>
      <c r="H75" s="341" t="str">
        <f>IFERROR(VLOOKUP(G75,'Cadastro de assessores'!A:B,2,FALSE),"Não Cadastrado")</f>
        <v>17679</v>
      </c>
      <c r="I75" s="341"/>
      <c r="J75" s="26" t="s">
        <v>201</v>
      </c>
      <c r="K75" s="341" t="s">
        <v>3749</v>
      </c>
      <c r="L75" s="374">
        <v>44141</v>
      </c>
      <c r="M75" s="374">
        <v>44141</v>
      </c>
      <c r="N75" s="374">
        <v>44412</v>
      </c>
      <c r="O75" s="341" t="s">
        <v>3750</v>
      </c>
      <c r="P75" s="375">
        <v>1.4999999999999999E-2</v>
      </c>
      <c r="Q75" s="407" t="s">
        <v>3993</v>
      </c>
      <c r="R75" s="404"/>
      <c r="S75" s="341" t="str">
        <f t="shared" si="8"/>
        <v>Não Qualificado</v>
      </c>
      <c r="T75" s="341" t="s">
        <v>203</v>
      </c>
      <c r="U75" s="341" t="s">
        <v>3994</v>
      </c>
      <c r="V75" s="341" t="s">
        <v>621</v>
      </c>
      <c r="W75" s="405" t="s">
        <v>3753</v>
      </c>
      <c r="X75" s="405" t="s">
        <v>3753</v>
      </c>
      <c r="Y75" s="405" t="s">
        <v>3753</v>
      </c>
      <c r="Z75" s="405" t="s">
        <v>3753</v>
      </c>
      <c r="AA75" s="405" t="s">
        <v>3753</v>
      </c>
      <c r="AB75" s="405" t="s">
        <v>3753</v>
      </c>
      <c r="AC75" s="405" t="s">
        <v>3753</v>
      </c>
      <c r="AD75" s="405" t="s">
        <v>3753</v>
      </c>
      <c r="AE75" s="405" t="s">
        <v>3753</v>
      </c>
      <c r="AF75" s="405" t="s">
        <v>3753</v>
      </c>
      <c r="AG75" s="405" t="s">
        <v>3753</v>
      </c>
      <c r="AH75" s="405" t="s">
        <v>3753</v>
      </c>
      <c r="AI75" s="405" t="s">
        <v>3753</v>
      </c>
      <c r="AJ75" s="405" t="s">
        <v>3995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2893</v>
      </c>
      <c r="BE75" s="291" t="s">
        <v>2893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3740</v>
      </c>
      <c r="B76" s="95" t="s">
        <v>3996</v>
      </c>
      <c r="C76" s="377" t="s">
        <v>3997</v>
      </c>
      <c r="D76" s="345">
        <v>6592638</v>
      </c>
      <c r="E76" s="342" t="s">
        <v>28</v>
      </c>
      <c r="F76" s="342" t="s">
        <v>20</v>
      </c>
      <c r="G76" s="342" t="s">
        <v>369</v>
      </c>
      <c r="H76" s="342" t="str">
        <f>IFERROR(VLOOKUP(G76,'Cadastro de assessores'!A:B,2,FALSE),"Não Cadastrado")</f>
        <v>18009</v>
      </c>
      <c r="I76" s="342"/>
      <c r="J76" s="26" t="s">
        <v>210</v>
      </c>
      <c r="K76" s="342" t="s">
        <v>210</v>
      </c>
      <c r="L76" s="402">
        <v>44456</v>
      </c>
      <c r="M76" s="402">
        <v>44461</v>
      </c>
      <c r="N76" s="345"/>
      <c r="O76" s="345" t="s">
        <v>3750</v>
      </c>
      <c r="P76" s="375">
        <v>1.4999999999999999E-2</v>
      </c>
      <c r="Q76" s="158"/>
      <c r="R76" s="404"/>
      <c r="S76" s="341" t="str">
        <f t="shared" si="8"/>
        <v>Não Qualificado</v>
      </c>
      <c r="T76" s="341" t="s">
        <v>203</v>
      </c>
      <c r="U76" s="341" t="s">
        <v>3801</v>
      </c>
      <c r="V76" s="341" t="s">
        <v>113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5"/>
      <c r="AH76" s="405"/>
      <c r="AI76" s="405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3740</v>
      </c>
      <c r="B77" s="95" t="s">
        <v>3998</v>
      </c>
      <c r="C77" s="114" t="s">
        <v>3999</v>
      </c>
      <c r="D77" s="341">
        <v>4572882</v>
      </c>
      <c r="E77" s="341" t="s">
        <v>110</v>
      </c>
      <c r="F77" s="341" t="s">
        <v>29</v>
      </c>
      <c r="G77" s="341" t="s">
        <v>3569</v>
      </c>
      <c r="H77" s="341" t="str">
        <f>IFERROR(VLOOKUP(G77,'Cadastro de assessores'!A:B,2,FALSE),"Não Cadastrado")</f>
        <v>14574</v>
      </c>
      <c r="I77" s="341"/>
      <c r="J77" s="26" t="s">
        <v>201</v>
      </c>
      <c r="K77" s="341" t="s">
        <v>3749</v>
      </c>
      <c r="L77" s="406">
        <v>44165</v>
      </c>
      <c r="M77" s="406">
        <v>44165</v>
      </c>
      <c r="N77" s="374">
        <v>44295</v>
      </c>
      <c r="O77" s="341" t="s">
        <v>3750</v>
      </c>
      <c r="P77" s="375">
        <v>1.4999999999999999E-2</v>
      </c>
      <c r="Q77" s="407" t="s">
        <v>4000</v>
      </c>
      <c r="R77" s="404"/>
      <c r="S77" s="341" t="str">
        <f t="shared" si="8"/>
        <v/>
      </c>
      <c r="T77" s="341" t="s">
        <v>203</v>
      </c>
      <c r="U77" s="341" t="s">
        <v>3884</v>
      </c>
      <c r="V77" s="341" t="s">
        <v>29</v>
      </c>
      <c r="W77" s="405" t="s">
        <v>3753</v>
      </c>
      <c r="X77" s="405" t="s">
        <v>3753</v>
      </c>
      <c r="Y77" s="405" t="s">
        <v>3753</v>
      </c>
      <c r="Z77" s="405" t="s">
        <v>3753</v>
      </c>
      <c r="AA77" s="405" t="s">
        <v>3753</v>
      </c>
      <c r="AB77" s="405" t="s">
        <v>3753</v>
      </c>
      <c r="AC77" s="405" t="s">
        <v>3753</v>
      </c>
      <c r="AD77" s="405" t="s">
        <v>3753</v>
      </c>
      <c r="AE77" s="405" t="s">
        <v>3753</v>
      </c>
      <c r="AF77" s="405" t="s">
        <v>3753</v>
      </c>
      <c r="AG77" s="405" t="s">
        <v>3753</v>
      </c>
      <c r="AH77" s="405" t="s">
        <v>3753</v>
      </c>
      <c r="AI77" s="405" t="s">
        <v>3753</v>
      </c>
      <c r="AJ77" s="405" t="s">
        <v>4001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2893</v>
      </c>
      <c r="BE77" s="291" t="s">
        <v>2893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3740</v>
      </c>
      <c r="B78" s="95" t="s">
        <v>4002</v>
      </c>
      <c r="C78" s="424" t="s">
        <v>4003</v>
      </c>
      <c r="D78" s="425">
        <v>5956921</v>
      </c>
      <c r="E78" s="342" t="s">
        <v>28</v>
      </c>
      <c r="F78" s="342" t="s">
        <v>29</v>
      </c>
      <c r="G78" s="342" t="s">
        <v>2916</v>
      </c>
      <c r="H78" s="413" t="str">
        <f>IFERROR(VLOOKUP(G78,'Cadastro de assessores'!A:B,2,FALSE),"Não Cadastrado")</f>
        <v>18836</v>
      </c>
      <c r="I78" s="413"/>
      <c r="J78" s="26" t="s">
        <v>3743</v>
      </c>
      <c r="K78" s="342" t="s">
        <v>210</v>
      </c>
      <c r="L78" s="403">
        <v>44469</v>
      </c>
      <c r="M78" s="403">
        <v>44482</v>
      </c>
      <c r="N78" s="345"/>
      <c r="O78" s="345" t="s">
        <v>3750</v>
      </c>
      <c r="P78" s="375">
        <v>1.4999999999999999E-2</v>
      </c>
      <c r="Q78" s="158"/>
      <c r="R78" s="404"/>
      <c r="S78" s="341" t="str">
        <f t="shared" si="8"/>
        <v>Não Qualificado</v>
      </c>
      <c r="T78" s="341" t="s">
        <v>203</v>
      </c>
      <c r="U78" s="341" t="s">
        <v>4004</v>
      </c>
      <c r="V78" s="341" t="s">
        <v>918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5"/>
      <c r="AH78" s="291"/>
      <c r="AI78" s="291"/>
      <c r="AJ78" s="291"/>
      <c r="AK78" s="291"/>
      <c r="AL78" s="291"/>
      <c r="AM78" s="291"/>
      <c r="AN78" s="291"/>
      <c r="AO78" s="291"/>
      <c r="AP78" s="291"/>
      <c r="AQ78" s="418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3740</v>
      </c>
      <c r="B79" s="95" t="s">
        <v>674</v>
      </c>
      <c r="C79" s="377" t="s">
        <v>4005</v>
      </c>
      <c r="D79" s="409">
        <v>6866947</v>
      </c>
      <c r="E79" s="342" t="s">
        <v>28</v>
      </c>
      <c r="F79" s="342" t="s">
        <v>20</v>
      </c>
      <c r="G79" s="342" t="s">
        <v>369</v>
      </c>
      <c r="H79" s="413" t="str">
        <f>IFERROR(VLOOKUP(G79,'Cadastro de assessores'!A:B,2,FALSE),"Não Cadastrado")</f>
        <v>18009</v>
      </c>
      <c r="I79" s="413"/>
      <c r="J79" s="26" t="s">
        <v>3743</v>
      </c>
      <c r="K79" s="342" t="s">
        <v>210</v>
      </c>
      <c r="L79" s="403">
        <v>44495</v>
      </c>
      <c r="M79" s="403">
        <v>44497</v>
      </c>
      <c r="N79" s="345"/>
      <c r="O79" s="345" t="s">
        <v>3760</v>
      </c>
      <c r="P79" s="375">
        <v>1.2E-2</v>
      </c>
      <c r="Q79" s="315" t="s">
        <v>4006</v>
      </c>
      <c r="R79" s="404"/>
      <c r="S79" s="341" t="str">
        <f t="shared" si="8"/>
        <v/>
      </c>
      <c r="T79" s="341" t="s">
        <v>203</v>
      </c>
      <c r="U79" s="341" t="s">
        <v>3888</v>
      </c>
      <c r="V79" s="345" t="s">
        <v>29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5"/>
      <c r="AH79" s="405"/>
      <c r="AI79" s="291"/>
      <c r="AJ79" s="291"/>
      <c r="AK79" s="291"/>
      <c r="AL79" s="291"/>
      <c r="AM79" s="291"/>
      <c r="AN79" s="291"/>
      <c r="AO79" s="291"/>
      <c r="AP79" s="291"/>
      <c r="AQ79" s="291"/>
      <c r="AR79" s="418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3740</v>
      </c>
      <c r="B80" s="95" t="s">
        <v>678</v>
      </c>
      <c r="C80" s="377" t="s">
        <v>675</v>
      </c>
      <c r="D80" s="425">
        <v>3241823</v>
      </c>
      <c r="E80" s="342" t="s">
        <v>28</v>
      </c>
      <c r="F80" s="342" t="s">
        <v>29</v>
      </c>
      <c r="G80" s="342" t="s">
        <v>78</v>
      </c>
      <c r="H80" s="413">
        <f>IFERROR(VLOOKUP(G80,'Cadastro de assessores'!A:B,2,FALSE),"Não Cadastrado")</f>
        <v>12332</v>
      </c>
      <c r="I80" s="413"/>
      <c r="J80" s="26" t="s">
        <v>3743</v>
      </c>
      <c r="K80" s="426"/>
      <c r="L80" s="342" t="s">
        <v>215</v>
      </c>
      <c r="M80" s="403">
        <v>44819</v>
      </c>
      <c r="N80" s="345"/>
      <c r="O80" s="345" t="s">
        <v>3760</v>
      </c>
      <c r="P80" s="375">
        <v>1.2E-2</v>
      </c>
      <c r="Q80" s="315"/>
      <c r="R80" s="404"/>
      <c r="S80" s="341"/>
      <c r="T80" s="341"/>
      <c r="U80" s="341"/>
      <c r="V80" s="345" t="s">
        <v>29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5"/>
      <c r="AH80" s="405"/>
      <c r="AI80" s="291"/>
      <c r="AJ80" s="291"/>
      <c r="AK80" s="291"/>
      <c r="AL80" s="291"/>
      <c r="AM80" s="291"/>
      <c r="AN80" s="291"/>
      <c r="AO80" s="291"/>
      <c r="AP80" s="291"/>
      <c r="AQ80" s="291"/>
      <c r="AR80" s="418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3740</v>
      </c>
      <c r="B81" s="95" t="s">
        <v>696</v>
      </c>
      <c r="C81" s="114" t="s">
        <v>4007</v>
      </c>
      <c r="D81" s="341">
        <v>3960153</v>
      </c>
      <c r="E81" s="341" t="s">
        <v>28</v>
      </c>
      <c r="F81" s="341" t="s">
        <v>29</v>
      </c>
      <c r="G81" s="341" t="s">
        <v>695</v>
      </c>
      <c r="H81" s="341"/>
      <c r="I81" s="341"/>
      <c r="J81" s="26" t="s">
        <v>3743</v>
      </c>
      <c r="K81" s="341"/>
      <c r="L81" s="406"/>
      <c r="M81" s="406"/>
      <c r="N81" s="374"/>
      <c r="O81" s="341" t="s">
        <v>3750</v>
      </c>
      <c r="P81" s="375">
        <v>1.2E-2</v>
      </c>
      <c r="Q81" s="427" t="s">
        <v>3833</v>
      </c>
      <c r="R81" s="404"/>
      <c r="S81" s="341"/>
      <c r="T81" s="341"/>
      <c r="U81" s="341"/>
      <c r="V81" s="341" t="s">
        <v>1500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5"/>
      <c r="AI81" s="405"/>
      <c r="AJ81" s="291"/>
      <c r="AK81" s="291"/>
      <c r="AL81" s="291"/>
      <c r="AM81" s="291"/>
      <c r="AN81" s="291"/>
      <c r="AO81" s="291"/>
      <c r="AP81" s="291"/>
      <c r="AQ81" s="291"/>
      <c r="AR81" s="291"/>
      <c r="AS81" s="418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3740</v>
      </c>
      <c r="B82" s="95" t="s">
        <v>4008</v>
      </c>
      <c r="C82" s="114" t="s">
        <v>4009</v>
      </c>
      <c r="D82" s="341">
        <v>3432427</v>
      </c>
      <c r="E82" s="341" t="s">
        <v>28</v>
      </c>
      <c r="F82" s="341" t="s">
        <v>20</v>
      </c>
      <c r="G82" s="341" t="s">
        <v>369</v>
      </c>
      <c r="H82" s="341" t="str">
        <f>IFERROR(VLOOKUP(G82,'Cadastro de assessores'!A:B,2,FALSE),"Não Cadastrado")</f>
        <v>18009</v>
      </c>
      <c r="I82" s="341"/>
      <c r="J82" s="26" t="s">
        <v>201</v>
      </c>
      <c r="K82" s="341" t="s">
        <v>3749</v>
      </c>
      <c r="L82" s="406">
        <v>44445</v>
      </c>
      <c r="M82" s="406">
        <v>44445</v>
      </c>
      <c r="N82" s="374">
        <v>44658</v>
      </c>
      <c r="O82" s="341" t="s">
        <v>3966</v>
      </c>
      <c r="P82" s="375">
        <v>8.0000000000000002E-3</v>
      </c>
      <c r="Q82" s="407" t="s">
        <v>4010</v>
      </c>
      <c r="R82" s="404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203</v>
      </c>
      <c r="U82" s="341" t="s">
        <v>3801</v>
      </c>
      <c r="V82" s="341" t="s">
        <v>113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5"/>
      <c r="AI82" s="405"/>
      <c r="AJ82" s="291"/>
      <c r="AK82" s="291"/>
      <c r="AL82" s="291"/>
      <c r="AM82" s="291"/>
      <c r="AN82" s="291"/>
      <c r="AO82" s="291"/>
      <c r="AP82" s="291"/>
      <c r="AQ82" s="291"/>
      <c r="AR82" s="291"/>
      <c r="AS82" s="418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2893</v>
      </c>
      <c r="BE82" s="291" t="s">
        <v>2893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3740</v>
      </c>
      <c r="B83" s="95" t="s">
        <v>4011</v>
      </c>
      <c r="C83" s="114" t="s">
        <v>4012</v>
      </c>
      <c r="D83" s="341">
        <v>4478774</v>
      </c>
      <c r="E83" s="342" t="s">
        <v>110</v>
      </c>
      <c r="F83" s="342" t="s">
        <v>29</v>
      </c>
      <c r="G83" s="342" t="s">
        <v>4013</v>
      </c>
      <c r="H83" s="342" t="str">
        <f>IFERROR(VLOOKUP(G83,'Cadastro de assessores'!A:B,2,FALSE),"Não Cadastrado")</f>
        <v>19634</v>
      </c>
      <c r="I83" s="342"/>
      <c r="J83" s="26" t="s">
        <v>3743</v>
      </c>
      <c r="K83" s="342" t="s">
        <v>210</v>
      </c>
      <c r="L83" s="402">
        <v>44103</v>
      </c>
      <c r="M83" s="402">
        <v>44103</v>
      </c>
      <c r="N83" s="341"/>
      <c r="O83" s="341" t="s">
        <v>3760</v>
      </c>
      <c r="P83" s="375">
        <v>1.2E-2</v>
      </c>
      <c r="Q83" s="407" t="s">
        <v>2585</v>
      </c>
      <c r="R83" s="404" t="s">
        <v>3989</v>
      </c>
      <c r="S83" s="341" t="str">
        <f t="shared" si="9"/>
        <v>Não Qualificado</v>
      </c>
      <c r="T83" s="341" t="s">
        <v>203</v>
      </c>
      <c r="U83" s="341" t="s">
        <v>3771</v>
      </c>
      <c r="V83" s="341" t="s">
        <v>29</v>
      </c>
      <c r="W83" s="405" t="s">
        <v>3753</v>
      </c>
      <c r="X83" s="405" t="s">
        <v>3753</v>
      </c>
      <c r="Y83" s="405" t="s">
        <v>3753</v>
      </c>
      <c r="Z83" s="405" t="s">
        <v>3753</v>
      </c>
      <c r="AA83" s="405" t="s">
        <v>3753</v>
      </c>
      <c r="AB83" s="405" t="s">
        <v>3753</v>
      </c>
      <c r="AC83" s="405" t="s">
        <v>3753</v>
      </c>
      <c r="AD83" s="405" t="s">
        <v>3753</v>
      </c>
      <c r="AE83" s="405" t="s">
        <v>3753</v>
      </c>
      <c r="AF83" s="405" t="s">
        <v>3753</v>
      </c>
      <c r="AG83" s="405" t="s">
        <v>3753</v>
      </c>
      <c r="AH83" s="405" t="s">
        <v>4014</v>
      </c>
      <c r="AI83" s="405" t="s">
        <v>4015</v>
      </c>
      <c r="AJ83" s="405" t="s">
        <v>4016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3740</v>
      </c>
      <c r="B84" s="95" t="s">
        <v>4017</v>
      </c>
      <c r="C84" s="377" t="s">
        <v>4018</v>
      </c>
      <c r="D84" s="345">
        <v>5692353</v>
      </c>
      <c r="E84" s="341" t="s">
        <v>28</v>
      </c>
      <c r="F84" s="341" t="s">
        <v>20</v>
      </c>
      <c r="G84" s="341" t="s">
        <v>369</v>
      </c>
      <c r="H84" s="341" t="str">
        <f>IFERROR(VLOOKUP(G84,'Cadastro de assessores'!A:B,2,FALSE),"Não Cadastrado")</f>
        <v>18009</v>
      </c>
      <c r="I84" s="341"/>
      <c r="J84" s="26" t="s">
        <v>201</v>
      </c>
      <c r="K84" s="341" t="s">
        <v>3749</v>
      </c>
      <c r="L84" s="374">
        <v>44466</v>
      </c>
      <c r="M84" s="374">
        <v>44466</v>
      </c>
      <c r="N84" s="378">
        <v>44740</v>
      </c>
      <c r="O84" s="345" t="s">
        <v>3764</v>
      </c>
      <c r="P84" s="375">
        <v>2.5000000000000001E-2</v>
      </c>
      <c r="Q84" s="158" t="s">
        <v>4019</v>
      </c>
      <c r="R84" s="404"/>
      <c r="S84" s="341" t="str">
        <f t="shared" si="9"/>
        <v>Não Qualificado</v>
      </c>
      <c r="T84" s="345" t="s">
        <v>203</v>
      </c>
      <c r="U84" s="345" t="s">
        <v>3801</v>
      </c>
      <c r="V84" s="345" t="s">
        <v>113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5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3740</v>
      </c>
      <c r="B85" s="95" t="s">
        <v>4020</v>
      </c>
      <c r="C85" s="95" t="s">
        <v>4021</v>
      </c>
      <c r="D85" s="342">
        <v>4848604</v>
      </c>
      <c r="E85" s="342" t="s">
        <v>110</v>
      </c>
      <c r="F85" s="342" t="s">
        <v>29</v>
      </c>
      <c r="G85" s="342" t="s">
        <v>4022</v>
      </c>
      <c r="H85" s="342" t="str">
        <f>IFERROR(VLOOKUP(G85,'Cadastro de assessores'!A:B,2,FALSE),"Não Cadastrado")</f>
        <v>15049</v>
      </c>
      <c r="I85" s="342"/>
      <c r="J85" s="26" t="s">
        <v>3743</v>
      </c>
      <c r="K85" s="342" t="s">
        <v>210</v>
      </c>
      <c r="L85" s="402">
        <v>44236</v>
      </c>
      <c r="M85" s="402">
        <v>44236</v>
      </c>
      <c r="N85" s="341"/>
      <c r="O85" s="341" t="s">
        <v>3760</v>
      </c>
      <c r="P85" s="375">
        <v>1.2E-2</v>
      </c>
      <c r="Q85" s="407"/>
      <c r="R85" s="404"/>
      <c r="S85" s="341" t="str">
        <f t="shared" si="9"/>
        <v/>
      </c>
      <c r="T85" s="341" t="s">
        <v>203</v>
      </c>
      <c r="U85" s="341" t="s">
        <v>3766</v>
      </c>
      <c r="V85" s="341" t="s">
        <v>29</v>
      </c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3740</v>
      </c>
      <c r="B86" s="95" t="s">
        <v>4023</v>
      </c>
      <c r="C86" s="114" t="s">
        <v>4024</v>
      </c>
      <c r="D86" s="341">
        <v>4537911</v>
      </c>
      <c r="E86" s="342" t="s">
        <v>110</v>
      </c>
      <c r="F86" s="342" t="s">
        <v>29</v>
      </c>
      <c r="G86" s="342" t="s">
        <v>4025</v>
      </c>
      <c r="H86" s="342" t="str">
        <f>IFERROR(VLOOKUP(G86,'Cadastro de assessores'!A:B,2,FALSE),"Não Cadastrado")</f>
        <v>17243</v>
      </c>
      <c r="I86" s="342"/>
      <c r="J86" s="26" t="s">
        <v>201</v>
      </c>
      <c r="K86" s="342" t="s">
        <v>210</v>
      </c>
      <c r="L86" s="403">
        <v>44126</v>
      </c>
      <c r="M86" s="403">
        <v>44130</v>
      </c>
      <c r="N86" s="374">
        <v>44988</v>
      </c>
      <c r="O86" s="341" t="s">
        <v>3750</v>
      </c>
      <c r="P86" s="375">
        <v>1.4999999999999999E-2</v>
      </c>
      <c r="Q86" s="407" t="s">
        <v>4026</v>
      </c>
      <c r="R86" s="404"/>
      <c r="S86" s="341" t="str">
        <f t="shared" si="9"/>
        <v>Não Qualificado</v>
      </c>
      <c r="T86" s="341" t="s">
        <v>329</v>
      </c>
      <c r="U86" s="341" t="s">
        <v>4027</v>
      </c>
      <c r="V86" s="341" t="s">
        <v>29</v>
      </c>
      <c r="W86" s="405" t="s">
        <v>3753</v>
      </c>
      <c r="X86" s="405" t="s">
        <v>3753</v>
      </c>
      <c r="Y86" s="405" t="s">
        <v>3753</v>
      </c>
      <c r="Z86" s="405" t="s">
        <v>3753</v>
      </c>
      <c r="AA86" s="405" t="s">
        <v>3753</v>
      </c>
      <c r="AB86" s="405" t="s">
        <v>3753</v>
      </c>
      <c r="AC86" s="405" t="s">
        <v>3753</v>
      </c>
      <c r="AD86" s="405" t="s">
        <v>3753</v>
      </c>
      <c r="AE86" s="405" t="s">
        <v>3753</v>
      </c>
      <c r="AF86" s="405" t="s">
        <v>3753</v>
      </c>
      <c r="AG86" s="405" t="s">
        <v>3753</v>
      </c>
      <c r="AH86" s="405" t="s">
        <v>3753</v>
      </c>
      <c r="AI86" s="405" t="s">
        <v>4028</v>
      </c>
      <c r="AJ86" s="405" t="s">
        <v>4029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3740</v>
      </c>
      <c r="B87" s="95" t="s">
        <v>4030</v>
      </c>
      <c r="C87" s="428" t="s">
        <v>4031</v>
      </c>
      <c r="D87" s="409">
        <v>4068685</v>
      </c>
      <c r="E87" s="342" t="s">
        <v>28</v>
      </c>
      <c r="F87" s="342" t="s">
        <v>20</v>
      </c>
      <c r="G87" s="342" t="s">
        <v>369</v>
      </c>
      <c r="H87" s="342" t="str">
        <f>IFERROR(VLOOKUP(G87,'Cadastro de assessores'!A:B,2,FALSE),"Não Cadastrado")</f>
        <v>18009</v>
      </c>
      <c r="I87" s="342"/>
      <c r="J87" s="26" t="s">
        <v>3743</v>
      </c>
      <c r="K87" s="342" t="s">
        <v>210</v>
      </c>
      <c r="L87" s="402">
        <v>44427</v>
      </c>
      <c r="M87" s="402">
        <v>44454</v>
      </c>
      <c r="N87" s="345"/>
      <c r="O87" s="345" t="s">
        <v>3750</v>
      </c>
      <c r="P87" s="375">
        <v>1.4999999999999999E-2</v>
      </c>
      <c r="Q87" s="158" t="s">
        <v>4032</v>
      </c>
      <c r="R87" s="404"/>
      <c r="S87" s="341" t="str">
        <f t="shared" si="9"/>
        <v/>
      </c>
      <c r="T87" s="341" t="s">
        <v>203</v>
      </c>
      <c r="U87" s="341" t="s">
        <v>4033</v>
      </c>
      <c r="V87" s="345" t="s">
        <v>20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3740</v>
      </c>
      <c r="B88" s="95" t="s">
        <v>4034</v>
      </c>
      <c r="C88" s="428" t="s">
        <v>713</v>
      </c>
      <c r="D88" s="409">
        <v>6200964</v>
      </c>
      <c r="E88" s="342" t="s">
        <v>28</v>
      </c>
      <c r="F88" s="342" t="s">
        <v>20</v>
      </c>
      <c r="G88" s="342" t="s">
        <v>214</v>
      </c>
      <c r="H88" s="342">
        <f>IFERROR(VLOOKUP(G88,'Cadastro de assessores'!A:B,2,FALSE),"Não Cadastrado")</f>
        <v>12331</v>
      </c>
      <c r="I88" s="342"/>
      <c r="J88" s="26" t="s">
        <v>3743</v>
      </c>
      <c r="K88" s="342"/>
      <c r="L88" s="402"/>
      <c r="M88" s="402">
        <v>44851</v>
      </c>
      <c r="N88" s="345"/>
      <c r="O88" s="345" t="s">
        <v>3750</v>
      </c>
      <c r="P88" s="375">
        <v>1.4999999999999999E-2</v>
      </c>
      <c r="Q88" s="158" t="s">
        <v>4035</v>
      </c>
      <c r="R88" s="404"/>
      <c r="S88" s="341"/>
      <c r="T88" s="341"/>
      <c r="U88" s="341"/>
      <c r="V88" s="345" t="s">
        <v>20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3740</v>
      </c>
      <c r="B89" s="95" t="s">
        <v>4036</v>
      </c>
      <c r="C89" s="377" t="s">
        <v>4037</v>
      </c>
      <c r="D89" s="419">
        <v>7911381</v>
      </c>
      <c r="E89" s="341" t="s">
        <v>28</v>
      </c>
      <c r="F89" s="341" t="s">
        <v>29</v>
      </c>
      <c r="G89" s="341" t="s">
        <v>78</v>
      </c>
      <c r="H89" s="345">
        <f>IFERROR(VLOOKUP(G89,'Cadastro de assessores'!A:B,2,FALSE),"Não Cadastrado")</f>
        <v>12332</v>
      </c>
      <c r="I89" s="345"/>
      <c r="J89" s="26" t="s">
        <v>201</v>
      </c>
      <c r="K89" s="341" t="s">
        <v>3749</v>
      </c>
      <c r="L89" s="374">
        <v>44655</v>
      </c>
      <c r="M89" s="374">
        <v>44655</v>
      </c>
      <c r="N89" s="378">
        <v>44723</v>
      </c>
      <c r="O89" s="345" t="s">
        <v>3757</v>
      </c>
      <c r="P89" s="375">
        <v>7.0000000000000001E-3</v>
      </c>
      <c r="Q89" s="158" t="s">
        <v>4038</v>
      </c>
      <c r="R89" s="404"/>
      <c r="S89" s="341" t="str">
        <f>IF(BC89&lt;=0,"",IF(BC89&lt;=1000000,"Não Qualificado",IF(AND(BC89&gt;1000000,BC89&lt;=10000000),"Qualificado","Profissional")))</f>
        <v>Não Qualificado</v>
      </c>
      <c r="T89" s="341" t="s">
        <v>203</v>
      </c>
      <c r="U89" s="341" t="s">
        <v>3888</v>
      </c>
      <c r="V89" s="341" t="s">
        <v>29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5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3740</v>
      </c>
      <c r="B90" s="95" t="s">
        <v>730</v>
      </c>
      <c r="C90" s="428" t="s">
        <v>4039</v>
      </c>
      <c r="D90" s="409">
        <v>9009694</v>
      </c>
      <c r="E90" s="342" t="s">
        <v>28</v>
      </c>
      <c r="F90" s="342" t="s">
        <v>20</v>
      </c>
      <c r="G90" s="342" t="s">
        <v>214</v>
      </c>
      <c r="H90" s="342">
        <f>IFERROR(VLOOKUP(G90,'Cadastro de assessores'!A:B,2,FALSE),"Não Cadastrado")</f>
        <v>12331</v>
      </c>
      <c r="I90" s="342"/>
      <c r="J90" s="26" t="s">
        <v>3743</v>
      </c>
      <c r="K90" s="342" t="s">
        <v>210</v>
      </c>
      <c r="L90" s="402">
        <v>44760</v>
      </c>
      <c r="M90" s="402">
        <v>44762</v>
      </c>
      <c r="N90" s="345"/>
      <c r="O90" s="345" t="s">
        <v>3760</v>
      </c>
      <c r="P90" s="375">
        <v>1.2E-2</v>
      </c>
      <c r="Q90" s="407" t="s">
        <v>4040</v>
      </c>
      <c r="R90" s="404"/>
      <c r="S90" s="341"/>
      <c r="T90" s="341" t="s">
        <v>203</v>
      </c>
      <c r="U90" s="341"/>
      <c r="V90" s="345" t="s">
        <v>20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3740</v>
      </c>
      <c r="B91" s="95" t="s">
        <v>733</v>
      </c>
      <c r="C91" s="377" t="s">
        <v>731</v>
      </c>
      <c r="D91" s="345">
        <v>2218849</v>
      </c>
      <c r="E91" s="342" t="s">
        <v>28</v>
      </c>
      <c r="F91" s="342" t="s">
        <v>20</v>
      </c>
      <c r="G91" s="342" t="s">
        <v>369</v>
      </c>
      <c r="H91" s="345" t="str">
        <f>IFERROR(VLOOKUP(G91,'Cadastro de assessores'!A:B,2,FALSE),"Não Cadastrado")</f>
        <v>18009</v>
      </c>
      <c r="I91" s="345"/>
      <c r="J91" s="26" t="s">
        <v>3743</v>
      </c>
      <c r="K91" s="342" t="s">
        <v>210</v>
      </c>
      <c r="L91" s="402">
        <v>44407</v>
      </c>
      <c r="M91" s="402">
        <v>44407</v>
      </c>
      <c r="N91" s="345"/>
      <c r="O91" s="345" t="s">
        <v>3965</v>
      </c>
      <c r="P91" s="375">
        <v>0.02</v>
      </c>
      <c r="Q91" s="158" t="s">
        <v>4041</v>
      </c>
      <c r="R91" s="404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203</v>
      </c>
      <c r="U91" s="341" t="s">
        <v>3801</v>
      </c>
      <c r="V91" s="341" t="s">
        <v>113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5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3740</v>
      </c>
      <c r="B92" s="95" t="s">
        <v>4042</v>
      </c>
      <c r="C92" s="377" t="s">
        <v>4043</v>
      </c>
      <c r="D92" s="345">
        <v>5900668</v>
      </c>
      <c r="E92" s="342" t="s">
        <v>28</v>
      </c>
      <c r="F92" s="342" t="s">
        <v>20</v>
      </c>
      <c r="G92" s="342" t="s">
        <v>369</v>
      </c>
      <c r="H92" s="345" t="str">
        <f>IFERROR(VLOOKUP(G92,'Cadastro de assessores'!A:B,2,FALSE),"Não Cadastrado")</f>
        <v>18009</v>
      </c>
      <c r="I92" s="345"/>
      <c r="J92" s="26" t="s">
        <v>3743</v>
      </c>
      <c r="K92" s="341" t="s">
        <v>215</v>
      </c>
      <c r="L92" s="341" t="s">
        <v>3107</v>
      </c>
      <c r="M92" s="423" t="s">
        <v>3573</v>
      </c>
      <c r="N92" s="345"/>
      <c r="O92" s="345" t="s">
        <v>3744</v>
      </c>
      <c r="P92" s="375">
        <v>0.02</v>
      </c>
      <c r="Q92" s="158"/>
      <c r="R92" s="404"/>
      <c r="S92" s="341" t="str">
        <f t="shared" si="10"/>
        <v/>
      </c>
      <c r="T92" s="341" t="s">
        <v>203</v>
      </c>
      <c r="U92" s="341" t="s">
        <v>3801</v>
      </c>
      <c r="V92" s="341" t="s">
        <v>113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5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2893</v>
      </c>
      <c r="BE92" s="291" t="s">
        <v>2893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3740</v>
      </c>
      <c r="B93" s="95" t="s">
        <v>4044</v>
      </c>
      <c r="C93" s="114" t="s">
        <v>4045</v>
      </c>
      <c r="D93" s="341">
        <v>4748841</v>
      </c>
      <c r="E93" s="341" t="s">
        <v>2884</v>
      </c>
      <c r="F93" s="341" t="s">
        <v>29</v>
      </c>
      <c r="G93" s="341" t="s">
        <v>2884</v>
      </c>
      <c r="H93" s="341" t="str">
        <f>IFERROR(VLOOKUP(G93,'Cadastro de assessores'!A:B,2,FALSE),"Não Cadastrado")</f>
        <v>18986</v>
      </c>
      <c r="I93" s="341"/>
      <c r="J93" s="26" t="s">
        <v>201</v>
      </c>
      <c r="K93" s="341" t="s">
        <v>3749</v>
      </c>
      <c r="L93" s="374">
        <v>44215</v>
      </c>
      <c r="M93" s="374">
        <v>44215</v>
      </c>
      <c r="N93" s="374">
        <v>44719</v>
      </c>
      <c r="O93" s="341" t="s">
        <v>3764</v>
      </c>
      <c r="P93" s="375">
        <v>2.5000000000000001E-2</v>
      </c>
      <c r="Q93" s="407" t="s">
        <v>4046</v>
      </c>
      <c r="R93" s="404"/>
      <c r="S93" s="341" t="str">
        <f t="shared" si="10"/>
        <v/>
      </c>
      <c r="T93" s="341" t="s">
        <v>203</v>
      </c>
      <c r="U93" s="341" t="s">
        <v>3884</v>
      </c>
      <c r="V93" s="341" t="s">
        <v>29</v>
      </c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2893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3740</v>
      </c>
      <c r="B94" s="95" t="s">
        <v>4047</v>
      </c>
      <c r="C94" s="377" t="s">
        <v>4048</v>
      </c>
      <c r="D94" s="345">
        <v>5891248</v>
      </c>
      <c r="E94" s="341" t="s">
        <v>28</v>
      </c>
      <c r="F94" s="341" t="s">
        <v>20</v>
      </c>
      <c r="G94" s="341" t="s">
        <v>369</v>
      </c>
      <c r="H94" s="341" t="str">
        <f>IFERROR(VLOOKUP(G94,'Cadastro de assessores'!A:B,2,FALSE),"Não Cadastrado")</f>
        <v>18009</v>
      </c>
      <c r="I94" s="341"/>
      <c r="J94" s="26" t="s">
        <v>201</v>
      </c>
      <c r="K94" s="341" t="s">
        <v>3749</v>
      </c>
      <c r="L94" s="378">
        <v>44385</v>
      </c>
      <c r="M94" s="378">
        <v>44385</v>
      </c>
      <c r="N94" s="378">
        <v>44650</v>
      </c>
      <c r="O94" s="345" t="s">
        <v>3744</v>
      </c>
      <c r="P94" s="375">
        <v>0.02</v>
      </c>
      <c r="Q94" s="407" t="s">
        <v>4049</v>
      </c>
      <c r="R94" s="404"/>
      <c r="S94" s="341" t="str">
        <f t="shared" si="10"/>
        <v>Qualificado</v>
      </c>
      <c r="T94" s="341" t="s">
        <v>203</v>
      </c>
      <c r="U94" s="341" t="s">
        <v>4050</v>
      </c>
      <c r="V94" s="341" t="s">
        <v>113</v>
      </c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2893</v>
      </c>
      <c r="BE94" s="291" t="s">
        <v>2893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3740</v>
      </c>
      <c r="B95" s="95" t="s">
        <v>4051</v>
      </c>
      <c r="C95" s="114" t="s">
        <v>4052</v>
      </c>
      <c r="D95" s="341">
        <v>4947220</v>
      </c>
      <c r="E95" s="341" t="s">
        <v>28</v>
      </c>
      <c r="F95" s="341" t="s">
        <v>29</v>
      </c>
      <c r="G95" s="341" t="s">
        <v>4053</v>
      </c>
      <c r="H95" s="341">
        <f>IFERROR(VLOOKUP(G95,'Cadastro de assessores'!A:B,2,FALSE),"Não Cadastrado")</f>
        <v>12339</v>
      </c>
      <c r="I95" s="341"/>
      <c r="J95" s="26" t="s">
        <v>201</v>
      </c>
      <c r="K95" s="341" t="s">
        <v>3749</v>
      </c>
      <c r="L95" s="374">
        <v>44277</v>
      </c>
      <c r="M95" s="374">
        <v>44277</v>
      </c>
      <c r="N95" s="374">
        <v>44781</v>
      </c>
      <c r="O95" s="341" t="s">
        <v>3760</v>
      </c>
      <c r="P95" s="375">
        <v>1.2E-2</v>
      </c>
      <c r="Q95" s="407" t="s">
        <v>4054</v>
      </c>
      <c r="R95" s="404"/>
      <c r="S95" s="341" t="str">
        <f t="shared" si="10"/>
        <v>Não Qualificado</v>
      </c>
      <c r="T95" s="341" t="s">
        <v>203</v>
      </c>
      <c r="U95" s="341" t="s">
        <v>3801</v>
      </c>
      <c r="V95" s="341" t="s">
        <v>113</v>
      </c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3740</v>
      </c>
      <c r="B96" s="95" t="s">
        <v>4055</v>
      </c>
      <c r="C96" s="428" t="s">
        <v>4056</v>
      </c>
      <c r="D96" s="342">
        <v>6478648</v>
      </c>
      <c r="E96" s="342" t="s">
        <v>28</v>
      </c>
      <c r="F96" s="342" t="s">
        <v>20</v>
      </c>
      <c r="G96" s="413" t="s">
        <v>369</v>
      </c>
      <c r="H96" s="413" t="str">
        <f>IFERROR(VLOOKUP(G96,'Cadastro de assessores'!A:B,2,FALSE),"Não Cadastrado")</f>
        <v>18009</v>
      </c>
      <c r="I96" s="413"/>
      <c r="J96" s="26" t="s">
        <v>201</v>
      </c>
      <c r="K96" s="342" t="s">
        <v>210</v>
      </c>
      <c r="L96" s="402">
        <v>44442</v>
      </c>
      <c r="M96" s="402">
        <v>44445</v>
      </c>
      <c r="N96" s="406">
        <v>44914</v>
      </c>
      <c r="O96" s="341" t="s">
        <v>3757</v>
      </c>
      <c r="P96" s="375">
        <v>7.0000000000000001E-3</v>
      </c>
      <c r="Q96" s="158" t="s">
        <v>4057</v>
      </c>
      <c r="R96" s="404"/>
      <c r="S96" s="341" t="str">
        <f t="shared" si="10"/>
        <v>Não Qualificado</v>
      </c>
      <c r="T96" s="341" t="s">
        <v>203</v>
      </c>
      <c r="U96" s="341" t="s">
        <v>3922</v>
      </c>
      <c r="V96" s="345" t="s">
        <v>20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5"/>
      <c r="AI96" s="405"/>
      <c r="AJ96" s="291"/>
      <c r="AK96" s="291"/>
      <c r="AL96" s="291"/>
      <c r="AM96" s="291"/>
      <c r="AN96" s="291"/>
      <c r="AO96" s="291"/>
      <c r="AP96" s="291"/>
      <c r="AQ96" s="291"/>
      <c r="AR96" s="291"/>
      <c r="AS96" s="418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3740</v>
      </c>
      <c r="B97" s="95" t="s">
        <v>4058</v>
      </c>
      <c r="C97" s="114" t="s">
        <v>4059</v>
      </c>
      <c r="D97" s="341">
        <v>4553905</v>
      </c>
      <c r="E97" s="342" t="s">
        <v>110</v>
      </c>
      <c r="F97" s="342" t="s">
        <v>29</v>
      </c>
      <c r="G97" s="342" t="s">
        <v>4060</v>
      </c>
      <c r="H97" s="342" t="str">
        <f>IFERROR(VLOOKUP(G97,'Cadastro de assessores'!A:B,2,FALSE),"Não Cadastrado")</f>
        <v>19157</v>
      </c>
      <c r="I97" s="342"/>
      <c r="J97" s="26" t="s">
        <v>3743</v>
      </c>
      <c r="K97" s="341" t="s">
        <v>215</v>
      </c>
      <c r="L97" s="403">
        <v>44130</v>
      </c>
      <c r="M97" s="403">
        <v>44132</v>
      </c>
      <c r="N97" s="345"/>
      <c r="O97" s="345" t="s">
        <v>3744</v>
      </c>
      <c r="P97" s="375">
        <v>0.02</v>
      </c>
      <c r="Q97" s="407"/>
      <c r="R97" s="404"/>
      <c r="S97" s="341" t="str">
        <f t="shared" si="10"/>
        <v/>
      </c>
      <c r="T97" s="341" t="s">
        <v>203</v>
      </c>
      <c r="U97" s="341" t="s">
        <v>3771</v>
      </c>
      <c r="V97" s="341" t="s">
        <v>29</v>
      </c>
      <c r="W97" s="405" t="s">
        <v>3753</v>
      </c>
      <c r="X97" s="405" t="s">
        <v>3753</v>
      </c>
      <c r="Y97" s="405" t="s">
        <v>3753</v>
      </c>
      <c r="Z97" s="405" t="s">
        <v>3753</v>
      </c>
      <c r="AA97" s="405" t="s">
        <v>3753</v>
      </c>
      <c r="AB97" s="405" t="s">
        <v>3753</v>
      </c>
      <c r="AC97" s="405" t="s">
        <v>3753</v>
      </c>
      <c r="AD97" s="405" t="s">
        <v>3753</v>
      </c>
      <c r="AE97" s="405" t="s">
        <v>3753</v>
      </c>
      <c r="AF97" s="405" t="s">
        <v>3753</v>
      </c>
      <c r="AG97" s="405" t="s">
        <v>3753</v>
      </c>
      <c r="AH97" s="405" t="s">
        <v>3753</v>
      </c>
      <c r="AI97" s="405" t="s">
        <v>4061</v>
      </c>
      <c r="AJ97" s="405" t="s">
        <v>4062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2893</v>
      </c>
      <c r="BE97" s="291" t="s">
        <v>2893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3740</v>
      </c>
      <c r="B98" s="95" t="s">
        <v>3570</v>
      </c>
      <c r="C98" s="114" t="s">
        <v>3567</v>
      </c>
      <c r="D98" s="341">
        <v>4425922</v>
      </c>
      <c r="E98" s="341" t="s">
        <v>110</v>
      </c>
      <c r="F98" s="341" t="s">
        <v>29</v>
      </c>
      <c r="G98" s="341" t="s">
        <v>3569</v>
      </c>
      <c r="H98" s="341" t="str">
        <f>IFERROR(VLOOKUP(G98,'Cadastro de assessores'!A:B,2,FALSE),"Não Cadastrado")</f>
        <v>14574</v>
      </c>
      <c r="I98" s="341"/>
      <c r="J98" s="26" t="s">
        <v>201</v>
      </c>
      <c r="K98" s="341" t="s">
        <v>3749</v>
      </c>
      <c r="L98" s="374">
        <v>44076</v>
      </c>
      <c r="M98" s="374">
        <v>44076</v>
      </c>
      <c r="N98" s="341"/>
      <c r="O98" s="341" t="s">
        <v>3750</v>
      </c>
      <c r="P98" s="375">
        <v>1.4999999999999999E-2</v>
      </c>
      <c r="Q98" s="407" t="s">
        <v>4063</v>
      </c>
      <c r="R98" s="404"/>
      <c r="S98" s="341" t="str">
        <f t="shared" si="10"/>
        <v/>
      </c>
      <c r="T98" s="341" t="s">
        <v>203</v>
      </c>
      <c r="U98" s="341" t="s">
        <v>3778</v>
      </c>
      <c r="V98" s="341" t="s">
        <v>29</v>
      </c>
      <c r="W98" s="405" t="s">
        <v>3753</v>
      </c>
      <c r="X98" s="405" t="s">
        <v>3753</v>
      </c>
      <c r="Y98" s="405" t="s">
        <v>3753</v>
      </c>
      <c r="Z98" s="405" t="s">
        <v>3753</v>
      </c>
      <c r="AA98" s="405" t="s">
        <v>3753</v>
      </c>
      <c r="AB98" s="405" t="s">
        <v>3753</v>
      </c>
      <c r="AC98" s="405" t="s">
        <v>3753</v>
      </c>
      <c r="AD98" s="405" t="s">
        <v>3753</v>
      </c>
      <c r="AE98" s="405" t="s">
        <v>3753</v>
      </c>
      <c r="AF98" s="405" t="s">
        <v>3753</v>
      </c>
      <c r="AG98" s="405" t="s">
        <v>3753</v>
      </c>
      <c r="AH98" s="405" t="s">
        <v>4064</v>
      </c>
      <c r="AI98" s="405" t="s">
        <v>4065</v>
      </c>
      <c r="AJ98" s="405" t="s">
        <v>4066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3740</v>
      </c>
      <c r="B99" s="95" t="s">
        <v>4067</v>
      </c>
      <c r="C99" s="377" t="s">
        <v>4068</v>
      </c>
      <c r="D99" s="419">
        <v>3863949</v>
      </c>
      <c r="E99" s="341" t="s">
        <v>28</v>
      </c>
      <c r="F99" s="341" t="s">
        <v>20</v>
      </c>
      <c r="G99" s="341" t="s">
        <v>214</v>
      </c>
      <c r="H99" s="341">
        <f>IFERROR(VLOOKUP(G99,'Cadastro de assessores'!A:B,2,FALSE),"Não Cadastrado")</f>
        <v>12331</v>
      </c>
      <c r="I99" s="341"/>
      <c r="J99" s="26" t="s">
        <v>201</v>
      </c>
      <c r="K99" s="341" t="s">
        <v>3749</v>
      </c>
      <c r="L99" s="374">
        <v>44648</v>
      </c>
      <c r="M99" s="374">
        <v>44648</v>
      </c>
      <c r="N99" s="374">
        <v>44796</v>
      </c>
      <c r="O99" s="341" t="s">
        <v>3750</v>
      </c>
      <c r="P99" s="375">
        <v>0</v>
      </c>
      <c r="Q99" s="429" t="s">
        <v>4069</v>
      </c>
      <c r="R99" s="404"/>
      <c r="S99" s="341" t="str">
        <f t="shared" si="10"/>
        <v>Não Qualificado</v>
      </c>
      <c r="T99" s="341" t="s">
        <v>203</v>
      </c>
      <c r="U99" s="341" t="s">
        <v>3796</v>
      </c>
      <c r="V99" s="341" t="s">
        <v>20</v>
      </c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2893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3740</v>
      </c>
      <c r="B100" s="95" t="s">
        <v>4067</v>
      </c>
      <c r="C100" s="377" t="s">
        <v>4068</v>
      </c>
      <c r="D100" s="430">
        <v>8165220</v>
      </c>
      <c r="E100" s="341" t="s">
        <v>28</v>
      </c>
      <c r="F100" s="341" t="s">
        <v>20</v>
      </c>
      <c r="G100" s="341" t="s">
        <v>214</v>
      </c>
      <c r="H100" s="341">
        <f>IFERROR(VLOOKUP(G100,'Cadastro de assessores'!A:B,2,FALSE),"Não Cadastrado")</f>
        <v>12331</v>
      </c>
      <c r="I100" s="341"/>
      <c r="J100" s="26" t="s">
        <v>201</v>
      </c>
      <c r="K100" s="341" t="s">
        <v>3749</v>
      </c>
      <c r="L100" s="374">
        <v>44648</v>
      </c>
      <c r="M100" s="374">
        <v>44648</v>
      </c>
      <c r="N100" s="374">
        <v>44796</v>
      </c>
      <c r="O100" s="341" t="s">
        <v>3750</v>
      </c>
      <c r="P100" s="375">
        <v>1.4999999999999999E-2</v>
      </c>
      <c r="Q100" s="158" t="s">
        <v>4070</v>
      </c>
      <c r="R100" s="404"/>
      <c r="S100" s="341" t="str">
        <f t="shared" si="10"/>
        <v/>
      </c>
      <c r="T100" s="341" t="s">
        <v>203</v>
      </c>
      <c r="U100" s="341" t="s">
        <v>3796</v>
      </c>
      <c r="V100" s="341" t="s">
        <v>20</v>
      </c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3740</v>
      </c>
      <c r="B101" s="95" t="s">
        <v>4071</v>
      </c>
      <c r="C101" s="114" t="s">
        <v>4072</v>
      </c>
      <c r="D101" s="341">
        <v>4638237</v>
      </c>
      <c r="E101" s="341" t="s">
        <v>110</v>
      </c>
      <c r="F101" s="341" t="s">
        <v>29</v>
      </c>
      <c r="G101" s="341" t="s">
        <v>4022</v>
      </c>
      <c r="H101" s="341" t="str">
        <f>IFERROR(VLOOKUP(G101,'Cadastro de assessores'!A:B,2,FALSE),"Não Cadastrado")</f>
        <v>15049</v>
      </c>
      <c r="I101" s="341"/>
      <c r="J101" s="26" t="s">
        <v>201</v>
      </c>
      <c r="K101" s="341" t="s">
        <v>3749</v>
      </c>
      <c r="L101" s="406"/>
      <c r="M101" s="406">
        <v>44186</v>
      </c>
      <c r="N101" s="374">
        <v>44803</v>
      </c>
      <c r="O101" s="341" t="s">
        <v>3760</v>
      </c>
      <c r="P101" s="375">
        <v>1.2E-2</v>
      </c>
      <c r="Q101" s="407" t="s">
        <v>4073</v>
      </c>
      <c r="R101" s="404"/>
      <c r="S101" s="341" t="str">
        <f t="shared" si="10"/>
        <v>Não Qualificado</v>
      </c>
      <c r="T101" s="341" t="s">
        <v>203</v>
      </c>
      <c r="U101" s="341" t="s">
        <v>4074</v>
      </c>
      <c r="V101" s="341" t="s">
        <v>1676</v>
      </c>
      <c r="W101" s="405" t="s">
        <v>3753</v>
      </c>
      <c r="X101" s="405" t="s">
        <v>3753</v>
      </c>
      <c r="Y101" s="405" t="s">
        <v>3753</v>
      </c>
      <c r="Z101" s="405" t="s">
        <v>3753</v>
      </c>
      <c r="AA101" s="405" t="s">
        <v>3753</v>
      </c>
      <c r="AB101" s="405" t="s">
        <v>3753</v>
      </c>
      <c r="AC101" s="405" t="s">
        <v>3753</v>
      </c>
      <c r="AD101" s="405" t="s">
        <v>3753</v>
      </c>
      <c r="AE101" s="405" t="s">
        <v>3753</v>
      </c>
      <c r="AF101" s="405" t="s">
        <v>3753</v>
      </c>
      <c r="AG101" s="405" t="s">
        <v>3753</v>
      </c>
      <c r="AH101" s="405" t="s">
        <v>3753</v>
      </c>
      <c r="AI101" s="405" t="s">
        <v>3753</v>
      </c>
      <c r="AJ101" s="405" t="s">
        <v>3753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3740</v>
      </c>
      <c r="B102" s="95" t="s">
        <v>4075</v>
      </c>
      <c r="C102" s="114" t="s">
        <v>4076</v>
      </c>
      <c r="D102" s="341">
        <v>9920</v>
      </c>
      <c r="E102" s="341" t="s">
        <v>110</v>
      </c>
      <c r="F102" s="341" t="s">
        <v>29</v>
      </c>
      <c r="G102" s="341" t="s">
        <v>110</v>
      </c>
      <c r="H102" s="341" t="str">
        <f>IFERROR(VLOOKUP(G102,'Cadastro de assessores'!A:B,2,FALSE),"Não Cadastrado")</f>
        <v>13489</v>
      </c>
      <c r="I102" s="341"/>
      <c r="J102" s="26" t="s">
        <v>201</v>
      </c>
      <c r="K102" s="341"/>
      <c r="L102" s="374"/>
      <c r="M102" s="374">
        <v>44105</v>
      </c>
      <c r="N102" s="374">
        <v>44777</v>
      </c>
      <c r="O102" s="341" t="s">
        <v>4077</v>
      </c>
      <c r="P102" s="375">
        <v>1.4999999999999999E-2</v>
      </c>
      <c r="Q102" s="315" t="s">
        <v>4078</v>
      </c>
      <c r="R102" s="404"/>
      <c r="S102" s="341" t="str">
        <f t="shared" si="10"/>
        <v>Não Qualificado</v>
      </c>
      <c r="T102" s="341" t="s">
        <v>4079</v>
      </c>
      <c r="U102" s="341" t="s">
        <v>4004</v>
      </c>
      <c r="V102" s="341" t="s">
        <v>918</v>
      </c>
      <c r="W102" s="405" t="s">
        <v>3753</v>
      </c>
      <c r="X102" s="405" t="s">
        <v>3753</v>
      </c>
      <c r="Y102" s="405" t="s">
        <v>3753</v>
      </c>
      <c r="Z102" s="405" t="s">
        <v>3753</v>
      </c>
      <c r="AA102" s="405" t="s">
        <v>3753</v>
      </c>
      <c r="AB102" s="405" t="s">
        <v>3753</v>
      </c>
      <c r="AC102" s="405" t="s">
        <v>3753</v>
      </c>
      <c r="AD102" s="405" t="s">
        <v>3753</v>
      </c>
      <c r="AE102" s="405" t="s">
        <v>3753</v>
      </c>
      <c r="AF102" s="405" t="s">
        <v>3753</v>
      </c>
      <c r="AG102" s="405" t="s">
        <v>3753</v>
      </c>
      <c r="AH102" s="405" t="s">
        <v>3753</v>
      </c>
      <c r="AI102" s="405" t="s">
        <v>3753</v>
      </c>
      <c r="AJ102" s="405" t="s">
        <v>4080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4081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3740</v>
      </c>
      <c r="B103" s="95" t="s">
        <v>4082</v>
      </c>
      <c r="C103" s="377" t="s">
        <v>4083</v>
      </c>
      <c r="D103" s="341">
        <v>4422283</v>
      </c>
      <c r="E103" s="341" t="s">
        <v>110</v>
      </c>
      <c r="F103" s="341" t="s">
        <v>29</v>
      </c>
      <c r="G103" s="341" t="s">
        <v>4084</v>
      </c>
      <c r="H103" s="341" t="str">
        <f>IFERROR(VLOOKUP(G103,'Cadastro de assessores'!A:B,2,FALSE),"Não Cadastrado")</f>
        <v>17489</v>
      </c>
      <c r="I103" s="341"/>
      <c r="J103" s="26" t="s">
        <v>201</v>
      </c>
      <c r="K103" s="341" t="s">
        <v>3749</v>
      </c>
      <c r="L103" s="374">
        <v>44091</v>
      </c>
      <c r="M103" s="374">
        <v>44091</v>
      </c>
      <c r="N103" s="374">
        <v>44692</v>
      </c>
      <c r="O103" s="341" t="s">
        <v>3764</v>
      </c>
      <c r="P103" s="375">
        <v>2.5000000000000001E-2</v>
      </c>
      <c r="Q103" s="407" t="s">
        <v>3847</v>
      </c>
      <c r="R103" s="404"/>
      <c r="S103" s="341" t="str">
        <f t="shared" si="10"/>
        <v>Não Qualificado</v>
      </c>
      <c r="T103" s="341" t="s">
        <v>203</v>
      </c>
      <c r="U103" s="341" t="s">
        <v>3778</v>
      </c>
      <c r="V103" s="341" t="s">
        <v>29</v>
      </c>
      <c r="W103" s="405" t="s">
        <v>3753</v>
      </c>
      <c r="X103" s="405" t="s">
        <v>3753</v>
      </c>
      <c r="Y103" s="405" t="s">
        <v>3753</v>
      </c>
      <c r="Z103" s="405" t="s">
        <v>3753</v>
      </c>
      <c r="AA103" s="405" t="s">
        <v>3753</v>
      </c>
      <c r="AB103" s="405" t="s">
        <v>3753</v>
      </c>
      <c r="AC103" s="405" t="s">
        <v>3753</v>
      </c>
      <c r="AD103" s="405" t="s">
        <v>3753</v>
      </c>
      <c r="AE103" s="405" t="s">
        <v>3753</v>
      </c>
      <c r="AF103" s="405" t="s">
        <v>3753</v>
      </c>
      <c r="AG103" s="405" t="s">
        <v>3753</v>
      </c>
      <c r="AH103" s="405" t="s">
        <v>4085</v>
      </c>
      <c r="AI103" s="405" t="s">
        <v>4086</v>
      </c>
      <c r="AJ103" s="405" t="s">
        <v>4087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2893</v>
      </c>
      <c r="BE103" s="291" t="s">
        <v>2893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3740</v>
      </c>
      <c r="B104" s="95" t="s">
        <v>4088</v>
      </c>
      <c r="C104" s="377" t="s">
        <v>4089</v>
      </c>
      <c r="D104" s="341">
        <v>5928177</v>
      </c>
      <c r="E104" s="341" t="s">
        <v>28</v>
      </c>
      <c r="F104" s="341" t="s">
        <v>20</v>
      </c>
      <c r="G104" s="341" t="s">
        <v>4090</v>
      </c>
      <c r="H104" s="341" t="str">
        <f>IFERROR(VLOOKUP(G104,'Cadastro de assessores'!A:B,2,FALSE),"Não Cadastrado")</f>
        <v>14294</v>
      </c>
      <c r="I104" s="341"/>
      <c r="J104" s="26" t="s">
        <v>201</v>
      </c>
      <c r="K104" s="341" t="s">
        <v>3749</v>
      </c>
      <c r="L104" s="374">
        <v>44398</v>
      </c>
      <c r="M104" s="374">
        <v>44398</v>
      </c>
      <c r="N104" s="374">
        <v>44680</v>
      </c>
      <c r="O104" s="341" t="s">
        <v>3757</v>
      </c>
      <c r="P104" s="375">
        <v>7.0000000000000001E-3</v>
      </c>
      <c r="Q104" s="158" t="s">
        <v>4091</v>
      </c>
      <c r="R104" s="404"/>
      <c r="S104" s="341" t="str">
        <f t="shared" si="10"/>
        <v>Não Qualificado</v>
      </c>
      <c r="T104" s="345" t="s">
        <v>329</v>
      </c>
      <c r="U104" s="345" t="s">
        <v>4092</v>
      </c>
      <c r="V104" s="345" t="s">
        <v>57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5"/>
      <c r="AI104" s="405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2893</v>
      </c>
      <c r="BE104" s="291" t="s">
        <v>2893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3740</v>
      </c>
      <c r="B105" s="95" t="s">
        <v>4093</v>
      </c>
      <c r="C105" s="114" t="s">
        <v>4094</v>
      </c>
      <c r="D105" s="341">
        <v>4627802</v>
      </c>
      <c r="E105" s="341" t="s">
        <v>110</v>
      </c>
      <c r="F105" s="341" t="s">
        <v>29</v>
      </c>
      <c r="G105" s="341" t="s">
        <v>290</v>
      </c>
      <c r="H105" s="341" t="str">
        <f>IFERROR(VLOOKUP(G105,'Cadastro de assessores'!A:B,2,FALSE),"Não Cadastrado")</f>
        <v>14699</v>
      </c>
      <c r="I105" s="341"/>
      <c r="J105" s="26" t="s">
        <v>201</v>
      </c>
      <c r="K105" s="341" t="s">
        <v>3749</v>
      </c>
      <c r="L105" s="406">
        <v>44183</v>
      </c>
      <c r="M105" s="406">
        <v>44183</v>
      </c>
      <c r="N105" s="374">
        <v>44253</v>
      </c>
      <c r="O105" s="341" t="s">
        <v>3750</v>
      </c>
      <c r="P105" s="375">
        <v>1.4999999999999999E-2</v>
      </c>
      <c r="Q105" s="407" t="s">
        <v>4095</v>
      </c>
      <c r="R105" s="404"/>
      <c r="S105" s="341" t="str">
        <f t="shared" si="10"/>
        <v/>
      </c>
      <c r="T105" s="341" t="s">
        <v>203</v>
      </c>
      <c r="U105" s="341" t="s">
        <v>3771</v>
      </c>
      <c r="V105" s="341" t="s">
        <v>29</v>
      </c>
      <c r="W105" s="405" t="s">
        <v>3753</v>
      </c>
      <c r="X105" s="405" t="s">
        <v>3753</v>
      </c>
      <c r="Y105" s="405" t="s">
        <v>3753</v>
      </c>
      <c r="Z105" s="405" t="s">
        <v>3753</v>
      </c>
      <c r="AA105" s="405" t="s">
        <v>3753</v>
      </c>
      <c r="AB105" s="405" t="s">
        <v>3753</v>
      </c>
      <c r="AC105" s="405" t="s">
        <v>3753</v>
      </c>
      <c r="AD105" s="405" t="s">
        <v>3753</v>
      </c>
      <c r="AE105" s="405" t="s">
        <v>3753</v>
      </c>
      <c r="AF105" s="405" t="s">
        <v>3753</v>
      </c>
      <c r="AG105" s="405" t="s">
        <v>3753</v>
      </c>
      <c r="AH105" s="405" t="s">
        <v>3753</v>
      </c>
      <c r="AI105" s="405" t="s">
        <v>3753</v>
      </c>
      <c r="AJ105" s="405" t="s">
        <v>3753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2893</v>
      </c>
      <c r="BE105" s="291" t="s">
        <v>2893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3740</v>
      </c>
      <c r="B106" s="95" t="s">
        <v>4096</v>
      </c>
      <c r="C106" s="114" t="s">
        <v>4097</v>
      </c>
      <c r="D106" s="341">
        <v>4401235</v>
      </c>
      <c r="E106" s="342" t="s">
        <v>28</v>
      </c>
      <c r="F106" s="342" t="s">
        <v>29</v>
      </c>
      <c r="G106" s="342" t="s">
        <v>4098</v>
      </c>
      <c r="H106" s="342">
        <f>IFERROR(VLOOKUP(G106,'Cadastro de assessores'!A:B,2,FALSE),"Não Cadastrado")</f>
        <v>12337</v>
      </c>
      <c r="I106" s="342"/>
      <c r="J106" s="26" t="s">
        <v>201</v>
      </c>
      <c r="K106" s="342" t="s">
        <v>210</v>
      </c>
      <c r="L106" s="402">
        <v>44819</v>
      </c>
      <c r="M106" s="402">
        <v>44089</v>
      </c>
      <c r="N106" s="374">
        <v>44930</v>
      </c>
      <c r="O106" s="341" t="s">
        <v>3757</v>
      </c>
      <c r="P106" s="375">
        <v>7.0000000000000001E-3</v>
      </c>
      <c r="Q106" s="407" t="s">
        <v>4099</v>
      </c>
      <c r="R106" s="404"/>
      <c r="S106" s="341" t="str">
        <f t="shared" si="10"/>
        <v/>
      </c>
      <c r="T106" s="341" t="s">
        <v>203</v>
      </c>
      <c r="U106" s="341" t="s">
        <v>3752</v>
      </c>
      <c r="V106" s="345" t="s">
        <v>29</v>
      </c>
      <c r="W106" s="405" t="s">
        <v>3753</v>
      </c>
      <c r="X106" s="405" t="s">
        <v>3753</v>
      </c>
      <c r="Y106" s="405" t="s">
        <v>3753</v>
      </c>
      <c r="Z106" s="405" t="s">
        <v>3753</v>
      </c>
      <c r="AA106" s="405" t="s">
        <v>3753</v>
      </c>
      <c r="AB106" s="405" t="s">
        <v>3753</v>
      </c>
      <c r="AC106" s="405" t="s">
        <v>3753</v>
      </c>
      <c r="AD106" s="405" t="s">
        <v>3753</v>
      </c>
      <c r="AE106" s="405" t="s">
        <v>3753</v>
      </c>
      <c r="AF106" s="405" t="s">
        <v>3753</v>
      </c>
      <c r="AG106" s="405" t="s">
        <v>3753</v>
      </c>
      <c r="AH106" s="405" t="s">
        <v>4100</v>
      </c>
      <c r="AI106" s="405" t="s">
        <v>4101</v>
      </c>
      <c r="AJ106" s="405" t="s">
        <v>4102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3740</v>
      </c>
      <c r="B107" s="95" t="s">
        <v>802</v>
      </c>
      <c r="C107" s="114" t="s">
        <v>800</v>
      </c>
      <c r="D107" s="341">
        <v>2720929</v>
      </c>
      <c r="E107" s="342" t="s">
        <v>28</v>
      </c>
      <c r="F107" s="342" t="s">
        <v>29</v>
      </c>
      <c r="G107" s="342" t="s">
        <v>4098</v>
      </c>
      <c r="H107" s="342">
        <f>IFERROR(VLOOKUP(G107,'Cadastro de assessores'!A:B,2,FALSE),"Não Cadastrado")</f>
        <v>12337</v>
      </c>
      <c r="I107" s="342"/>
      <c r="J107" s="26" t="s">
        <v>3743</v>
      </c>
      <c r="K107" s="342" t="s">
        <v>210</v>
      </c>
      <c r="L107" s="402">
        <v>44109</v>
      </c>
      <c r="M107" s="402">
        <v>44111</v>
      </c>
      <c r="N107" s="341"/>
      <c r="O107" s="341" t="s">
        <v>3760</v>
      </c>
      <c r="P107" s="375">
        <v>1.2E-2</v>
      </c>
      <c r="Q107" s="407" t="s">
        <v>4103</v>
      </c>
      <c r="R107" s="404"/>
      <c r="S107" s="341" t="str">
        <f t="shared" si="10"/>
        <v>Qualificado</v>
      </c>
      <c r="T107" s="341" t="s">
        <v>203</v>
      </c>
      <c r="U107" s="341" t="s">
        <v>3752</v>
      </c>
      <c r="V107" s="345" t="s">
        <v>29</v>
      </c>
      <c r="W107" s="405" t="s">
        <v>3753</v>
      </c>
      <c r="X107" s="405" t="s">
        <v>3753</v>
      </c>
      <c r="Y107" s="405" t="s">
        <v>3753</v>
      </c>
      <c r="Z107" s="405" t="s">
        <v>3753</v>
      </c>
      <c r="AA107" s="405" t="s">
        <v>3753</v>
      </c>
      <c r="AB107" s="405" t="s">
        <v>3753</v>
      </c>
      <c r="AC107" s="405" t="s">
        <v>3753</v>
      </c>
      <c r="AD107" s="405" t="s">
        <v>3753</v>
      </c>
      <c r="AE107" s="405" t="s">
        <v>3753</v>
      </c>
      <c r="AF107" s="405" t="s">
        <v>3753</v>
      </c>
      <c r="AG107" s="405" t="s">
        <v>3753</v>
      </c>
      <c r="AH107" s="405" t="s">
        <v>3753</v>
      </c>
      <c r="AI107" s="405" t="s">
        <v>4104</v>
      </c>
      <c r="AJ107" s="405" t="s">
        <v>4105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3740</v>
      </c>
      <c r="B108" s="95" t="s">
        <v>802</v>
      </c>
      <c r="C108" s="377" t="s">
        <v>800</v>
      </c>
      <c r="D108" s="409">
        <v>8233833</v>
      </c>
      <c r="E108" s="342" t="s">
        <v>28</v>
      </c>
      <c r="F108" s="342" t="s">
        <v>29</v>
      </c>
      <c r="G108" s="342" t="s">
        <v>30</v>
      </c>
      <c r="H108" s="342">
        <f>IFERROR(VLOOKUP(G108,'Cadastro de assessores'!A:B,2,FALSE),"Não Cadastrado")</f>
        <v>12344</v>
      </c>
      <c r="I108" s="342"/>
      <c r="J108" s="26" t="s">
        <v>3743</v>
      </c>
      <c r="K108" s="341" t="s">
        <v>215</v>
      </c>
      <c r="L108" s="341" t="s">
        <v>3107</v>
      </c>
      <c r="M108" s="423" t="s">
        <v>3573</v>
      </c>
      <c r="N108" s="341"/>
      <c r="O108" s="341" t="s">
        <v>4106</v>
      </c>
      <c r="P108" s="375">
        <v>0.01</v>
      </c>
      <c r="Q108" s="407"/>
      <c r="R108" s="404"/>
      <c r="S108" s="341" t="str">
        <f t="shared" si="10"/>
        <v>Não Qualificado</v>
      </c>
      <c r="T108" s="341" t="s">
        <v>203</v>
      </c>
      <c r="U108" s="341" t="s">
        <v>3752</v>
      </c>
      <c r="V108" s="341" t="s">
        <v>29</v>
      </c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2893</v>
      </c>
      <c r="BE108" s="291" t="s">
        <v>2893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3740</v>
      </c>
      <c r="B109" s="95" t="s">
        <v>812</v>
      </c>
      <c r="C109" s="114" t="s">
        <v>4107</v>
      </c>
      <c r="D109" s="409">
        <v>6096787</v>
      </c>
      <c r="E109" s="342" t="s">
        <v>110</v>
      </c>
      <c r="F109" s="342" t="s">
        <v>29</v>
      </c>
      <c r="G109" s="342" t="s">
        <v>4108</v>
      </c>
      <c r="H109" s="342">
        <f>IFERROR(VLOOKUP(G109,'Cadastro de assessores'!A:B,2,FALSE),"Não Cadastrado")</f>
        <v>12352</v>
      </c>
      <c r="I109" s="342"/>
      <c r="J109" s="26" t="s">
        <v>3743</v>
      </c>
      <c r="K109" s="342"/>
      <c r="L109" s="402">
        <v>44834</v>
      </c>
      <c r="M109" s="402">
        <v>44840</v>
      </c>
      <c r="N109" s="345"/>
      <c r="O109" s="345" t="s">
        <v>3757</v>
      </c>
      <c r="P109" s="375">
        <v>0.01</v>
      </c>
      <c r="Q109" s="407"/>
      <c r="R109" s="404"/>
      <c r="S109" s="341"/>
      <c r="T109" s="341"/>
      <c r="U109" s="341"/>
      <c r="V109" s="341" t="s">
        <v>3107</v>
      </c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3740</v>
      </c>
      <c r="B110" s="95" t="s">
        <v>4109</v>
      </c>
      <c r="C110" s="114" t="s">
        <v>4110</v>
      </c>
      <c r="D110" s="341">
        <v>4860809</v>
      </c>
      <c r="E110" s="342" t="s">
        <v>110</v>
      </c>
      <c r="F110" s="342" t="s">
        <v>29</v>
      </c>
      <c r="G110" s="342" t="s">
        <v>290</v>
      </c>
      <c r="H110" s="342" t="str">
        <f>IFERROR(VLOOKUP(G110,'Cadastro de assessores'!A:B,2,FALSE),"Não Cadastrado")</f>
        <v>14699</v>
      </c>
      <c r="I110" s="342"/>
      <c r="J110" s="26" t="s">
        <v>3743</v>
      </c>
      <c r="K110" s="342" t="s">
        <v>210</v>
      </c>
      <c r="L110" s="402">
        <v>44264</v>
      </c>
      <c r="M110" s="402">
        <v>44264</v>
      </c>
      <c r="N110" s="345"/>
      <c r="O110" s="345" t="s">
        <v>3797</v>
      </c>
      <c r="P110" s="375">
        <v>8.0000000000000002E-3</v>
      </c>
      <c r="Q110" s="407"/>
      <c r="R110" s="404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203</v>
      </c>
      <c r="U110" s="341" t="s">
        <v>3771</v>
      </c>
      <c r="V110" s="341" t="s">
        <v>29</v>
      </c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3740</v>
      </c>
      <c r="B111" s="95" t="s">
        <v>4109</v>
      </c>
      <c r="C111" s="114" t="s">
        <v>4110</v>
      </c>
      <c r="D111" s="341">
        <v>4841420</v>
      </c>
      <c r="E111" s="342" t="s">
        <v>110</v>
      </c>
      <c r="F111" s="342" t="s">
        <v>29</v>
      </c>
      <c r="G111" s="342" t="s">
        <v>290</v>
      </c>
      <c r="H111" s="342" t="str">
        <f>IFERROR(VLOOKUP(G111,'Cadastro de assessores'!A:B,2,FALSE),"Não Cadastrado")</f>
        <v>14699</v>
      </c>
      <c r="I111" s="342"/>
      <c r="J111" s="26" t="s">
        <v>3743</v>
      </c>
      <c r="K111" s="342" t="s">
        <v>210</v>
      </c>
      <c r="L111" s="402">
        <v>44264</v>
      </c>
      <c r="M111" s="402">
        <v>44264</v>
      </c>
      <c r="N111" s="341"/>
      <c r="O111" s="341" t="s">
        <v>3750</v>
      </c>
      <c r="P111" s="375">
        <v>1.4999999999999999E-2</v>
      </c>
      <c r="Q111" s="407"/>
      <c r="R111" s="404"/>
      <c r="S111" s="341" t="str">
        <f t="shared" si="11"/>
        <v>Não Qualificado</v>
      </c>
      <c r="T111" s="341" t="s">
        <v>203</v>
      </c>
      <c r="U111" s="341" t="s">
        <v>3771</v>
      </c>
      <c r="V111" s="341" t="s">
        <v>29</v>
      </c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3740</v>
      </c>
      <c r="B112" s="95" t="s">
        <v>4111</v>
      </c>
      <c r="C112" s="377" t="s">
        <v>4112</v>
      </c>
      <c r="D112" s="345">
        <v>6404430</v>
      </c>
      <c r="E112" s="345" t="s">
        <v>4113</v>
      </c>
      <c r="F112" s="345" t="s">
        <v>918</v>
      </c>
      <c r="G112" s="345" t="s">
        <v>4114</v>
      </c>
      <c r="H112" s="345" t="str">
        <f>IFERROR(VLOOKUP(G112,'Cadastro de assessores'!A:B,2,FALSE),"Não Cadastrado")</f>
        <v>14434</v>
      </c>
      <c r="I112" s="345"/>
      <c r="J112" s="26" t="s">
        <v>201</v>
      </c>
      <c r="K112" s="341" t="s">
        <v>3749</v>
      </c>
      <c r="L112" s="378">
        <v>44461</v>
      </c>
      <c r="M112" s="378">
        <v>44461</v>
      </c>
      <c r="N112" s="345"/>
      <c r="O112" s="345" t="s">
        <v>3757</v>
      </c>
      <c r="P112" s="379">
        <v>7.0000000000000001E-3</v>
      </c>
      <c r="Q112" s="158" t="s">
        <v>4115</v>
      </c>
      <c r="R112" s="404"/>
      <c r="S112" s="341" t="str">
        <f t="shared" si="11"/>
        <v>Qualificado</v>
      </c>
      <c r="T112" s="341" t="s">
        <v>203</v>
      </c>
      <c r="U112" s="341" t="s">
        <v>4004</v>
      </c>
      <c r="V112" s="341" t="s">
        <v>918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5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2893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3740</v>
      </c>
      <c r="B113" s="95" t="s">
        <v>4111</v>
      </c>
      <c r="C113" s="377" t="s">
        <v>4112</v>
      </c>
      <c r="D113" s="431">
        <v>2126289</v>
      </c>
      <c r="E113" s="341" t="s">
        <v>4113</v>
      </c>
      <c r="F113" s="341" t="s">
        <v>918</v>
      </c>
      <c r="G113" s="345" t="s">
        <v>4114</v>
      </c>
      <c r="H113" s="345" t="str">
        <f>IFERROR(VLOOKUP(G113,'Cadastro de assessores'!A:B,2,FALSE),"Não Cadastrado")</f>
        <v>14434</v>
      </c>
      <c r="I113" s="345"/>
      <c r="J113" s="26" t="s">
        <v>201</v>
      </c>
      <c r="K113" s="341" t="s">
        <v>3749</v>
      </c>
      <c r="L113" s="374">
        <v>44432</v>
      </c>
      <c r="M113" s="374">
        <v>44432</v>
      </c>
      <c r="N113" s="345"/>
      <c r="O113" s="345" t="s">
        <v>3750</v>
      </c>
      <c r="P113" s="375">
        <v>1.4999999999999999E-2</v>
      </c>
      <c r="Q113" s="158" t="s">
        <v>4116</v>
      </c>
      <c r="R113" s="404"/>
      <c r="S113" s="341" t="str">
        <f t="shared" si="11"/>
        <v>Não Qualificado</v>
      </c>
      <c r="T113" s="341" t="s">
        <v>203</v>
      </c>
      <c r="U113" s="341" t="s">
        <v>4004</v>
      </c>
      <c r="V113" s="341" t="s">
        <v>918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5"/>
      <c r="AI113" s="405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8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3740</v>
      </c>
      <c r="B114" s="95" t="s">
        <v>815</v>
      </c>
      <c r="C114" s="114" t="s">
        <v>813</v>
      </c>
      <c r="D114" s="341">
        <v>4413613</v>
      </c>
      <c r="E114" s="342" t="s">
        <v>110</v>
      </c>
      <c r="F114" s="342" t="s">
        <v>29</v>
      </c>
      <c r="G114" s="342" t="s">
        <v>3928</v>
      </c>
      <c r="H114" s="342" t="str">
        <f>IFERROR(VLOOKUP(G114,'Cadastro de assessores'!A:B,2,FALSE),"Não Cadastrado")</f>
        <v>16459</v>
      </c>
      <c r="I114" s="342"/>
      <c r="J114" s="26" t="s">
        <v>3743</v>
      </c>
      <c r="K114" s="342" t="s">
        <v>210</v>
      </c>
      <c r="L114" s="402">
        <v>44071</v>
      </c>
      <c r="M114" s="402">
        <v>44071</v>
      </c>
      <c r="N114" s="345"/>
      <c r="O114" s="345" t="s">
        <v>3744</v>
      </c>
      <c r="P114" s="375">
        <v>0.02</v>
      </c>
      <c r="Q114" s="432"/>
      <c r="R114" s="404"/>
      <c r="S114" s="341" t="str">
        <f t="shared" si="11"/>
        <v>Não Qualificado</v>
      </c>
      <c r="T114" s="341" t="s">
        <v>203</v>
      </c>
      <c r="U114" s="341" t="s">
        <v>3752</v>
      </c>
      <c r="V114" s="341" t="s">
        <v>29</v>
      </c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 t="s">
        <v>4117</v>
      </c>
      <c r="AJ114" s="405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3740</v>
      </c>
      <c r="B115" s="95" t="s">
        <v>4118</v>
      </c>
      <c r="C115" s="377" t="s">
        <v>4119</v>
      </c>
      <c r="D115" s="419">
        <v>7991210</v>
      </c>
      <c r="E115" s="341" t="s">
        <v>28</v>
      </c>
      <c r="F115" s="341" t="s">
        <v>29</v>
      </c>
      <c r="G115" s="341" t="s">
        <v>78</v>
      </c>
      <c r="H115" s="341">
        <f>IFERROR(VLOOKUP(G115,'Cadastro de assessores'!A:B,2,FALSE),"Não Cadastrado")</f>
        <v>12332</v>
      </c>
      <c r="I115" s="341"/>
      <c r="J115" s="26" t="s">
        <v>201</v>
      </c>
      <c r="K115" s="341" t="s">
        <v>3749</v>
      </c>
      <c r="L115" s="374">
        <v>44613</v>
      </c>
      <c r="M115" s="374">
        <v>44613</v>
      </c>
      <c r="N115" s="374">
        <v>44711</v>
      </c>
      <c r="O115" s="341" t="s">
        <v>3757</v>
      </c>
      <c r="P115" s="379">
        <v>7.0000000000000001E-3</v>
      </c>
      <c r="Q115" s="158" t="s">
        <v>4120</v>
      </c>
      <c r="R115" s="404"/>
      <c r="S115" s="341" t="str">
        <f t="shared" si="11"/>
        <v>Não Qualificado</v>
      </c>
      <c r="T115" s="341" t="s">
        <v>203</v>
      </c>
      <c r="U115" s="341"/>
      <c r="V115" s="341" t="s">
        <v>3107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2893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3740</v>
      </c>
      <c r="B116" s="95" t="s">
        <v>4121</v>
      </c>
      <c r="C116" s="377" t="s">
        <v>4122</v>
      </c>
      <c r="D116" s="345">
        <v>5182986</v>
      </c>
      <c r="E116" s="342" t="s">
        <v>28</v>
      </c>
      <c r="F116" s="342" t="s">
        <v>29</v>
      </c>
      <c r="G116" s="342" t="s">
        <v>4123</v>
      </c>
      <c r="H116" s="342" t="str">
        <f>IFERROR(VLOOKUP(G116,'Cadastro de assessores'!A:B,2,FALSE),"Não Cadastrado")</f>
        <v>13363</v>
      </c>
      <c r="I116" s="342"/>
      <c r="J116" s="26" t="s">
        <v>3743</v>
      </c>
      <c r="K116" s="341" t="s">
        <v>215</v>
      </c>
      <c r="L116" s="402">
        <v>44298</v>
      </c>
      <c r="M116" s="402">
        <v>44305</v>
      </c>
      <c r="N116" s="341"/>
      <c r="O116" s="341" t="s">
        <v>3764</v>
      </c>
      <c r="P116" s="379">
        <v>2.5000000000000001E-2</v>
      </c>
      <c r="Q116" s="158"/>
      <c r="R116" s="404"/>
      <c r="S116" s="341" t="str">
        <f t="shared" si="11"/>
        <v>Não Qualificado</v>
      </c>
      <c r="T116" s="341" t="s">
        <v>203</v>
      </c>
      <c r="U116" s="341" t="s">
        <v>3771</v>
      </c>
      <c r="V116" s="341" t="s">
        <v>29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3740</v>
      </c>
      <c r="B117" s="95" t="s">
        <v>4124</v>
      </c>
      <c r="C117" s="377" t="s">
        <v>4125</v>
      </c>
      <c r="D117" s="345">
        <v>2735065</v>
      </c>
      <c r="E117" s="341" t="s">
        <v>28</v>
      </c>
      <c r="F117" s="341" t="s">
        <v>29</v>
      </c>
      <c r="G117" s="341" t="s">
        <v>3618</v>
      </c>
      <c r="H117" s="341" t="str">
        <f>IFERROR(VLOOKUP(G117,'Cadastro de assessores'!A:B,2,FALSE),"Não Cadastrado")</f>
        <v>18266</v>
      </c>
      <c r="I117" s="341"/>
      <c r="J117" s="26" t="s">
        <v>201</v>
      </c>
      <c r="K117" s="341" t="s">
        <v>3749</v>
      </c>
      <c r="L117" s="374">
        <v>44365</v>
      </c>
      <c r="M117" s="374">
        <v>44365</v>
      </c>
      <c r="N117" s="378">
        <v>44641</v>
      </c>
      <c r="O117" s="345" t="s">
        <v>3797</v>
      </c>
      <c r="P117" s="379">
        <v>8.0000000000000002E-3</v>
      </c>
      <c r="Q117" s="158" t="s">
        <v>4126</v>
      </c>
      <c r="R117" s="404"/>
      <c r="S117" s="341" t="str">
        <f t="shared" si="11"/>
        <v/>
      </c>
      <c r="T117" s="341" t="s">
        <v>203</v>
      </c>
      <c r="U117" s="341" t="s">
        <v>4004</v>
      </c>
      <c r="V117" s="341" t="s">
        <v>918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2893</v>
      </c>
      <c r="BE117" s="291" t="s">
        <v>2893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3740</v>
      </c>
      <c r="B118" s="95" t="s">
        <v>822</v>
      </c>
      <c r="C118" s="377" t="s">
        <v>819</v>
      </c>
      <c r="D118" s="345">
        <v>2889018</v>
      </c>
      <c r="E118" s="342" t="s">
        <v>28</v>
      </c>
      <c r="F118" s="342" t="s">
        <v>29</v>
      </c>
      <c r="G118" s="342" t="s">
        <v>78</v>
      </c>
      <c r="H118" s="342">
        <f>IFERROR(VLOOKUP(G118,'Cadastro de assessores'!A:B,2,FALSE),"Não Cadastrado")</f>
        <v>12332</v>
      </c>
      <c r="I118" s="342"/>
      <c r="J118" s="26" t="s">
        <v>210</v>
      </c>
      <c r="K118" s="342" t="s">
        <v>210</v>
      </c>
      <c r="L118" s="402">
        <v>44421</v>
      </c>
      <c r="M118" s="402">
        <v>44421</v>
      </c>
      <c r="N118" s="341"/>
      <c r="O118" s="341" t="s">
        <v>3750</v>
      </c>
      <c r="P118" s="415">
        <v>1.4999999999999999E-2</v>
      </c>
      <c r="Q118" s="433" t="s">
        <v>4127</v>
      </c>
      <c r="R118" s="404"/>
      <c r="S118" s="341" t="str">
        <f t="shared" si="11"/>
        <v>Não Qualificado</v>
      </c>
      <c r="T118" s="341" t="s">
        <v>203</v>
      </c>
      <c r="U118" s="341" t="s">
        <v>3766</v>
      </c>
      <c r="V118" s="341" t="s">
        <v>29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5"/>
      <c r="AI118" s="405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3740</v>
      </c>
      <c r="B119" s="95" t="s">
        <v>4128</v>
      </c>
      <c r="C119" s="377" t="s">
        <v>4129</v>
      </c>
      <c r="D119" s="342">
        <v>4089984</v>
      </c>
      <c r="E119" s="342" t="s">
        <v>28</v>
      </c>
      <c r="F119" s="342" t="s">
        <v>20</v>
      </c>
      <c r="G119" s="342" t="s">
        <v>369</v>
      </c>
      <c r="H119" s="342" t="str">
        <f>IFERROR(VLOOKUP(G119,'Cadastro de assessores'!A:B,2,FALSE),"Não Cadastrado")</f>
        <v>18009</v>
      </c>
      <c r="I119" s="342"/>
      <c r="J119" s="26" t="s">
        <v>210</v>
      </c>
      <c r="K119" s="342" t="s">
        <v>210</v>
      </c>
      <c r="L119" s="402">
        <v>44341</v>
      </c>
      <c r="M119" s="402">
        <v>44357</v>
      </c>
      <c r="N119" s="341"/>
      <c r="O119" s="341" t="s">
        <v>3764</v>
      </c>
      <c r="P119" s="379">
        <v>2.5000000000000001E-2</v>
      </c>
      <c r="Q119" s="158" t="s">
        <v>4130</v>
      </c>
      <c r="R119" s="404"/>
      <c r="S119" s="341" t="str">
        <f t="shared" si="11"/>
        <v/>
      </c>
      <c r="T119" s="341" t="s">
        <v>203</v>
      </c>
      <c r="U119" s="341" t="s">
        <v>4050</v>
      </c>
      <c r="V119" s="345" t="s">
        <v>113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3740</v>
      </c>
      <c r="B120" s="95" t="s">
        <v>4131</v>
      </c>
      <c r="C120" s="377" t="s">
        <v>4132</v>
      </c>
      <c r="D120" s="345">
        <v>5635853</v>
      </c>
      <c r="E120" s="342" t="s">
        <v>2884</v>
      </c>
      <c r="F120" s="342" t="s">
        <v>29</v>
      </c>
      <c r="G120" s="342" t="s">
        <v>2884</v>
      </c>
      <c r="H120" s="342" t="str">
        <f>IFERROR(VLOOKUP(G120,'Cadastro de assessores'!A:B,2,FALSE),"Não Cadastrado")</f>
        <v>18986</v>
      </c>
      <c r="I120" s="342"/>
      <c r="J120" s="26" t="s">
        <v>3743</v>
      </c>
      <c r="K120" s="341" t="s">
        <v>215</v>
      </c>
      <c r="L120" s="402">
        <v>44368</v>
      </c>
      <c r="M120" s="402">
        <v>44368</v>
      </c>
      <c r="N120" s="341"/>
      <c r="O120" s="341" t="s">
        <v>3750</v>
      </c>
      <c r="P120" s="415">
        <v>1.4999999999999999E-2</v>
      </c>
      <c r="Q120" s="158"/>
      <c r="R120" s="404"/>
      <c r="S120" s="341" t="str">
        <f t="shared" si="11"/>
        <v/>
      </c>
      <c r="T120" s="341" t="s">
        <v>203</v>
      </c>
      <c r="U120" s="341" t="s">
        <v>4033</v>
      </c>
      <c r="V120" s="345" t="s">
        <v>20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3740</v>
      </c>
      <c r="B121" s="95" t="s">
        <v>826</v>
      </c>
      <c r="C121" s="377" t="s">
        <v>823</v>
      </c>
      <c r="D121" s="409">
        <v>5891073</v>
      </c>
      <c r="E121" s="342" t="s">
        <v>110</v>
      </c>
      <c r="F121" s="342" t="s">
        <v>29</v>
      </c>
      <c r="G121" s="342" t="s">
        <v>3817</v>
      </c>
      <c r="H121" s="342" t="str">
        <f>IFERROR(VLOOKUP(G121,'Cadastro de assessores'!A:B,2,FALSE),"Não Cadastrado")</f>
        <v>1298</v>
      </c>
      <c r="I121" s="342"/>
      <c r="J121" s="26" t="s">
        <v>3743</v>
      </c>
      <c r="K121" s="341" t="s">
        <v>215</v>
      </c>
      <c r="L121" s="342" t="s">
        <v>3107</v>
      </c>
      <c r="M121" s="342" t="s">
        <v>3573</v>
      </c>
      <c r="N121" s="345"/>
      <c r="O121" s="345" t="s">
        <v>3757</v>
      </c>
      <c r="P121" s="375">
        <v>7.0000000000000001E-3</v>
      </c>
      <c r="Q121" s="158" t="s">
        <v>4133</v>
      </c>
      <c r="R121" s="404"/>
      <c r="S121" s="341" t="str">
        <f t="shared" si="11"/>
        <v/>
      </c>
      <c r="T121" s="341" t="s">
        <v>203</v>
      </c>
      <c r="U121" s="341" t="s">
        <v>4134</v>
      </c>
      <c r="V121" s="341" t="s">
        <v>29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5"/>
      <c r="AH121" s="405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2893</v>
      </c>
      <c r="BE121" s="291" t="s">
        <v>2893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3740</v>
      </c>
      <c r="B122" s="95" t="s">
        <v>826</v>
      </c>
      <c r="C122" s="114" t="s">
        <v>823</v>
      </c>
      <c r="D122" s="341">
        <v>4556454</v>
      </c>
      <c r="E122" s="342" t="s">
        <v>110</v>
      </c>
      <c r="F122" s="342" t="s">
        <v>29</v>
      </c>
      <c r="G122" s="342" t="s">
        <v>3817</v>
      </c>
      <c r="H122" s="342" t="str">
        <f>IFERROR(VLOOKUP(G122,'Cadastro de assessores'!A:B,2,FALSE),"Não Cadastrado")</f>
        <v>1298</v>
      </c>
      <c r="I122" s="342"/>
      <c r="J122" s="26" t="s">
        <v>3743</v>
      </c>
      <c r="K122" s="342" t="s">
        <v>210</v>
      </c>
      <c r="L122" s="403">
        <v>44151</v>
      </c>
      <c r="M122" s="403">
        <v>44151</v>
      </c>
      <c r="N122" s="345"/>
      <c r="O122" s="345" t="s">
        <v>3744</v>
      </c>
      <c r="P122" s="375">
        <v>0.02</v>
      </c>
      <c r="Q122" s="407" t="s">
        <v>4135</v>
      </c>
      <c r="R122" s="404"/>
      <c r="S122" s="341" t="str">
        <f t="shared" si="11"/>
        <v>Não Qualificado</v>
      </c>
      <c r="T122" s="341" t="s">
        <v>203</v>
      </c>
      <c r="U122" s="341" t="s">
        <v>4134</v>
      </c>
      <c r="V122" s="341" t="s">
        <v>29</v>
      </c>
      <c r="W122" s="405" t="s">
        <v>3753</v>
      </c>
      <c r="X122" s="405" t="s">
        <v>3753</v>
      </c>
      <c r="Y122" s="405" t="s">
        <v>3753</v>
      </c>
      <c r="Z122" s="405" t="s">
        <v>3753</v>
      </c>
      <c r="AA122" s="405" t="s">
        <v>3753</v>
      </c>
      <c r="AB122" s="405" t="s">
        <v>3753</v>
      </c>
      <c r="AC122" s="405" t="s">
        <v>3753</v>
      </c>
      <c r="AD122" s="405" t="s">
        <v>3753</v>
      </c>
      <c r="AE122" s="405" t="s">
        <v>3753</v>
      </c>
      <c r="AF122" s="405" t="s">
        <v>3753</v>
      </c>
      <c r="AG122" s="405" t="s">
        <v>3753</v>
      </c>
      <c r="AH122" s="405" t="s">
        <v>3753</v>
      </c>
      <c r="AI122" s="405" t="s">
        <v>3753</v>
      </c>
      <c r="AJ122" s="405" t="s">
        <v>4136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3740</v>
      </c>
      <c r="B123" s="95" t="s">
        <v>832</v>
      </c>
      <c r="C123" s="377" t="s">
        <v>829</v>
      </c>
      <c r="D123" s="409">
        <v>7772052</v>
      </c>
      <c r="E123" s="342" t="s">
        <v>28</v>
      </c>
      <c r="F123" s="342" t="s">
        <v>29</v>
      </c>
      <c r="G123" s="342" t="s">
        <v>831</v>
      </c>
      <c r="H123" s="342" t="str">
        <f>IFERROR(VLOOKUP(G123,'Cadastro de assessores'!A:B,2,FALSE),"Não Cadastrado")</f>
        <v>18467</v>
      </c>
      <c r="I123" s="342"/>
      <c r="J123" s="26" t="s">
        <v>3743</v>
      </c>
      <c r="K123" s="342" t="s">
        <v>210</v>
      </c>
      <c r="L123" s="410">
        <v>44630</v>
      </c>
      <c r="M123" s="410">
        <v>44635</v>
      </c>
      <c r="N123" s="345"/>
      <c r="O123" s="345" t="s">
        <v>3757</v>
      </c>
      <c r="P123" s="375">
        <v>7.0000000000000001E-3</v>
      </c>
      <c r="Q123" s="158"/>
      <c r="R123" s="404"/>
      <c r="S123" s="341" t="str">
        <f t="shared" si="11"/>
        <v>Não Qualificado</v>
      </c>
      <c r="T123" s="341" t="s">
        <v>203</v>
      </c>
      <c r="U123" s="341" t="s">
        <v>4137</v>
      </c>
      <c r="V123" s="341" t="s">
        <v>833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5"/>
      <c r="AH123" s="405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3740</v>
      </c>
      <c r="B124" s="95" t="s">
        <v>4138</v>
      </c>
      <c r="C124" s="377" t="s">
        <v>4139</v>
      </c>
      <c r="D124" s="409">
        <v>4113513</v>
      </c>
      <c r="E124" s="342" t="s">
        <v>110</v>
      </c>
      <c r="F124" s="342" t="s">
        <v>29</v>
      </c>
      <c r="G124" s="342" t="s">
        <v>2763</v>
      </c>
      <c r="H124" s="342">
        <f>IFERROR(VLOOKUP(G124,'Cadastro de assessores'!A:B,2,FALSE),"Não Cadastrado")</f>
        <v>12347</v>
      </c>
      <c r="I124" s="342"/>
      <c r="J124" s="26" t="s">
        <v>210</v>
      </c>
      <c r="K124" s="342" t="s">
        <v>210</v>
      </c>
      <c r="L124" s="410">
        <v>44694</v>
      </c>
      <c r="M124" s="410">
        <v>44694</v>
      </c>
      <c r="N124" s="345"/>
      <c r="O124" s="345" t="s">
        <v>3760</v>
      </c>
      <c r="P124" s="375">
        <v>1.2E-2</v>
      </c>
      <c r="Q124" s="158"/>
      <c r="R124" s="404"/>
      <c r="S124" s="341" t="str">
        <f t="shared" si="11"/>
        <v/>
      </c>
      <c r="T124" s="341" t="s">
        <v>203</v>
      </c>
      <c r="U124" s="341" t="s">
        <v>3888</v>
      </c>
      <c r="V124" s="341" t="s">
        <v>29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5"/>
      <c r="AH124" s="405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3740</v>
      </c>
      <c r="B125" s="95" t="s">
        <v>844</v>
      </c>
      <c r="C125" s="377" t="s">
        <v>4140</v>
      </c>
      <c r="D125" s="345">
        <v>6456590</v>
      </c>
      <c r="E125" s="342" t="s">
        <v>28</v>
      </c>
      <c r="F125" s="342" t="s">
        <v>29</v>
      </c>
      <c r="G125" s="342" t="s">
        <v>831</v>
      </c>
      <c r="H125" s="342" t="str">
        <f>IFERROR(VLOOKUP(G125,'Cadastro de assessores'!A:B,2,FALSE),"Não Cadastrado")</f>
        <v>18467</v>
      </c>
      <c r="I125" s="342"/>
      <c r="J125" s="26" t="s">
        <v>210</v>
      </c>
      <c r="K125" s="342" t="s">
        <v>210</v>
      </c>
      <c r="L125" s="402">
        <v>44456</v>
      </c>
      <c r="M125" s="402">
        <v>44462</v>
      </c>
      <c r="N125" s="345"/>
      <c r="O125" s="345" t="s">
        <v>3744</v>
      </c>
      <c r="P125" s="375">
        <v>0.02</v>
      </c>
      <c r="Q125" s="158" t="s">
        <v>4141</v>
      </c>
      <c r="R125" s="404"/>
      <c r="S125" s="341" t="str">
        <f t="shared" si="11"/>
        <v/>
      </c>
      <c r="T125" s="341" t="s">
        <v>203</v>
      </c>
      <c r="U125" s="341" t="s">
        <v>3884</v>
      </c>
      <c r="V125" s="341" t="s">
        <v>29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5"/>
      <c r="AH125" s="405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3740</v>
      </c>
      <c r="B126" s="95" t="s">
        <v>4142</v>
      </c>
      <c r="C126" s="114" t="s">
        <v>4143</v>
      </c>
      <c r="D126" s="341">
        <v>3553004</v>
      </c>
      <c r="E126" s="342" t="s">
        <v>2884</v>
      </c>
      <c r="F126" s="342" t="s">
        <v>29</v>
      </c>
      <c r="G126" s="342" t="s">
        <v>2884</v>
      </c>
      <c r="H126" s="342" t="str">
        <f>IFERROR(VLOOKUP(G126,'Cadastro de assessores'!A:B,2,FALSE),"Não Cadastrado")</f>
        <v>18986</v>
      </c>
      <c r="I126" s="342"/>
      <c r="J126" s="26" t="s">
        <v>201</v>
      </c>
      <c r="K126" s="341" t="s">
        <v>210</v>
      </c>
      <c r="L126" s="402">
        <v>43742</v>
      </c>
      <c r="M126" s="402">
        <v>43742</v>
      </c>
      <c r="N126" s="406">
        <v>44888</v>
      </c>
      <c r="O126" s="341" t="s">
        <v>4144</v>
      </c>
      <c r="P126" s="415">
        <v>0.01</v>
      </c>
      <c r="Q126" s="407" t="s">
        <v>4145</v>
      </c>
      <c r="R126" s="404"/>
      <c r="S126" s="341" t="str">
        <f t="shared" si="11"/>
        <v>Não Qualificado</v>
      </c>
      <c r="T126" s="341" t="s">
        <v>203</v>
      </c>
      <c r="U126" s="341" t="s">
        <v>3922</v>
      </c>
      <c r="V126" s="341" t="s">
        <v>20</v>
      </c>
      <c r="W126" s="405" t="s">
        <v>4146</v>
      </c>
      <c r="X126" s="405"/>
      <c r="Y126" s="405" t="s">
        <v>4147</v>
      </c>
      <c r="Z126" s="405" t="s">
        <v>4148</v>
      </c>
      <c r="AA126" s="405" t="s">
        <v>4149</v>
      </c>
      <c r="AB126" s="405" t="s">
        <v>4150</v>
      </c>
      <c r="AC126" s="405" t="s">
        <v>4151</v>
      </c>
      <c r="AD126" s="405" t="s">
        <v>4152</v>
      </c>
      <c r="AE126" s="405" t="s">
        <v>4153</v>
      </c>
      <c r="AF126" s="405" t="s">
        <v>4154</v>
      </c>
      <c r="AG126" s="405" t="s">
        <v>4155</v>
      </c>
      <c r="AH126" s="405" t="s">
        <v>4156</v>
      </c>
      <c r="AI126" s="405" t="s">
        <v>4157</v>
      </c>
      <c r="AJ126" s="405" t="s">
        <v>4158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3740</v>
      </c>
      <c r="B127" s="95" t="s">
        <v>860</v>
      </c>
      <c r="C127" s="114" t="s">
        <v>858</v>
      </c>
      <c r="D127" s="341">
        <v>4550421</v>
      </c>
      <c r="E127" s="342" t="s">
        <v>110</v>
      </c>
      <c r="F127" s="342" t="s">
        <v>29</v>
      </c>
      <c r="G127" s="342" t="s">
        <v>4025</v>
      </c>
      <c r="H127" s="342" t="str">
        <f>IFERROR(VLOOKUP(G127,'Cadastro de assessores'!A:B,2,FALSE),"Não Cadastrado")</f>
        <v>17243</v>
      </c>
      <c r="I127" s="342"/>
      <c r="J127" s="26" t="s">
        <v>3743</v>
      </c>
      <c r="K127" s="342" t="s">
        <v>210</v>
      </c>
      <c r="L127" s="403">
        <v>44126</v>
      </c>
      <c r="M127" s="403">
        <v>44130</v>
      </c>
      <c r="N127" s="341"/>
      <c r="O127" s="341" t="s">
        <v>3760</v>
      </c>
      <c r="P127" s="375">
        <v>1.2E-2</v>
      </c>
      <c r="Q127" s="407"/>
      <c r="R127" s="404"/>
      <c r="S127" s="341" t="str">
        <f t="shared" si="11"/>
        <v/>
      </c>
      <c r="T127" s="341" t="s">
        <v>203</v>
      </c>
      <c r="U127" s="341" t="s">
        <v>3771</v>
      </c>
      <c r="V127" s="341" t="s">
        <v>29</v>
      </c>
      <c r="W127" s="405" t="s">
        <v>3753</v>
      </c>
      <c r="X127" s="405" t="s">
        <v>3753</v>
      </c>
      <c r="Y127" s="405" t="s">
        <v>3753</v>
      </c>
      <c r="Z127" s="405" t="s">
        <v>3753</v>
      </c>
      <c r="AA127" s="405" t="s">
        <v>3753</v>
      </c>
      <c r="AB127" s="405" t="s">
        <v>3753</v>
      </c>
      <c r="AC127" s="405" t="s">
        <v>3753</v>
      </c>
      <c r="AD127" s="405" t="s">
        <v>3753</v>
      </c>
      <c r="AE127" s="405" t="s">
        <v>3753</v>
      </c>
      <c r="AF127" s="405" t="s">
        <v>3753</v>
      </c>
      <c r="AG127" s="405" t="s">
        <v>3753</v>
      </c>
      <c r="AH127" s="405" t="s">
        <v>3753</v>
      </c>
      <c r="AI127" s="405" t="s">
        <v>4159</v>
      </c>
      <c r="AJ127" s="405" t="s">
        <v>4160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3740</v>
      </c>
      <c r="B128" s="95" t="s">
        <v>4161</v>
      </c>
      <c r="C128" s="114" t="s">
        <v>4162</v>
      </c>
      <c r="D128" s="341">
        <v>2699859</v>
      </c>
      <c r="E128" s="342" t="s">
        <v>2884</v>
      </c>
      <c r="F128" s="342" t="s">
        <v>29</v>
      </c>
      <c r="G128" s="342" t="s">
        <v>2884</v>
      </c>
      <c r="H128" s="342" t="str">
        <f>IFERROR(VLOOKUP(G128,'Cadastro de assessores'!A:B,2,FALSE),"Não Cadastrado")</f>
        <v>18986</v>
      </c>
      <c r="I128" s="342"/>
      <c r="J128" s="26" t="s">
        <v>3743</v>
      </c>
      <c r="K128" s="341" t="s">
        <v>215</v>
      </c>
      <c r="L128" s="402">
        <v>43865</v>
      </c>
      <c r="M128" s="402">
        <v>43869</v>
      </c>
      <c r="N128" s="341"/>
      <c r="O128" s="341" t="s">
        <v>3750</v>
      </c>
      <c r="P128" s="415">
        <v>1.4999999999999999E-2</v>
      </c>
      <c r="Q128" s="407"/>
      <c r="R128" s="404"/>
      <c r="S128" s="341" t="str">
        <f t="shared" si="11"/>
        <v/>
      </c>
      <c r="T128" s="341" t="s">
        <v>203</v>
      </c>
      <c r="U128" s="341" t="s">
        <v>3766</v>
      </c>
      <c r="V128" s="341" t="s">
        <v>29</v>
      </c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3740</v>
      </c>
      <c r="B129" s="95" t="s">
        <v>4163</v>
      </c>
      <c r="C129" s="377" t="s">
        <v>4164</v>
      </c>
      <c r="D129" s="342">
        <v>5947460</v>
      </c>
      <c r="E129" s="342" t="s">
        <v>28</v>
      </c>
      <c r="F129" s="342" t="s">
        <v>29</v>
      </c>
      <c r="G129" s="345" t="s">
        <v>3033</v>
      </c>
      <c r="H129" s="345" t="str">
        <f>IFERROR(VLOOKUP(G129,'Cadastro de assessores'!A:B,2,FALSE),"Não Cadastrado")</f>
        <v>18236</v>
      </c>
      <c r="I129" s="345"/>
      <c r="J129" s="26" t="s">
        <v>3743</v>
      </c>
      <c r="K129" s="342" t="s">
        <v>210</v>
      </c>
      <c r="L129" s="402">
        <v>44398</v>
      </c>
      <c r="M129" s="402">
        <v>44399</v>
      </c>
      <c r="N129" s="341"/>
      <c r="O129" s="341" t="s">
        <v>3750</v>
      </c>
      <c r="P129" s="415">
        <v>1.4999999999999999E-2</v>
      </c>
      <c r="Q129" s="158"/>
      <c r="R129" s="404"/>
      <c r="S129" s="341" t="str">
        <f t="shared" si="11"/>
        <v>Não Qualificado</v>
      </c>
      <c r="T129" s="341" t="s">
        <v>203</v>
      </c>
      <c r="U129" s="341" t="s">
        <v>4165</v>
      </c>
      <c r="V129" s="341" t="s">
        <v>29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5"/>
      <c r="AI129" s="405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3740</v>
      </c>
      <c r="B130" s="95" t="s">
        <v>4166</v>
      </c>
      <c r="C130" s="114" t="s">
        <v>4167</v>
      </c>
      <c r="D130" s="341">
        <v>2216296</v>
      </c>
      <c r="E130" s="342" t="s">
        <v>110</v>
      </c>
      <c r="F130" s="342" t="s">
        <v>29</v>
      </c>
      <c r="G130" s="342" t="s">
        <v>3928</v>
      </c>
      <c r="H130" s="342" t="str">
        <f>IFERROR(VLOOKUP(G130,'Cadastro de assessores'!A:B,2,FALSE),"Não Cadastrado")</f>
        <v>16459</v>
      </c>
      <c r="I130" s="342"/>
      <c r="J130" s="26" t="s">
        <v>201</v>
      </c>
      <c r="K130" s="342" t="s">
        <v>210</v>
      </c>
      <c r="L130" s="402">
        <v>44088</v>
      </c>
      <c r="M130" s="402">
        <v>44088</v>
      </c>
      <c r="N130" s="434">
        <v>44886</v>
      </c>
      <c r="O130" s="345" t="s">
        <v>3744</v>
      </c>
      <c r="P130" s="415">
        <v>0.01</v>
      </c>
      <c r="Q130" s="315" t="s">
        <v>4168</v>
      </c>
      <c r="R130" s="404"/>
      <c r="S130" s="341" t="str">
        <f t="shared" si="11"/>
        <v>Não Qualificado</v>
      </c>
      <c r="T130" s="341" t="s">
        <v>203</v>
      </c>
      <c r="U130" s="341" t="s">
        <v>4134</v>
      </c>
      <c r="V130" s="341" t="s">
        <v>29</v>
      </c>
      <c r="W130" s="405" t="s">
        <v>3753</v>
      </c>
      <c r="X130" s="405" t="s">
        <v>3753</v>
      </c>
      <c r="Y130" s="405" t="s">
        <v>3753</v>
      </c>
      <c r="Z130" s="405" t="s">
        <v>3753</v>
      </c>
      <c r="AA130" s="405" t="s">
        <v>3753</v>
      </c>
      <c r="AB130" s="405" t="s">
        <v>3753</v>
      </c>
      <c r="AC130" s="405" t="s">
        <v>3753</v>
      </c>
      <c r="AD130" s="405" t="s">
        <v>3753</v>
      </c>
      <c r="AE130" s="405" t="s">
        <v>3753</v>
      </c>
      <c r="AF130" s="405" t="s">
        <v>3753</v>
      </c>
      <c r="AG130" s="405" t="s">
        <v>3753</v>
      </c>
      <c r="AH130" s="405" t="s">
        <v>4169</v>
      </c>
      <c r="AI130" s="405" t="s">
        <v>4170</v>
      </c>
      <c r="AJ130" s="405" t="s">
        <v>4171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3740</v>
      </c>
      <c r="B131" s="95" t="s">
        <v>4172</v>
      </c>
      <c r="C131" s="377" t="s">
        <v>4173</v>
      </c>
      <c r="D131" s="345">
        <v>5537937</v>
      </c>
      <c r="E131" s="341" t="s">
        <v>28</v>
      </c>
      <c r="F131" s="341" t="s">
        <v>29</v>
      </c>
      <c r="G131" s="341" t="s">
        <v>4174</v>
      </c>
      <c r="H131" s="341">
        <f>IFERROR(VLOOKUP(G131,'Cadastro de assessores'!A:B,2,FALSE),"Não Cadastrado")</f>
        <v>12335</v>
      </c>
      <c r="I131" s="341"/>
      <c r="J131" s="26" t="s">
        <v>201</v>
      </c>
      <c r="K131" s="341" t="s">
        <v>3749</v>
      </c>
      <c r="L131" s="374">
        <v>44323</v>
      </c>
      <c r="M131" s="374">
        <v>44323</v>
      </c>
      <c r="N131" s="374">
        <v>44725</v>
      </c>
      <c r="O131" s="341" t="s">
        <v>3757</v>
      </c>
      <c r="P131" s="375">
        <v>7.0000000000000001E-3</v>
      </c>
      <c r="Q131" s="158" t="s">
        <v>4175</v>
      </c>
      <c r="R131" s="404"/>
      <c r="S131" s="341" t="str">
        <f t="shared" si="11"/>
        <v>Não Qualificado</v>
      </c>
      <c r="T131" s="341" t="s">
        <v>203</v>
      </c>
      <c r="U131" s="345" t="s">
        <v>3994</v>
      </c>
      <c r="V131" s="345" t="s">
        <v>621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3740</v>
      </c>
      <c r="B132" s="95" t="s">
        <v>4176</v>
      </c>
      <c r="C132" s="114" t="s">
        <v>4177</v>
      </c>
      <c r="D132" s="341">
        <v>4440692</v>
      </c>
      <c r="E132" s="341" t="s">
        <v>28</v>
      </c>
      <c r="F132" s="341" t="s">
        <v>29</v>
      </c>
      <c r="G132" s="341" t="s">
        <v>3748</v>
      </c>
      <c r="H132" s="341" t="str">
        <f>IFERROR(VLOOKUP(G132,'Cadastro de assessores'!A:B,2,FALSE),"Não Cadastrado")</f>
        <v>17679</v>
      </c>
      <c r="I132" s="341"/>
      <c r="J132" s="26" t="s">
        <v>201</v>
      </c>
      <c r="K132" s="341" t="s">
        <v>3749</v>
      </c>
      <c r="L132" s="374">
        <v>44085</v>
      </c>
      <c r="M132" s="374">
        <v>44085</v>
      </c>
      <c r="N132" s="374">
        <v>44447</v>
      </c>
      <c r="O132" s="341" t="s">
        <v>3757</v>
      </c>
      <c r="P132" s="375">
        <v>7.0000000000000001E-3</v>
      </c>
      <c r="Q132" s="407" t="s">
        <v>4178</v>
      </c>
      <c r="R132" s="404"/>
      <c r="S132" s="341" t="str">
        <f t="shared" si="11"/>
        <v>Qualificado</v>
      </c>
      <c r="T132" s="341" t="s">
        <v>203</v>
      </c>
      <c r="U132" s="341" t="s">
        <v>4179</v>
      </c>
      <c r="V132" s="341" t="s">
        <v>3582</v>
      </c>
      <c r="W132" s="405" t="s">
        <v>3753</v>
      </c>
      <c r="X132" s="405" t="s">
        <v>3753</v>
      </c>
      <c r="Y132" s="405" t="s">
        <v>3753</v>
      </c>
      <c r="Z132" s="405" t="s">
        <v>3753</v>
      </c>
      <c r="AA132" s="405" t="s">
        <v>3753</v>
      </c>
      <c r="AB132" s="405" t="s">
        <v>3753</v>
      </c>
      <c r="AC132" s="405" t="s">
        <v>3753</v>
      </c>
      <c r="AD132" s="405" t="s">
        <v>3753</v>
      </c>
      <c r="AE132" s="405" t="s">
        <v>3753</v>
      </c>
      <c r="AF132" s="405" t="s">
        <v>3753</v>
      </c>
      <c r="AG132" s="405" t="s">
        <v>3753</v>
      </c>
      <c r="AH132" s="405" t="s">
        <v>4180</v>
      </c>
      <c r="AI132" s="405" t="s">
        <v>4181</v>
      </c>
      <c r="AJ132" s="405" t="s">
        <v>4182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2893</v>
      </c>
      <c r="BE132" s="291" t="s">
        <v>2893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3740</v>
      </c>
      <c r="B133" s="95" t="s">
        <v>4183</v>
      </c>
      <c r="C133" s="114" t="s">
        <v>4184</v>
      </c>
      <c r="D133" s="341">
        <v>4571776</v>
      </c>
      <c r="E133" s="342" t="s">
        <v>110</v>
      </c>
      <c r="F133" s="342" t="s">
        <v>29</v>
      </c>
      <c r="G133" s="342" t="s">
        <v>3569</v>
      </c>
      <c r="H133" s="342" t="str">
        <f>IFERROR(VLOOKUP(G133,'Cadastro de assessores'!A:B,2,FALSE),"Não Cadastrado")</f>
        <v>14574</v>
      </c>
      <c r="I133" s="342"/>
      <c r="J133" s="26" t="s">
        <v>3743</v>
      </c>
      <c r="K133" s="341" t="s">
        <v>215</v>
      </c>
      <c r="L133" s="341" t="s">
        <v>3107</v>
      </c>
      <c r="M133" s="423" t="s">
        <v>3573</v>
      </c>
      <c r="N133" s="341"/>
      <c r="O133" s="341" t="s">
        <v>3760</v>
      </c>
      <c r="P133" s="375">
        <v>1.2E-2</v>
      </c>
      <c r="Q133" s="407"/>
      <c r="R133" s="404"/>
      <c r="S133" s="341" t="str">
        <f t="shared" si="11"/>
        <v/>
      </c>
      <c r="T133" s="341" t="s">
        <v>203</v>
      </c>
      <c r="U133" s="341" t="s">
        <v>3884</v>
      </c>
      <c r="V133" s="341" t="s">
        <v>29</v>
      </c>
      <c r="W133" s="405" t="s">
        <v>3753</v>
      </c>
      <c r="X133" s="405" t="s">
        <v>3753</v>
      </c>
      <c r="Y133" s="405" t="s">
        <v>3753</v>
      </c>
      <c r="Z133" s="405" t="s">
        <v>3753</v>
      </c>
      <c r="AA133" s="405" t="s">
        <v>3753</v>
      </c>
      <c r="AB133" s="405" t="s">
        <v>3753</v>
      </c>
      <c r="AC133" s="405" t="s">
        <v>3753</v>
      </c>
      <c r="AD133" s="405" t="s">
        <v>3753</v>
      </c>
      <c r="AE133" s="405" t="s">
        <v>3753</v>
      </c>
      <c r="AF133" s="405" t="s">
        <v>3753</v>
      </c>
      <c r="AG133" s="405" t="s">
        <v>3753</v>
      </c>
      <c r="AH133" s="405" t="s">
        <v>3753</v>
      </c>
      <c r="AI133" s="405" t="s">
        <v>3753</v>
      </c>
      <c r="AJ133" s="405" t="s">
        <v>3753</v>
      </c>
      <c r="AK133" s="291" t="s">
        <v>3107</v>
      </c>
      <c r="AL133" s="291"/>
      <c r="AM133" s="291" t="s">
        <v>3107</v>
      </c>
      <c r="AN133" s="291" t="s">
        <v>3107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2893</v>
      </c>
      <c r="BE133" s="291" t="s">
        <v>2893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3740</v>
      </c>
      <c r="B134" s="95" t="s">
        <v>3060</v>
      </c>
      <c r="C134" s="114" t="s">
        <v>3059</v>
      </c>
      <c r="D134" s="341">
        <v>4327504</v>
      </c>
      <c r="E134" s="341" t="s">
        <v>2884</v>
      </c>
      <c r="F134" s="341" t="s">
        <v>29</v>
      </c>
      <c r="G134" s="341" t="s">
        <v>2884</v>
      </c>
      <c r="H134" s="341" t="str">
        <f>IFERROR(VLOOKUP(G134,'Cadastro de assessores'!A:B,2,FALSE),"Não Cadastrado")</f>
        <v>18986</v>
      </c>
      <c r="I134" s="341"/>
      <c r="J134" s="26" t="s">
        <v>201</v>
      </c>
      <c r="K134" s="341" t="s">
        <v>3749</v>
      </c>
      <c r="L134" s="374">
        <v>44043</v>
      </c>
      <c r="M134" s="374">
        <v>44043</v>
      </c>
      <c r="N134" s="374">
        <v>44085</v>
      </c>
      <c r="O134" s="341" t="s">
        <v>3750</v>
      </c>
      <c r="P134" s="375">
        <v>1.4999999999999999E-2</v>
      </c>
      <c r="Q134" s="407" t="s">
        <v>4185</v>
      </c>
      <c r="R134" s="404"/>
      <c r="S134" s="341" t="str">
        <f t="shared" si="11"/>
        <v>Não Qualificado</v>
      </c>
      <c r="T134" s="341" t="s">
        <v>203</v>
      </c>
      <c r="U134" s="341" t="s">
        <v>3922</v>
      </c>
      <c r="V134" s="341" t="s">
        <v>20</v>
      </c>
      <c r="W134" s="405" t="s">
        <v>3753</v>
      </c>
      <c r="X134" s="405" t="s">
        <v>3753</v>
      </c>
      <c r="Y134" s="405" t="s">
        <v>3753</v>
      </c>
      <c r="Z134" s="405" t="s">
        <v>3753</v>
      </c>
      <c r="AA134" s="405" t="s">
        <v>3753</v>
      </c>
      <c r="AB134" s="405" t="s">
        <v>3753</v>
      </c>
      <c r="AC134" s="405" t="s">
        <v>3753</v>
      </c>
      <c r="AD134" s="405" t="s">
        <v>3753</v>
      </c>
      <c r="AE134" s="405" t="s">
        <v>3753</v>
      </c>
      <c r="AF134" s="405" t="s">
        <v>4186</v>
      </c>
      <c r="AG134" s="405" t="s">
        <v>4187</v>
      </c>
      <c r="AH134" s="405"/>
      <c r="AI134" s="405"/>
      <c r="AJ134" s="405"/>
      <c r="AK134" s="291" t="s">
        <v>3107</v>
      </c>
      <c r="AL134" s="291">
        <v>492751.44</v>
      </c>
      <c r="AM134" s="291" t="s">
        <v>3107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2893</v>
      </c>
      <c r="BE134" s="291" t="s">
        <v>2893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3740</v>
      </c>
      <c r="B135" s="95" t="s">
        <v>4188</v>
      </c>
      <c r="C135" s="377" t="s">
        <v>4189</v>
      </c>
      <c r="D135" s="341">
        <v>6489178</v>
      </c>
      <c r="E135" s="341" t="s">
        <v>28</v>
      </c>
      <c r="F135" s="341" t="s">
        <v>20</v>
      </c>
      <c r="G135" s="341" t="s">
        <v>4090</v>
      </c>
      <c r="H135" s="341" t="str">
        <f>IFERROR(VLOOKUP(G135,'Cadastro de assessores'!A:B,2,FALSE),"Não Cadastrado")</f>
        <v>14294</v>
      </c>
      <c r="I135" s="341"/>
      <c r="J135" s="26" t="s">
        <v>201</v>
      </c>
      <c r="K135" s="341" t="s">
        <v>3749</v>
      </c>
      <c r="L135" s="374">
        <v>44462</v>
      </c>
      <c r="M135" s="374">
        <v>44462</v>
      </c>
      <c r="N135" s="374">
        <v>44762</v>
      </c>
      <c r="O135" s="341" t="s">
        <v>3750</v>
      </c>
      <c r="P135" s="375">
        <v>1.4999999999999999E-2</v>
      </c>
      <c r="Q135" s="158" t="s">
        <v>4190</v>
      </c>
      <c r="R135" s="404"/>
      <c r="S135" s="341" t="str">
        <f t="shared" si="11"/>
        <v>Não Qualificado</v>
      </c>
      <c r="T135" s="341" t="s">
        <v>203</v>
      </c>
      <c r="U135" s="341" t="s">
        <v>3922</v>
      </c>
      <c r="V135" s="341" t="s">
        <v>20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5"/>
      <c r="AH135" s="405"/>
      <c r="AI135" s="405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3740</v>
      </c>
      <c r="B136" s="95" t="s">
        <v>4191</v>
      </c>
      <c r="C136" s="114" t="s">
        <v>4192</v>
      </c>
      <c r="D136" s="341">
        <v>4696943</v>
      </c>
      <c r="E136" s="342" t="s">
        <v>110</v>
      </c>
      <c r="F136" s="342" t="s">
        <v>29</v>
      </c>
      <c r="G136" s="342" t="s">
        <v>4025</v>
      </c>
      <c r="H136" s="342" t="str">
        <f>IFERROR(VLOOKUP(G136,'Cadastro de assessores'!A:B,2,FALSE),"Não Cadastrado")</f>
        <v>17243</v>
      </c>
      <c r="I136" s="342"/>
      <c r="J136" s="26" t="s">
        <v>3743</v>
      </c>
      <c r="K136" s="341" t="s">
        <v>215</v>
      </c>
      <c r="L136" s="403">
        <v>44194</v>
      </c>
      <c r="M136" s="403">
        <v>44194</v>
      </c>
      <c r="N136" s="341"/>
      <c r="O136" s="341" t="s">
        <v>3750</v>
      </c>
      <c r="P136" s="375">
        <v>1.4999999999999999E-2</v>
      </c>
      <c r="Q136" s="407"/>
      <c r="R136" s="404"/>
      <c r="S136" s="341" t="str">
        <f t="shared" si="11"/>
        <v>Não Qualificado</v>
      </c>
      <c r="T136" s="341" t="s">
        <v>203</v>
      </c>
      <c r="U136" s="341" t="s">
        <v>3771</v>
      </c>
      <c r="V136" s="341" t="s">
        <v>29</v>
      </c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 t="s">
        <v>3753</v>
      </c>
      <c r="AJ136" s="405"/>
      <c r="AK136" s="291" t="s">
        <v>3107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3740</v>
      </c>
      <c r="B137" s="95" t="s">
        <v>4193</v>
      </c>
      <c r="C137" s="114" t="s">
        <v>4194</v>
      </c>
      <c r="D137" s="341">
        <v>4422652</v>
      </c>
      <c r="E137" s="342" t="s">
        <v>28</v>
      </c>
      <c r="F137" s="342" t="s">
        <v>29</v>
      </c>
      <c r="G137" s="342" t="s">
        <v>3748</v>
      </c>
      <c r="H137" s="342" t="str">
        <f>IFERROR(VLOOKUP(G137,'Cadastro de assessores'!A:B,2,FALSE),"Não Cadastrado")</f>
        <v>17679</v>
      </c>
      <c r="I137" s="342"/>
      <c r="J137" s="26" t="s">
        <v>3743</v>
      </c>
      <c r="K137" s="341" t="s">
        <v>215</v>
      </c>
      <c r="L137" s="402">
        <v>44071</v>
      </c>
      <c r="M137" s="402">
        <v>44075</v>
      </c>
      <c r="N137" s="341"/>
      <c r="O137" s="341" t="s">
        <v>3750</v>
      </c>
      <c r="P137" s="415">
        <v>1.4E-2</v>
      </c>
      <c r="Q137" s="407" t="s">
        <v>4195</v>
      </c>
      <c r="R137" s="404"/>
      <c r="S137" s="341" t="str">
        <f t="shared" si="11"/>
        <v>Não Qualificado</v>
      </c>
      <c r="T137" s="341" t="s">
        <v>203</v>
      </c>
      <c r="U137" s="341" t="s">
        <v>3994</v>
      </c>
      <c r="V137" s="341" t="s">
        <v>621</v>
      </c>
      <c r="W137" s="405" t="s">
        <v>3753</v>
      </c>
      <c r="X137" s="405" t="s">
        <v>3753</v>
      </c>
      <c r="Y137" s="405" t="s">
        <v>3753</v>
      </c>
      <c r="Z137" s="405" t="s">
        <v>3753</v>
      </c>
      <c r="AA137" s="405" t="s">
        <v>3753</v>
      </c>
      <c r="AB137" s="405" t="s">
        <v>3753</v>
      </c>
      <c r="AC137" s="405" t="s">
        <v>3753</v>
      </c>
      <c r="AD137" s="405" t="s">
        <v>3753</v>
      </c>
      <c r="AE137" s="405" t="s">
        <v>3753</v>
      </c>
      <c r="AF137" s="405" t="s">
        <v>3753</v>
      </c>
      <c r="AG137" s="405" t="s">
        <v>4196</v>
      </c>
      <c r="AH137" s="405" t="s">
        <v>4197</v>
      </c>
      <c r="AI137" s="405" t="s">
        <v>4198</v>
      </c>
      <c r="AJ137" s="405" t="s">
        <v>4199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3740</v>
      </c>
      <c r="B138" s="95" t="s">
        <v>934</v>
      </c>
      <c r="C138" s="377" t="s">
        <v>100</v>
      </c>
      <c r="D138" s="409">
        <v>8118585</v>
      </c>
      <c r="E138" s="342" t="s">
        <v>28</v>
      </c>
      <c r="F138" s="342" t="s">
        <v>29</v>
      </c>
      <c r="G138" s="342" t="s">
        <v>30</v>
      </c>
      <c r="H138" s="342">
        <f>IFERROR(VLOOKUP(G138,'Cadastro de assessores'!A:B,2,FALSE),"Não Cadastrado")</f>
        <v>12344</v>
      </c>
      <c r="I138" s="342"/>
      <c r="J138" s="26" t="s">
        <v>3743</v>
      </c>
      <c r="K138" s="342" t="s">
        <v>210</v>
      </c>
      <c r="L138" s="410">
        <v>44638</v>
      </c>
      <c r="M138" s="410">
        <v>44657</v>
      </c>
      <c r="N138" s="344"/>
      <c r="O138" s="344" t="s">
        <v>939</v>
      </c>
      <c r="P138" s="375">
        <v>0.01</v>
      </c>
      <c r="Q138" s="407" t="s">
        <v>4200</v>
      </c>
      <c r="R138" s="404"/>
      <c r="S138" s="341" t="str">
        <f t="shared" si="11"/>
        <v>Não Qualificado</v>
      </c>
      <c r="T138" s="341" t="s">
        <v>203</v>
      </c>
      <c r="U138" s="341" t="s">
        <v>3884</v>
      </c>
      <c r="V138" s="341" t="s">
        <v>29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5"/>
      <c r="AH138" s="405"/>
      <c r="AI138" s="405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8"/>
      <c r="BA138" s="418"/>
      <c r="BB138" s="418"/>
      <c r="BC138" s="418">
        <v>14739.73</v>
      </c>
      <c r="BD138" s="291" t="s">
        <v>2893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3740</v>
      </c>
      <c r="B139" s="95" t="s">
        <v>934</v>
      </c>
      <c r="C139" s="114" t="s">
        <v>100</v>
      </c>
      <c r="D139" s="341">
        <v>4468606</v>
      </c>
      <c r="E139" s="342" t="s">
        <v>28</v>
      </c>
      <c r="F139" s="342" t="s">
        <v>29</v>
      </c>
      <c r="G139" s="342" t="s">
        <v>30</v>
      </c>
      <c r="H139" s="342">
        <f>IFERROR(VLOOKUP(G139,'Cadastro de assessores'!A:B,2,FALSE),"Não Cadastrado")</f>
        <v>12344</v>
      </c>
      <c r="I139" s="342"/>
      <c r="J139" s="26" t="s">
        <v>3743</v>
      </c>
      <c r="K139" s="342" t="s">
        <v>210</v>
      </c>
      <c r="L139" s="402">
        <v>44106</v>
      </c>
      <c r="M139" s="402">
        <v>44106</v>
      </c>
      <c r="N139" s="345"/>
      <c r="O139" s="345" t="s">
        <v>3757</v>
      </c>
      <c r="P139" s="375">
        <v>7.0000000000000001E-3</v>
      </c>
      <c r="Q139" s="407" t="s">
        <v>4201</v>
      </c>
      <c r="R139" s="404"/>
      <c r="S139" s="341" t="str">
        <f t="shared" si="11"/>
        <v>Não Qualificado</v>
      </c>
      <c r="T139" s="341" t="s">
        <v>203</v>
      </c>
      <c r="U139" s="341" t="s">
        <v>3884</v>
      </c>
      <c r="V139" s="341" t="s">
        <v>29</v>
      </c>
      <c r="W139" s="405" t="s">
        <v>3753</v>
      </c>
      <c r="X139" s="405" t="s">
        <v>3753</v>
      </c>
      <c r="Y139" s="405" t="s">
        <v>3753</v>
      </c>
      <c r="Z139" s="405" t="s">
        <v>3753</v>
      </c>
      <c r="AA139" s="405" t="s">
        <v>3753</v>
      </c>
      <c r="AB139" s="405" t="s">
        <v>3753</v>
      </c>
      <c r="AC139" s="405" t="s">
        <v>3753</v>
      </c>
      <c r="AD139" s="405" t="s">
        <v>3753</v>
      </c>
      <c r="AE139" s="405" t="s">
        <v>3753</v>
      </c>
      <c r="AF139" s="405" t="s">
        <v>3753</v>
      </c>
      <c r="AG139" s="405" t="s">
        <v>3753</v>
      </c>
      <c r="AH139" s="405" t="s">
        <v>3753</v>
      </c>
      <c r="AI139" s="405" t="s">
        <v>4202</v>
      </c>
      <c r="AJ139" s="405" t="s">
        <v>4203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3740</v>
      </c>
      <c r="B140" s="95" t="s">
        <v>934</v>
      </c>
      <c r="C140" s="114" t="s">
        <v>100</v>
      </c>
      <c r="D140" s="345">
        <v>7519150</v>
      </c>
      <c r="E140" s="342" t="s">
        <v>28</v>
      </c>
      <c r="F140" s="342" t="s">
        <v>29</v>
      </c>
      <c r="G140" s="345" t="s">
        <v>30</v>
      </c>
      <c r="H140" s="342">
        <f>IFERROR(VLOOKUP(G140,'Cadastro de assessores'!A:B,2,FALSE),"Não Cadastrado")</f>
        <v>12344</v>
      </c>
      <c r="I140" s="342"/>
      <c r="J140" s="26" t="s">
        <v>3743</v>
      </c>
      <c r="K140" s="342" t="s">
        <v>210</v>
      </c>
      <c r="L140" s="402">
        <v>44578</v>
      </c>
      <c r="M140" s="402">
        <v>44578</v>
      </c>
      <c r="N140" s="345"/>
      <c r="O140" s="345" t="s">
        <v>3757</v>
      </c>
      <c r="P140" s="375">
        <v>0.01</v>
      </c>
      <c r="Q140" s="407" t="s">
        <v>4204</v>
      </c>
      <c r="R140" s="404"/>
      <c r="S140" s="341" t="str">
        <f t="shared" si="11"/>
        <v/>
      </c>
      <c r="T140" s="341" t="s">
        <v>203</v>
      </c>
      <c r="U140" s="341" t="s">
        <v>3884</v>
      </c>
      <c r="V140" s="341" t="s">
        <v>29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5"/>
      <c r="AI140" s="405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5"/>
      <c r="BA140" s="405">
        <v>633216.98</v>
      </c>
      <c r="BB140" s="405">
        <v>698773.17</v>
      </c>
      <c r="BC140" s="405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3740</v>
      </c>
      <c r="B141" s="95" t="s">
        <v>934</v>
      </c>
      <c r="C141" s="114" t="s">
        <v>100</v>
      </c>
      <c r="D141" s="345">
        <v>96891</v>
      </c>
      <c r="E141" s="342" t="s">
        <v>28</v>
      </c>
      <c r="F141" s="342" t="s">
        <v>29</v>
      </c>
      <c r="G141" s="345" t="s">
        <v>30</v>
      </c>
      <c r="H141" s="342">
        <f>IFERROR(VLOOKUP(G141,'Cadastro de assessores'!A:B,2,FALSE),"Não Cadastrado")</f>
        <v>12344</v>
      </c>
      <c r="I141" s="342"/>
      <c r="J141" s="26" t="s">
        <v>3743</v>
      </c>
      <c r="K141" s="342" t="s">
        <v>210</v>
      </c>
      <c r="L141" s="402">
        <v>44614</v>
      </c>
      <c r="M141" s="402">
        <v>44614</v>
      </c>
      <c r="N141" s="413"/>
      <c r="O141" s="413" t="s">
        <v>3757</v>
      </c>
      <c r="P141" s="375">
        <v>7.0000000000000001E-3</v>
      </c>
      <c r="Q141" s="158" t="s">
        <v>4205</v>
      </c>
      <c r="R141" s="404"/>
      <c r="S141" s="341" t="str">
        <f t="shared" si="11"/>
        <v>Não Qualificado</v>
      </c>
      <c r="T141" s="341" t="s">
        <v>203</v>
      </c>
      <c r="U141" s="341" t="s">
        <v>3884</v>
      </c>
      <c r="V141" s="341" t="s">
        <v>29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5"/>
      <c r="AH141" s="405"/>
      <c r="AI141" s="405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8">
        <v>1691485.7</v>
      </c>
      <c r="BA141" s="418">
        <v>1255414.97</v>
      </c>
      <c r="BB141" s="418">
        <v>1082191.8</v>
      </c>
      <c r="BC141" s="418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3740</v>
      </c>
      <c r="B142" s="95" t="s">
        <v>934</v>
      </c>
      <c r="C142" s="114" t="s">
        <v>100</v>
      </c>
      <c r="D142" s="345">
        <v>7032894</v>
      </c>
      <c r="E142" s="342" t="s">
        <v>28</v>
      </c>
      <c r="F142" s="342" t="s">
        <v>29</v>
      </c>
      <c r="G142" s="345" t="s">
        <v>30</v>
      </c>
      <c r="H142" s="342">
        <f>IFERROR(VLOOKUP(G142,'Cadastro de assessores'!A:B,2,FALSE),"Não Cadastrado")</f>
        <v>12344</v>
      </c>
      <c r="I142" s="342"/>
      <c r="J142" s="26" t="s">
        <v>210</v>
      </c>
      <c r="K142" s="342" t="s">
        <v>210</v>
      </c>
      <c r="L142" s="410">
        <v>44504</v>
      </c>
      <c r="M142" s="410">
        <v>44508</v>
      </c>
      <c r="N142" s="345"/>
      <c r="O142" s="345" t="s">
        <v>3764</v>
      </c>
      <c r="P142" s="375">
        <v>2.5000000000000001E-2</v>
      </c>
      <c r="Q142" s="407"/>
      <c r="R142" s="404"/>
      <c r="S142" s="341" t="str">
        <f t="shared" si="11"/>
        <v>Não Qualificado</v>
      </c>
      <c r="T142" s="341" t="s">
        <v>203</v>
      </c>
      <c r="U142" s="341" t="s">
        <v>3884</v>
      </c>
      <c r="V142" s="341" t="s">
        <v>29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5"/>
      <c r="AH142" s="405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8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3740</v>
      </c>
      <c r="B143" s="95" t="s">
        <v>954</v>
      </c>
      <c r="C143" s="114" t="s">
        <v>952</v>
      </c>
      <c r="D143" s="341">
        <v>8853992</v>
      </c>
      <c r="E143" s="341" t="s">
        <v>28</v>
      </c>
      <c r="F143" s="341" t="s">
        <v>20</v>
      </c>
      <c r="G143" s="341" t="s">
        <v>220</v>
      </c>
      <c r="H143" s="342" t="str">
        <f>IFERROR(VLOOKUP(G143,'Cadastro de assessores'!A:B,2,FALSE),"Não Cadastrado")</f>
        <v>18890</v>
      </c>
      <c r="I143" s="341"/>
      <c r="J143" s="26" t="s">
        <v>3743</v>
      </c>
      <c r="K143" s="341"/>
      <c r="L143" s="374"/>
      <c r="M143" s="374">
        <v>44847</v>
      </c>
      <c r="N143" s="378"/>
      <c r="O143" s="345" t="s">
        <v>3757</v>
      </c>
      <c r="P143" s="375">
        <v>0.01</v>
      </c>
      <c r="Q143" s="407" t="s">
        <v>3863</v>
      </c>
      <c r="R143" s="404"/>
      <c r="S143" s="341"/>
      <c r="T143" s="341"/>
      <c r="U143" s="341"/>
      <c r="V143" s="341" t="s">
        <v>569</v>
      </c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3740</v>
      </c>
      <c r="B144" s="95" t="s">
        <v>4206</v>
      </c>
      <c r="C144" s="114" t="s">
        <v>4207</v>
      </c>
      <c r="D144" s="341">
        <v>4706119</v>
      </c>
      <c r="E144" s="341" t="s">
        <v>28</v>
      </c>
      <c r="F144" s="341" t="s">
        <v>29</v>
      </c>
      <c r="G144" s="341" t="s">
        <v>3748</v>
      </c>
      <c r="H144" s="341" t="str">
        <f>IFERROR(VLOOKUP(G144,'Cadastro de assessores'!A:B,2,FALSE),"Não Cadastrado")</f>
        <v>17679</v>
      </c>
      <c r="I144" s="341"/>
      <c r="J144" s="26" t="s">
        <v>201</v>
      </c>
      <c r="K144" s="341" t="s">
        <v>3749</v>
      </c>
      <c r="L144" s="374">
        <v>44203</v>
      </c>
      <c r="M144" s="374">
        <v>44203</v>
      </c>
      <c r="N144" s="378">
        <v>44450</v>
      </c>
      <c r="O144" s="345" t="s">
        <v>3797</v>
      </c>
      <c r="P144" s="375">
        <v>8.0000000000000002E-3</v>
      </c>
      <c r="Q144" s="407" t="s">
        <v>4208</v>
      </c>
      <c r="R144" s="404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203</v>
      </c>
      <c r="U144" s="341" t="s">
        <v>4004</v>
      </c>
      <c r="V144" s="341" t="s">
        <v>918</v>
      </c>
      <c r="W144" s="405" t="s">
        <v>3753</v>
      </c>
      <c r="X144" s="405" t="s">
        <v>3753</v>
      </c>
      <c r="Y144" s="405" t="s">
        <v>3753</v>
      </c>
      <c r="Z144" s="405" t="s">
        <v>3753</v>
      </c>
      <c r="AA144" s="405" t="s">
        <v>3753</v>
      </c>
      <c r="AB144" s="405" t="s">
        <v>3753</v>
      </c>
      <c r="AC144" s="405" t="s">
        <v>3753</v>
      </c>
      <c r="AD144" s="405" t="s">
        <v>3753</v>
      </c>
      <c r="AE144" s="405" t="s">
        <v>3753</v>
      </c>
      <c r="AF144" s="405" t="s">
        <v>3753</v>
      </c>
      <c r="AG144" s="405" t="s">
        <v>3753</v>
      </c>
      <c r="AH144" s="405" t="s">
        <v>3753</v>
      </c>
      <c r="AI144" s="405" t="s">
        <v>3753</v>
      </c>
      <c r="AJ144" s="405" t="s">
        <v>3753</v>
      </c>
      <c r="AK144" s="291" t="s">
        <v>3107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2893</v>
      </c>
      <c r="BE144" s="291" t="s">
        <v>2893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3740</v>
      </c>
      <c r="B145" s="95" t="s">
        <v>4206</v>
      </c>
      <c r="C145" s="114" t="s">
        <v>4207</v>
      </c>
      <c r="D145" s="341">
        <v>4728915</v>
      </c>
      <c r="E145" s="341" t="s">
        <v>28</v>
      </c>
      <c r="F145" s="341" t="s">
        <v>29</v>
      </c>
      <c r="G145" s="341" t="s">
        <v>3748</v>
      </c>
      <c r="H145" s="341" t="str">
        <f>IFERROR(VLOOKUP(G145,'Cadastro de assessores'!A:B,2,FALSE),"Não Cadastrado")</f>
        <v>17679</v>
      </c>
      <c r="I145" s="341"/>
      <c r="J145" s="26" t="s">
        <v>201</v>
      </c>
      <c r="K145" s="341" t="s">
        <v>3749</v>
      </c>
      <c r="L145" s="374">
        <v>44203</v>
      </c>
      <c r="M145" s="374">
        <v>44203</v>
      </c>
      <c r="N145" s="378">
        <v>44450</v>
      </c>
      <c r="O145" s="341" t="s">
        <v>3750</v>
      </c>
      <c r="P145" s="375">
        <v>1.4999999999999999E-2</v>
      </c>
      <c r="Q145" s="407" t="s">
        <v>4208</v>
      </c>
      <c r="R145" s="404"/>
      <c r="S145" s="341" t="str">
        <f t="shared" si="12"/>
        <v>Não Qualificado</v>
      </c>
      <c r="T145" s="341" t="s">
        <v>203</v>
      </c>
      <c r="U145" s="341" t="s">
        <v>4004</v>
      </c>
      <c r="V145" s="341" t="s">
        <v>918</v>
      </c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2893</v>
      </c>
      <c r="BE145" s="291" t="s">
        <v>2893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3740</v>
      </c>
      <c r="B146" s="95" t="s">
        <v>4209</v>
      </c>
      <c r="C146" s="114" t="s">
        <v>4210</v>
      </c>
      <c r="D146" s="341">
        <v>3221916</v>
      </c>
      <c r="E146" s="342" t="s">
        <v>28</v>
      </c>
      <c r="F146" s="342" t="s">
        <v>29</v>
      </c>
      <c r="G146" s="342" t="s">
        <v>3748</v>
      </c>
      <c r="H146" s="342" t="str">
        <f>IFERROR(VLOOKUP(G146,'Cadastro de assessores'!A:B,2,FALSE),"Não Cadastrado")</f>
        <v>17679</v>
      </c>
      <c r="I146" s="342"/>
      <c r="J146" s="26" t="s">
        <v>3743</v>
      </c>
      <c r="K146" s="341" t="s">
        <v>215</v>
      </c>
      <c r="L146" s="341" t="s">
        <v>3107</v>
      </c>
      <c r="M146" s="423" t="s">
        <v>3573</v>
      </c>
      <c r="N146" s="341"/>
      <c r="O146" s="341" t="s">
        <v>3750</v>
      </c>
      <c r="P146" s="375">
        <v>1.4999999999999999E-2</v>
      </c>
      <c r="Q146" s="407"/>
      <c r="R146" s="404"/>
      <c r="S146" s="341" t="str">
        <f t="shared" si="12"/>
        <v>Não Qualificado</v>
      </c>
      <c r="T146" s="341" t="s">
        <v>203</v>
      </c>
      <c r="U146" s="341" t="s">
        <v>4179</v>
      </c>
      <c r="V146" s="341" t="s">
        <v>3582</v>
      </c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291"/>
      <c r="AL146" s="291"/>
      <c r="AM146" s="291" t="s">
        <v>3107</v>
      </c>
      <c r="AN146" s="291" t="s">
        <v>3107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2893</v>
      </c>
      <c r="BE146" s="291" t="s">
        <v>2893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3740</v>
      </c>
      <c r="B147" s="95" t="s">
        <v>4211</v>
      </c>
      <c r="C147" s="114" t="s">
        <v>4212</v>
      </c>
      <c r="D147" s="341">
        <v>4668132</v>
      </c>
      <c r="E147" s="341" t="s">
        <v>28</v>
      </c>
      <c r="F147" s="341" t="s">
        <v>29</v>
      </c>
      <c r="G147" s="341" t="s">
        <v>3748</v>
      </c>
      <c r="H147" s="341" t="str">
        <f>IFERROR(VLOOKUP(G147,'Cadastro de assessores'!A:B,2,FALSE),"Não Cadastrado")</f>
        <v>17679</v>
      </c>
      <c r="I147" s="341"/>
      <c r="J147" s="26" t="s">
        <v>201</v>
      </c>
      <c r="K147" s="341" t="s">
        <v>3749</v>
      </c>
      <c r="L147" s="374">
        <v>44202</v>
      </c>
      <c r="M147" s="374">
        <v>44202</v>
      </c>
      <c r="N147" s="374">
        <v>44453</v>
      </c>
      <c r="O147" s="341" t="s">
        <v>3750</v>
      </c>
      <c r="P147" s="375">
        <v>1.4999999999999999E-2</v>
      </c>
      <c r="Q147" s="407" t="s">
        <v>4213</v>
      </c>
      <c r="R147" s="404"/>
      <c r="S147" s="341" t="str">
        <f t="shared" si="12"/>
        <v>Não Qualificado</v>
      </c>
      <c r="T147" s="341" t="s">
        <v>203</v>
      </c>
      <c r="U147" s="341" t="s">
        <v>4179</v>
      </c>
      <c r="V147" s="341" t="s">
        <v>3582</v>
      </c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2893</v>
      </c>
      <c r="BE147" s="291" t="s">
        <v>2893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3740</v>
      </c>
      <c r="B148" s="95" t="s">
        <v>4214</v>
      </c>
      <c r="C148" s="114" t="s">
        <v>4215</v>
      </c>
      <c r="D148" s="341">
        <v>4403283</v>
      </c>
      <c r="E148" s="341" t="s">
        <v>110</v>
      </c>
      <c r="F148" s="341" t="s">
        <v>29</v>
      </c>
      <c r="G148" s="341" t="s">
        <v>3808</v>
      </c>
      <c r="H148" s="341" t="str">
        <f>IFERROR(VLOOKUP(G148,'Cadastro de assessores'!A:B,2,FALSE),"Não Cadastrado")</f>
        <v>1441</v>
      </c>
      <c r="I148" s="341"/>
      <c r="J148" s="26" t="s">
        <v>201</v>
      </c>
      <c r="K148" s="341" t="s">
        <v>3749</v>
      </c>
      <c r="L148" s="374">
        <v>44075</v>
      </c>
      <c r="M148" s="374">
        <v>44075</v>
      </c>
      <c r="N148" s="378">
        <v>44537</v>
      </c>
      <c r="O148" s="345" t="s">
        <v>3744</v>
      </c>
      <c r="P148" s="375">
        <v>0.02</v>
      </c>
      <c r="Q148" s="407" t="s">
        <v>4216</v>
      </c>
      <c r="R148" s="404"/>
      <c r="S148" s="341" t="str">
        <f t="shared" si="12"/>
        <v/>
      </c>
      <c r="T148" s="341" t="s">
        <v>203</v>
      </c>
      <c r="U148" s="341" t="s">
        <v>4050</v>
      </c>
      <c r="V148" s="341" t="s">
        <v>113</v>
      </c>
      <c r="W148" s="405" t="s">
        <v>3753</v>
      </c>
      <c r="X148" s="405" t="s">
        <v>3753</v>
      </c>
      <c r="Y148" s="405" t="s">
        <v>3753</v>
      </c>
      <c r="Z148" s="405" t="s">
        <v>3753</v>
      </c>
      <c r="AA148" s="405" t="s">
        <v>3753</v>
      </c>
      <c r="AB148" s="405" t="s">
        <v>3753</v>
      </c>
      <c r="AC148" s="405" t="s">
        <v>3753</v>
      </c>
      <c r="AD148" s="405" t="s">
        <v>3753</v>
      </c>
      <c r="AE148" s="405" t="s">
        <v>3753</v>
      </c>
      <c r="AF148" s="405" t="s">
        <v>3753</v>
      </c>
      <c r="AG148" s="405" t="s">
        <v>4217</v>
      </c>
      <c r="AH148" s="405" t="s">
        <v>4218</v>
      </c>
      <c r="AI148" s="405" t="s">
        <v>4219</v>
      </c>
      <c r="AJ148" s="405" t="s">
        <v>4220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2893</v>
      </c>
      <c r="BE148" s="291" t="s">
        <v>2893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3740</v>
      </c>
      <c r="B149" s="95" t="s">
        <v>982</v>
      </c>
      <c r="C149" s="377" t="s">
        <v>4221</v>
      </c>
      <c r="D149" s="345">
        <v>5183783</v>
      </c>
      <c r="E149" s="342" t="s">
        <v>110</v>
      </c>
      <c r="F149" s="342" t="s">
        <v>29</v>
      </c>
      <c r="G149" s="342" t="s">
        <v>4222</v>
      </c>
      <c r="H149" s="342">
        <f>IFERROR(VLOOKUP(G149,'Cadastro de assessores'!A:B,2,FALSE),"Não Cadastrado")</f>
        <v>12330</v>
      </c>
      <c r="I149" s="342"/>
      <c r="J149" s="26" t="s">
        <v>3743</v>
      </c>
      <c r="K149" s="342" t="s">
        <v>210</v>
      </c>
      <c r="L149" s="410">
        <v>44701</v>
      </c>
      <c r="M149" s="410">
        <v>44701</v>
      </c>
      <c r="N149" s="345"/>
      <c r="O149" s="345" t="s">
        <v>3757</v>
      </c>
      <c r="P149" s="375">
        <v>7.0000000000000001E-3</v>
      </c>
      <c r="Q149" s="407"/>
      <c r="R149" s="404"/>
      <c r="S149" s="341" t="str">
        <f t="shared" si="12"/>
        <v/>
      </c>
      <c r="T149" s="341" t="s">
        <v>203</v>
      </c>
      <c r="U149" s="341" t="s">
        <v>3766</v>
      </c>
      <c r="V149" s="341" t="s">
        <v>29</v>
      </c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3740</v>
      </c>
      <c r="B150" s="95" t="s">
        <v>1003</v>
      </c>
      <c r="C150" s="428" t="s">
        <v>1000</v>
      </c>
      <c r="D150" s="409">
        <v>3714503</v>
      </c>
      <c r="E150" s="342" t="s">
        <v>28</v>
      </c>
      <c r="F150" s="342" t="s">
        <v>20</v>
      </c>
      <c r="G150" s="342" t="s">
        <v>214</v>
      </c>
      <c r="H150" s="342">
        <f>IFERROR(VLOOKUP(G150,'Cadastro de assessores'!A:B,2,FALSE),"Não Cadastrado")</f>
        <v>12331</v>
      </c>
      <c r="I150" s="342"/>
      <c r="J150" s="26" t="s">
        <v>3743</v>
      </c>
      <c r="K150" s="342" t="s">
        <v>210</v>
      </c>
      <c r="L150" s="410">
        <v>44614</v>
      </c>
      <c r="M150" s="410">
        <v>44614</v>
      </c>
      <c r="N150" s="345"/>
      <c r="O150" s="345" t="s">
        <v>3757</v>
      </c>
      <c r="P150" s="375">
        <v>7.0000000000000001E-3</v>
      </c>
      <c r="Q150" s="337" t="s">
        <v>4223</v>
      </c>
      <c r="R150" s="404"/>
      <c r="S150" s="341" t="str">
        <f t="shared" si="12"/>
        <v>Não Qualificado</v>
      </c>
      <c r="T150" s="341" t="s">
        <v>203</v>
      </c>
      <c r="U150" s="341" t="s">
        <v>4224</v>
      </c>
      <c r="V150" s="341" t="s">
        <v>1004</v>
      </c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3740</v>
      </c>
      <c r="B151" s="95" t="s">
        <v>4225</v>
      </c>
      <c r="C151" s="377" t="s">
        <v>4226</v>
      </c>
      <c r="D151" s="345">
        <v>6121090</v>
      </c>
      <c r="E151" s="341" t="s">
        <v>28</v>
      </c>
      <c r="F151" s="341" t="s">
        <v>20</v>
      </c>
      <c r="G151" s="341" t="s">
        <v>369</v>
      </c>
      <c r="H151" s="341" t="str">
        <f>IFERROR(VLOOKUP(G151,'Cadastro de assessores'!A:B,2,FALSE),"Não Cadastrado")</f>
        <v>18009</v>
      </c>
      <c r="I151" s="341"/>
      <c r="J151" s="26" t="s">
        <v>201</v>
      </c>
      <c r="K151" s="341" t="s">
        <v>3749</v>
      </c>
      <c r="L151" s="374"/>
      <c r="M151" s="374">
        <v>44421</v>
      </c>
      <c r="N151" s="374">
        <v>44685</v>
      </c>
      <c r="O151" s="341" t="s">
        <v>3744</v>
      </c>
      <c r="P151" s="375">
        <v>0.02</v>
      </c>
      <c r="Q151" s="158" t="s">
        <v>4227</v>
      </c>
      <c r="R151" s="404"/>
      <c r="S151" s="341" t="str">
        <f t="shared" si="12"/>
        <v>Não Qualificado</v>
      </c>
      <c r="T151" s="341" t="s">
        <v>203</v>
      </c>
      <c r="U151" s="345" t="s">
        <v>4228</v>
      </c>
      <c r="V151" s="341" t="s">
        <v>113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5"/>
      <c r="AI151" s="405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8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2893</v>
      </c>
      <c r="BE151" s="291" t="s">
        <v>2893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3740</v>
      </c>
      <c r="B152" s="95" t="s">
        <v>1013</v>
      </c>
      <c r="C152" s="377" t="s">
        <v>1011</v>
      </c>
      <c r="D152" s="409">
        <v>8203715</v>
      </c>
      <c r="E152" s="342" t="s">
        <v>28</v>
      </c>
      <c r="F152" s="342" t="s">
        <v>29</v>
      </c>
      <c r="G152" s="342" t="s">
        <v>30</v>
      </c>
      <c r="H152" s="342">
        <f>IFERROR(VLOOKUP(G152,'Cadastro de assessores'!A:B,2,FALSE),"Não Cadastrado")</f>
        <v>12344</v>
      </c>
      <c r="I152" s="342"/>
      <c r="J152" s="26" t="s">
        <v>3743</v>
      </c>
      <c r="K152" s="342" t="s">
        <v>210</v>
      </c>
      <c r="L152" s="410">
        <v>44649</v>
      </c>
      <c r="M152" s="410">
        <v>44655</v>
      </c>
      <c r="N152" s="345"/>
      <c r="O152" s="345" t="s">
        <v>3757</v>
      </c>
      <c r="P152" s="375">
        <v>7.0000000000000001E-3</v>
      </c>
      <c r="Q152" s="407"/>
      <c r="R152" s="404"/>
      <c r="S152" s="341" t="str">
        <f t="shared" si="12"/>
        <v/>
      </c>
      <c r="T152" s="341" t="s">
        <v>203</v>
      </c>
      <c r="U152" s="341" t="s">
        <v>3771</v>
      </c>
      <c r="V152" s="341" t="s">
        <v>29</v>
      </c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3740</v>
      </c>
      <c r="B153" s="95" t="s">
        <v>4229</v>
      </c>
      <c r="C153" s="377" t="s">
        <v>4230</v>
      </c>
      <c r="D153" s="345">
        <v>0</v>
      </c>
      <c r="E153" s="341" t="s">
        <v>28</v>
      </c>
      <c r="F153" s="341" t="s">
        <v>20</v>
      </c>
      <c r="G153" s="341" t="s">
        <v>369</v>
      </c>
      <c r="H153" s="341" t="str">
        <f>IFERROR(VLOOKUP(G153,'Cadastro de assessores'!A:B,2,FALSE),"Não Cadastrado")</f>
        <v>18009</v>
      </c>
      <c r="I153" s="341"/>
      <c r="J153" s="26" t="s">
        <v>201</v>
      </c>
      <c r="K153" s="341" t="s">
        <v>3749</v>
      </c>
      <c r="L153" s="374">
        <v>44300</v>
      </c>
      <c r="M153" s="374">
        <v>44300</v>
      </c>
      <c r="N153" s="374">
        <v>44651</v>
      </c>
      <c r="O153" s="341" t="s">
        <v>3750</v>
      </c>
      <c r="P153" s="375">
        <v>1.2E-2</v>
      </c>
      <c r="Q153" s="407" t="s">
        <v>4231</v>
      </c>
      <c r="R153" s="404"/>
      <c r="S153" s="341" t="str">
        <f t="shared" si="12"/>
        <v>Não Qualificado</v>
      </c>
      <c r="T153" s="341" t="s">
        <v>203</v>
      </c>
      <c r="U153" s="341" t="s">
        <v>3801</v>
      </c>
      <c r="V153" s="341" t="s">
        <v>113</v>
      </c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2893</v>
      </c>
      <c r="BE153" s="291" t="s">
        <v>2893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3740</v>
      </c>
      <c r="B154" s="95" t="s">
        <v>1024</v>
      </c>
      <c r="C154" s="377" t="s">
        <v>4232</v>
      </c>
      <c r="D154" s="345">
        <v>3561110</v>
      </c>
      <c r="E154" s="342" t="s">
        <v>28</v>
      </c>
      <c r="F154" s="342" t="s">
        <v>29</v>
      </c>
      <c r="G154" s="345" t="s">
        <v>967</v>
      </c>
      <c r="H154" s="345">
        <f>IFERROR(VLOOKUP(G154,'Cadastro de assessores'!A:B,2,FALSE),"Não Cadastrado")</f>
        <v>12342</v>
      </c>
      <c r="I154" s="345"/>
      <c r="J154" s="26" t="s">
        <v>3743</v>
      </c>
      <c r="K154" s="342" t="s">
        <v>210</v>
      </c>
      <c r="L154" s="410">
        <v>44656</v>
      </c>
      <c r="M154" s="410">
        <v>44658</v>
      </c>
      <c r="N154" s="345"/>
      <c r="O154" s="345" t="s">
        <v>3757</v>
      </c>
      <c r="P154" s="375">
        <v>7.0000000000000001E-3</v>
      </c>
      <c r="Q154" s="158" t="s">
        <v>4233</v>
      </c>
      <c r="R154" s="404"/>
      <c r="S154" s="341" t="str">
        <f t="shared" si="12"/>
        <v>Não Qualificado</v>
      </c>
      <c r="T154" s="341" t="s">
        <v>203</v>
      </c>
      <c r="U154" s="345" t="s">
        <v>3771</v>
      </c>
      <c r="V154" s="345" t="s">
        <v>29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3740</v>
      </c>
      <c r="B155" s="95" t="s">
        <v>4234</v>
      </c>
      <c r="C155" s="114" t="s">
        <v>4235</v>
      </c>
      <c r="D155" s="341">
        <v>4403399</v>
      </c>
      <c r="E155" s="341" t="s">
        <v>110</v>
      </c>
      <c r="F155" s="341" t="s">
        <v>29</v>
      </c>
      <c r="G155" s="341" t="s">
        <v>4022</v>
      </c>
      <c r="H155" s="341" t="str">
        <f>IFERROR(VLOOKUP(G155,'Cadastro de assessores'!A:B,2,FALSE),"Não Cadastrado")</f>
        <v>15049</v>
      </c>
      <c r="I155" s="341"/>
      <c r="J155" s="26" t="s">
        <v>201</v>
      </c>
      <c r="K155" s="341" t="s">
        <v>3749</v>
      </c>
      <c r="L155" s="374">
        <v>44074</v>
      </c>
      <c r="M155" s="374">
        <v>44074</v>
      </c>
      <c r="N155" s="374">
        <v>44627</v>
      </c>
      <c r="O155" s="341" t="s">
        <v>3760</v>
      </c>
      <c r="P155" s="375">
        <v>1.2E-2</v>
      </c>
      <c r="Q155" s="407" t="s">
        <v>4236</v>
      </c>
      <c r="R155" s="404"/>
      <c r="S155" s="341" t="str">
        <f t="shared" si="12"/>
        <v>Não Qualificado</v>
      </c>
      <c r="T155" s="341" t="s">
        <v>203</v>
      </c>
      <c r="U155" s="341" t="s">
        <v>4165</v>
      </c>
      <c r="V155" s="341" t="s">
        <v>29</v>
      </c>
      <c r="W155" s="405" t="s">
        <v>3753</v>
      </c>
      <c r="X155" s="405" t="s">
        <v>3753</v>
      </c>
      <c r="Y155" s="405" t="s">
        <v>3753</v>
      </c>
      <c r="Z155" s="405" t="s">
        <v>3753</v>
      </c>
      <c r="AA155" s="405" t="s">
        <v>3753</v>
      </c>
      <c r="AB155" s="405" t="s">
        <v>3753</v>
      </c>
      <c r="AC155" s="405" t="s">
        <v>3753</v>
      </c>
      <c r="AD155" s="405" t="s">
        <v>3753</v>
      </c>
      <c r="AE155" s="405" t="s">
        <v>3753</v>
      </c>
      <c r="AF155" s="405" t="s">
        <v>3753</v>
      </c>
      <c r="AG155" s="405" t="s">
        <v>4237</v>
      </c>
      <c r="AH155" s="405" t="s">
        <v>4238</v>
      </c>
      <c r="AI155" s="405" t="s">
        <v>4239</v>
      </c>
      <c r="AJ155" s="405" t="s">
        <v>4240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2893</v>
      </c>
      <c r="BE155" s="291" t="s">
        <v>2893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3740</v>
      </c>
      <c r="B156" s="95" t="s">
        <v>4241</v>
      </c>
      <c r="C156" s="377" t="s">
        <v>4242</v>
      </c>
      <c r="D156" s="345">
        <v>5599659</v>
      </c>
      <c r="E156" s="342" t="s">
        <v>110</v>
      </c>
      <c r="F156" s="342" t="s">
        <v>29</v>
      </c>
      <c r="G156" s="345" t="s">
        <v>2763</v>
      </c>
      <c r="H156" s="345">
        <f>IFERROR(VLOOKUP(G156,'Cadastro de assessores'!A:B,2,FALSE),"Não Cadastrado")</f>
        <v>12347</v>
      </c>
      <c r="I156" s="345"/>
      <c r="J156" s="26" t="s">
        <v>3743</v>
      </c>
      <c r="K156" s="342" t="s">
        <v>210</v>
      </c>
      <c r="L156" s="402">
        <v>44341</v>
      </c>
      <c r="M156" s="402">
        <v>44344</v>
      </c>
      <c r="N156" s="345"/>
      <c r="O156" s="345" t="s">
        <v>3757</v>
      </c>
      <c r="P156" s="375">
        <v>7.0000000000000001E-3</v>
      </c>
      <c r="Q156" s="158"/>
      <c r="R156" s="404"/>
      <c r="S156" s="341" t="str">
        <f t="shared" si="12"/>
        <v/>
      </c>
      <c r="T156" s="341" t="s">
        <v>203</v>
      </c>
      <c r="U156" s="345" t="s">
        <v>3766</v>
      </c>
      <c r="V156" s="345" t="s">
        <v>29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3740</v>
      </c>
      <c r="B157" s="95" t="s">
        <v>4243</v>
      </c>
      <c r="C157" s="114" t="s">
        <v>4244</v>
      </c>
      <c r="D157" s="341">
        <v>4743699</v>
      </c>
      <c r="E157" s="341" t="s">
        <v>110</v>
      </c>
      <c r="F157" s="341" t="s">
        <v>29</v>
      </c>
      <c r="G157" s="341" t="s">
        <v>3569</v>
      </c>
      <c r="H157" s="341" t="str">
        <f>IFERROR(VLOOKUP(G157,'Cadastro de assessores'!A:B,2,FALSE),"Não Cadastrado")</f>
        <v>14574</v>
      </c>
      <c r="I157" s="341"/>
      <c r="J157" s="26" t="s">
        <v>201</v>
      </c>
      <c r="K157" s="341" t="s">
        <v>3749</v>
      </c>
      <c r="L157" s="374">
        <v>44211</v>
      </c>
      <c r="M157" s="374">
        <v>44211</v>
      </c>
      <c r="N157" s="374">
        <v>44803</v>
      </c>
      <c r="O157" s="341" t="s">
        <v>3750</v>
      </c>
      <c r="P157" s="375">
        <v>1.4999999999999999E-2</v>
      </c>
      <c r="Q157" s="407" t="s">
        <v>4245</v>
      </c>
      <c r="R157" s="404"/>
      <c r="S157" s="341" t="str">
        <f t="shared" si="12"/>
        <v/>
      </c>
      <c r="T157" s="341" t="s">
        <v>203</v>
      </c>
      <c r="U157" s="341" t="s">
        <v>3752</v>
      </c>
      <c r="V157" s="341" t="s">
        <v>29</v>
      </c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3740</v>
      </c>
      <c r="B158" s="95" t="s">
        <v>4246</v>
      </c>
      <c r="C158" s="114" t="s">
        <v>4247</v>
      </c>
      <c r="D158" s="341">
        <v>4695581</v>
      </c>
      <c r="E158" s="342" t="s">
        <v>110</v>
      </c>
      <c r="F158" s="342" t="s">
        <v>29</v>
      </c>
      <c r="G158" s="342" t="s">
        <v>4060</v>
      </c>
      <c r="H158" s="342" t="str">
        <f>IFERROR(VLOOKUP(G158,'Cadastro de assessores'!A:B,2,FALSE),"Não Cadastrado")</f>
        <v>19157</v>
      </c>
      <c r="I158" s="342"/>
      <c r="J158" s="26" t="s">
        <v>3743</v>
      </c>
      <c r="K158" s="342" t="s">
        <v>210</v>
      </c>
      <c r="L158" s="403">
        <v>44186</v>
      </c>
      <c r="M158" s="403">
        <v>44193</v>
      </c>
      <c r="N158" s="345"/>
      <c r="O158" s="345" t="s">
        <v>3744</v>
      </c>
      <c r="P158" s="375">
        <v>0.02</v>
      </c>
      <c r="Q158" s="407"/>
      <c r="R158" s="404"/>
      <c r="S158" s="341" t="str">
        <f t="shared" si="12"/>
        <v/>
      </c>
      <c r="T158" s="341" t="s">
        <v>203</v>
      </c>
      <c r="U158" s="341" t="s">
        <v>4248</v>
      </c>
      <c r="V158" s="341" t="s">
        <v>29</v>
      </c>
      <c r="W158" s="405" t="s">
        <v>3753</v>
      </c>
      <c r="X158" s="405" t="s">
        <v>3753</v>
      </c>
      <c r="Y158" s="405" t="s">
        <v>3753</v>
      </c>
      <c r="Z158" s="405" t="s">
        <v>3753</v>
      </c>
      <c r="AA158" s="405" t="s">
        <v>3753</v>
      </c>
      <c r="AB158" s="405" t="s">
        <v>3753</v>
      </c>
      <c r="AC158" s="405" t="s">
        <v>3753</v>
      </c>
      <c r="AD158" s="405" t="s">
        <v>3753</v>
      </c>
      <c r="AE158" s="405" t="s">
        <v>3753</v>
      </c>
      <c r="AF158" s="405" t="s">
        <v>3753</v>
      </c>
      <c r="AG158" s="405" t="s">
        <v>3753</v>
      </c>
      <c r="AH158" s="405" t="s">
        <v>3753</v>
      </c>
      <c r="AI158" s="405" t="s">
        <v>3753</v>
      </c>
      <c r="AJ158" s="405" t="s">
        <v>3753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3740</v>
      </c>
      <c r="B159" s="95" t="s">
        <v>4249</v>
      </c>
      <c r="C159" s="428" t="s">
        <v>4250</v>
      </c>
      <c r="D159" s="413">
        <v>3274958</v>
      </c>
      <c r="E159" s="342" t="s">
        <v>110</v>
      </c>
      <c r="F159" s="342" t="s">
        <v>29</v>
      </c>
      <c r="G159" s="342" t="s">
        <v>4013</v>
      </c>
      <c r="H159" s="342" t="str">
        <f>IFERROR(VLOOKUP(G159,'Cadastro de assessores'!A:B,2,FALSE),"Não Cadastrado")</f>
        <v>19634</v>
      </c>
      <c r="I159" s="342"/>
      <c r="J159" s="26" t="s">
        <v>3743</v>
      </c>
      <c r="K159" s="342" t="s">
        <v>210</v>
      </c>
      <c r="L159" s="410">
        <v>44714</v>
      </c>
      <c r="M159" s="410">
        <v>44714</v>
      </c>
      <c r="N159" s="345"/>
      <c r="O159" s="345" t="s">
        <v>3757</v>
      </c>
      <c r="P159" s="375">
        <v>7.0000000000000001E-3</v>
      </c>
      <c r="Q159" s="158" t="s">
        <v>4251</v>
      </c>
      <c r="R159" s="404"/>
      <c r="S159" s="341"/>
      <c r="T159" s="341" t="s">
        <v>203</v>
      </c>
      <c r="U159" s="341" t="s">
        <v>3888</v>
      </c>
      <c r="V159" s="345" t="s">
        <v>29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5"/>
      <c r="AH159" s="405"/>
      <c r="AI159" s="405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2893</v>
      </c>
      <c r="BE159" s="291" t="s">
        <v>2893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3740</v>
      </c>
      <c r="B160" s="95" t="s">
        <v>1046</v>
      </c>
      <c r="C160" s="428" t="s">
        <v>4252</v>
      </c>
      <c r="D160" s="413">
        <v>6986262</v>
      </c>
      <c r="E160" s="342" t="s">
        <v>28</v>
      </c>
      <c r="F160" s="342" t="s">
        <v>20</v>
      </c>
      <c r="G160" s="342" t="s">
        <v>369</v>
      </c>
      <c r="H160" s="342" t="str">
        <f>IFERROR(VLOOKUP(G160,'Cadastro de assessores'!A:B,2,FALSE),"Não Cadastrado")</f>
        <v>18009</v>
      </c>
      <c r="I160" s="342"/>
      <c r="J160" s="26" t="s">
        <v>3743</v>
      </c>
      <c r="K160" s="342" t="s">
        <v>210</v>
      </c>
      <c r="L160" s="402">
        <v>44508</v>
      </c>
      <c r="M160" s="402">
        <v>44503</v>
      </c>
      <c r="N160" s="378">
        <v>45033</v>
      </c>
      <c r="O160" s="345" t="s">
        <v>3797</v>
      </c>
      <c r="P160" s="375">
        <v>8.0000000000000002E-3</v>
      </c>
      <c r="Q160" s="158" t="s">
        <v>4253</v>
      </c>
      <c r="R160" s="404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203</v>
      </c>
      <c r="U160" s="341" t="s">
        <v>3888</v>
      </c>
      <c r="V160" s="345" t="s">
        <v>29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5"/>
      <c r="AH160" s="405"/>
      <c r="AI160" s="405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3740</v>
      </c>
      <c r="B161" s="95" t="s">
        <v>4254</v>
      </c>
      <c r="C161" s="114" t="s">
        <v>4255</v>
      </c>
      <c r="D161" s="341">
        <v>395136</v>
      </c>
      <c r="E161" s="341" t="s">
        <v>28</v>
      </c>
      <c r="F161" s="341" t="s">
        <v>29</v>
      </c>
      <c r="G161" s="341" t="s">
        <v>4256</v>
      </c>
      <c r="H161" s="341" t="str">
        <f>IFERROR(VLOOKUP(G161,'Cadastro de assessores'!A:B,2,FALSE),"Não Cadastrado")</f>
        <v>12846</v>
      </c>
      <c r="I161" s="341"/>
      <c r="J161" s="26" t="s">
        <v>201</v>
      </c>
      <c r="K161" s="341" t="s">
        <v>3749</v>
      </c>
      <c r="L161" s="374">
        <v>44260</v>
      </c>
      <c r="M161" s="374">
        <v>44260</v>
      </c>
      <c r="N161" s="374">
        <v>44378</v>
      </c>
      <c r="O161" s="341" t="s">
        <v>3764</v>
      </c>
      <c r="P161" s="375">
        <v>5.0000000000000001E-3</v>
      </c>
      <c r="Q161" s="427" t="s">
        <v>4257</v>
      </c>
      <c r="R161" s="404"/>
      <c r="S161" s="341" t="str">
        <f t="shared" si="13"/>
        <v/>
      </c>
      <c r="T161" s="341" t="s">
        <v>203</v>
      </c>
      <c r="U161" s="341" t="s">
        <v>3787</v>
      </c>
      <c r="V161" s="341" t="s">
        <v>29</v>
      </c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2893</v>
      </c>
      <c r="BE161" s="291" t="s">
        <v>2893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3740</v>
      </c>
      <c r="B162" s="95" t="s">
        <v>4258</v>
      </c>
      <c r="C162" s="377" t="s">
        <v>4259</v>
      </c>
      <c r="D162" s="409">
        <v>9225581</v>
      </c>
      <c r="E162" s="342" t="s">
        <v>28</v>
      </c>
      <c r="F162" s="342" t="s">
        <v>20</v>
      </c>
      <c r="G162" s="342" t="s">
        <v>214</v>
      </c>
      <c r="H162" s="341">
        <f>IFERROR(VLOOKUP(G162,'Cadastro de assessores'!A:B,2,FALSE),"Não Cadastrado")</f>
        <v>12331</v>
      </c>
      <c r="I162" s="341"/>
      <c r="J162" s="26" t="s">
        <v>3743</v>
      </c>
      <c r="K162" s="341" t="s">
        <v>215</v>
      </c>
      <c r="L162" s="426" t="s">
        <v>3107</v>
      </c>
      <c r="M162" s="426"/>
      <c r="N162" s="345"/>
      <c r="O162" s="345" t="s">
        <v>3760</v>
      </c>
      <c r="P162" s="375">
        <v>0.01</v>
      </c>
      <c r="Q162" s="427" t="s">
        <v>4260</v>
      </c>
      <c r="R162" s="404"/>
      <c r="S162" s="341"/>
      <c r="T162" s="341"/>
      <c r="U162" s="341"/>
      <c r="V162" s="341" t="s">
        <v>20</v>
      </c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3740</v>
      </c>
      <c r="B163" s="95" t="s">
        <v>1073</v>
      </c>
      <c r="C163" s="377" t="s">
        <v>3082</v>
      </c>
      <c r="D163" s="409">
        <v>2551563</v>
      </c>
      <c r="E163" s="342" t="s">
        <v>28</v>
      </c>
      <c r="F163" s="342" t="s">
        <v>29</v>
      </c>
      <c r="G163" s="342" t="s">
        <v>30</v>
      </c>
      <c r="H163" s="342">
        <f>IFERROR(VLOOKUP(G163,'Cadastro de assessores'!A:B,2,FALSE),"Não Cadastrado")</f>
        <v>12344</v>
      </c>
      <c r="I163" s="342"/>
      <c r="J163" s="26" t="s">
        <v>3743</v>
      </c>
      <c r="K163" s="342" t="s">
        <v>210</v>
      </c>
      <c r="L163" s="410">
        <v>44644</v>
      </c>
      <c r="M163" s="410">
        <v>44644</v>
      </c>
      <c r="N163" s="345"/>
      <c r="O163" s="345" t="s">
        <v>3757</v>
      </c>
      <c r="P163" s="375">
        <v>7.0000000000000001E-3</v>
      </c>
      <c r="Q163" s="407"/>
      <c r="R163" s="404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203</v>
      </c>
      <c r="U163" s="341" t="s">
        <v>3888</v>
      </c>
      <c r="V163" s="341" t="s">
        <v>29</v>
      </c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3740</v>
      </c>
      <c r="B164" s="95" t="s">
        <v>4261</v>
      </c>
      <c r="C164" s="377" t="s">
        <v>4262</v>
      </c>
      <c r="D164" s="409">
        <v>2160689</v>
      </c>
      <c r="E164" s="342" t="s">
        <v>28</v>
      </c>
      <c r="F164" s="342" t="s">
        <v>20</v>
      </c>
      <c r="G164" s="342" t="s">
        <v>214</v>
      </c>
      <c r="H164" s="413">
        <f>IFERROR(VLOOKUP(G164,'Cadastro de assessores'!A:B,2,FALSE),"Não Cadastrado")</f>
        <v>12331</v>
      </c>
      <c r="I164" s="413"/>
      <c r="J164" s="26" t="s">
        <v>210</v>
      </c>
      <c r="K164" s="342" t="s">
        <v>210</v>
      </c>
      <c r="L164" s="410">
        <v>44645</v>
      </c>
      <c r="M164" s="410">
        <v>44645</v>
      </c>
      <c r="N164" s="345"/>
      <c r="O164" s="345" t="s">
        <v>3750</v>
      </c>
      <c r="P164" s="375">
        <v>1.4999999999999999E-2</v>
      </c>
      <c r="Q164" s="407" t="s">
        <v>4263</v>
      </c>
      <c r="R164" s="404"/>
      <c r="S164" s="341" t="str">
        <f t="shared" si="14"/>
        <v>Não Qualificado</v>
      </c>
      <c r="T164" s="341" t="s">
        <v>203</v>
      </c>
      <c r="U164" s="345" t="s">
        <v>4264</v>
      </c>
      <c r="V164" s="341" t="s">
        <v>1267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5"/>
      <c r="AH164" s="405"/>
      <c r="AI164" s="405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2893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3740</v>
      </c>
      <c r="B165" s="95" t="s">
        <v>4265</v>
      </c>
      <c r="C165" s="377" t="s">
        <v>4266</v>
      </c>
      <c r="D165" s="345">
        <v>6486558</v>
      </c>
      <c r="E165" s="342" t="s">
        <v>28</v>
      </c>
      <c r="F165" s="342" t="s">
        <v>29</v>
      </c>
      <c r="G165" s="413" t="s">
        <v>3576</v>
      </c>
      <c r="H165" s="413" t="str">
        <f>IFERROR(VLOOKUP(G165,'Cadastro de assessores'!A:B,2,FALSE),"Não Cadastrado")</f>
        <v>14739</v>
      </c>
      <c r="I165" s="413"/>
      <c r="J165" s="26" t="s">
        <v>210</v>
      </c>
      <c r="K165" s="342" t="s">
        <v>210</v>
      </c>
      <c r="L165" s="402">
        <v>44439</v>
      </c>
      <c r="M165" s="402">
        <v>44447</v>
      </c>
      <c r="N165" s="345"/>
      <c r="O165" s="345" t="s">
        <v>3750</v>
      </c>
      <c r="P165" s="375">
        <v>1.4999999999999999E-2</v>
      </c>
      <c r="Q165" s="407"/>
      <c r="R165" s="404"/>
      <c r="S165" s="341" t="str">
        <f t="shared" si="14"/>
        <v>Não Qualificado</v>
      </c>
      <c r="T165" s="341" t="s">
        <v>203</v>
      </c>
      <c r="U165" s="345" t="s">
        <v>4267</v>
      </c>
      <c r="V165" s="341" t="s">
        <v>113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5"/>
      <c r="AI165" s="405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8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3740</v>
      </c>
      <c r="B166" s="95" t="s">
        <v>1098</v>
      </c>
      <c r="C166" s="435" t="s">
        <v>1095</v>
      </c>
      <c r="D166" s="345">
        <v>7032839</v>
      </c>
      <c r="E166" s="342" t="s">
        <v>28</v>
      </c>
      <c r="F166" s="342" t="s">
        <v>29</v>
      </c>
      <c r="G166" s="345" t="s">
        <v>3576</v>
      </c>
      <c r="H166" s="413" t="str">
        <f>IFERROR(VLOOKUP(G166,'Cadastro de assessores'!A:B,2,FALSE),"Não Cadastrado")</f>
        <v>14739</v>
      </c>
      <c r="I166" s="413"/>
      <c r="J166" s="26" t="s">
        <v>3743</v>
      </c>
      <c r="K166" s="342" t="s">
        <v>210</v>
      </c>
      <c r="L166" s="402">
        <v>44508</v>
      </c>
      <c r="M166" s="402">
        <v>44509</v>
      </c>
      <c r="N166" s="345"/>
      <c r="O166" s="345" t="s">
        <v>3757</v>
      </c>
      <c r="P166" s="436">
        <v>7.0000000000000001E-3</v>
      </c>
      <c r="Q166" s="407"/>
      <c r="R166" s="404"/>
      <c r="S166" s="341" t="str">
        <f t="shared" si="14"/>
        <v>Não Qualificado</v>
      </c>
      <c r="T166" s="341" t="s">
        <v>203</v>
      </c>
      <c r="U166" s="345" t="s">
        <v>4267</v>
      </c>
      <c r="V166" s="341" t="s">
        <v>113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5"/>
      <c r="AH166" s="405"/>
      <c r="AI166" s="405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3740</v>
      </c>
      <c r="B167" s="95" t="s">
        <v>1098</v>
      </c>
      <c r="C167" s="435" t="s">
        <v>1095</v>
      </c>
      <c r="D167" s="345">
        <v>7046433</v>
      </c>
      <c r="E167" s="342" t="s">
        <v>28</v>
      </c>
      <c r="F167" s="342" t="s">
        <v>29</v>
      </c>
      <c r="G167" s="345" t="s">
        <v>3576</v>
      </c>
      <c r="H167" s="413" t="str">
        <f>IFERROR(VLOOKUP(G167,'Cadastro de assessores'!A:B,2,FALSE),"Não Cadastrado")</f>
        <v>14739</v>
      </c>
      <c r="I167" s="413"/>
      <c r="J167" s="26" t="s">
        <v>3743</v>
      </c>
      <c r="K167" s="342" t="s">
        <v>210</v>
      </c>
      <c r="L167" s="402">
        <v>44508</v>
      </c>
      <c r="M167" s="402">
        <v>44508</v>
      </c>
      <c r="N167" s="345"/>
      <c r="O167" s="345" t="s">
        <v>3764</v>
      </c>
      <c r="P167" s="375">
        <v>2.5000000000000001E-2</v>
      </c>
      <c r="Q167" s="407"/>
      <c r="R167" s="404"/>
      <c r="S167" s="341" t="str">
        <f t="shared" si="14"/>
        <v>Não Qualificado</v>
      </c>
      <c r="T167" s="341" t="s">
        <v>203</v>
      </c>
      <c r="U167" s="345" t="s">
        <v>4267</v>
      </c>
      <c r="V167" s="341" t="s">
        <v>113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5"/>
      <c r="AH167" s="405"/>
      <c r="AI167" s="405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3740</v>
      </c>
      <c r="B168" s="95" t="s">
        <v>4268</v>
      </c>
      <c r="C168" s="114" t="s">
        <v>4269</v>
      </c>
      <c r="D168" s="341">
        <v>4947409</v>
      </c>
      <c r="E168" s="342" t="s">
        <v>28</v>
      </c>
      <c r="F168" s="342" t="s">
        <v>29</v>
      </c>
      <c r="G168" s="342" t="s">
        <v>4270</v>
      </c>
      <c r="H168" s="342" t="str">
        <f>IFERROR(VLOOKUP(G168,'Cadastro de assessores'!A:B,2,FALSE),"Não Cadastrado")</f>
        <v>13896</v>
      </c>
      <c r="I168" s="342"/>
      <c r="J168" s="26" t="s">
        <v>3743</v>
      </c>
      <c r="K168" s="342" t="s">
        <v>210</v>
      </c>
      <c r="L168" s="402">
        <v>44272</v>
      </c>
      <c r="M168" s="402">
        <v>44260</v>
      </c>
      <c r="N168" s="341"/>
      <c r="O168" s="341" t="s">
        <v>3764</v>
      </c>
      <c r="P168" s="375">
        <v>2.5000000000000001E-2</v>
      </c>
      <c r="Q168" s="407"/>
      <c r="R168" s="404"/>
      <c r="S168" s="341" t="str">
        <f t="shared" si="14"/>
        <v/>
      </c>
      <c r="T168" s="341" t="s">
        <v>203</v>
      </c>
      <c r="U168" s="341" t="s">
        <v>3801</v>
      </c>
      <c r="V168" s="341" t="s">
        <v>113</v>
      </c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3740</v>
      </c>
      <c r="B169" s="95" t="s">
        <v>4271</v>
      </c>
      <c r="C169" s="114" t="s">
        <v>4272</v>
      </c>
      <c r="D169" s="341">
        <v>4622255</v>
      </c>
      <c r="E169" s="342" t="s">
        <v>110</v>
      </c>
      <c r="F169" s="342" t="s">
        <v>29</v>
      </c>
      <c r="G169" s="342" t="s">
        <v>4060</v>
      </c>
      <c r="H169" s="342" t="str">
        <f>IFERROR(VLOOKUP(G169,'Cadastro de assessores'!A:B,2,FALSE),"Não Cadastrado")</f>
        <v>19157</v>
      </c>
      <c r="I169" s="342"/>
      <c r="J169" s="26" t="s">
        <v>3743</v>
      </c>
      <c r="K169" s="341" t="s">
        <v>215</v>
      </c>
      <c r="L169" s="341" t="s">
        <v>3107</v>
      </c>
      <c r="M169" s="423" t="s">
        <v>3573</v>
      </c>
      <c r="N169" s="341"/>
      <c r="O169" s="341" t="s">
        <v>3750</v>
      </c>
      <c r="P169" s="375">
        <v>1.4999999999999999E-2</v>
      </c>
      <c r="Q169" s="407"/>
      <c r="R169" s="404"/>
      <c r="S169" s="341" t="str">
        <f t="shared" si="14"/>
        <v>Não Qualificado</v>
      </c>
      <c r="T169" s="341" t="s">
        <v>203</v>
      </c>
      <c r="U169" s="341" t="s">
        <v>3778</v>
      </c>
      <c r="V169" s="341" t="s">
        <v>29</v>
      </c>
      <c r="W169" s="405" t="s">
        <v>3753</v>
      </c>
      <c r="X169" s="405" t="s">
        <v>3753</v>
      </c>
      <c r="Y169" s="405" t="s">
        <v>3753</v>
      </c>
      <c r="Z169" s="405" t="s">
        <v>3753</v>
      </c>
      <c r="AA169" s="405" t="s">
        <v>3753</v>
      </c>
      <c r="AB169" s="405" t="s">
        <v>3753</v>
      </c>
      <c r="AC169" s="405" t="s">
        <v>3753</v>
      </c>
      <c r="AD169" s="405" t="s">
        <v>3753</v>
      </c>
      <c r="AE169" s="405" t="s">
        <v>3753</v>
      </c>
      <c r="AF169" s="405" t="s">
        <v>3753</v>
      </c>
      <c r="AG169" s="405" t="s">
        <v>3753</v>
      </c>
      <c r="AH169" s="405" t="s">
        <v>3753</v>
      </c>
      <c r="AI169" s="405" t="s">
        <v>3753</v>
      </c>
      <c r="AJ169" s="405" t="s">
        <v>3753</v>
      </c>
      <c r="AK169" s="291" t="s">
        <v>3107</v>
      </c>
      <c r="AL169" s="291"/>
      <c r="AM169" s="291" t="s">
        <v>3107</v>
      </c>
      <c r="AN169" s="291" t="s">
        <v>3107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2893</v>
      </c>
      <c r="BE169" s="291" t="s">
        <v>2893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3740</v>
      </c>
      <c r="B170" s="95" t="s">
        <v>4273</v>
      </c>
      <c r="C170" s="377" t="s">
        <v>4274</v>
      </c>
      <c r="D170" s="345">
        <v>394871</v>
      </c>
      <c r="E170" s="342" t="s">
        <v>28</v>
      </c>
      <c r="F170" s="342" t="s">
        <v>29</v>
      </c>
      <c r="G170" s="342" t="s">
        <v>30</v>
      </c>
      <c r="H170" s="342">
        <v>12344</v>
      </c>
      <c r="I170" s="342"/>
      <c r="J170" s="26" t="s">
        <v>3743</v>
      </c>
      <c r="K170" s="342" t="s">
        <v>210</v>
      </c>
      <c r="L170" s="402">
        <v>44757</v>
      </c>
      <c r="M170" s="402">
        <v>44757</v>
      </c>
      <c r="N170" s="341"/>
      <c r="O170" s="341" t="s">
        <v>3760</v>
      </c>
      <c r="P170" s="375">
        <v>1.2E-2</v>
      </c>
      <c r="Q170" s="407" t="s">
        <v>4275</v>
      </c>
      <c r="R170" s="404"/>
      <c r="S170" s="341"/>
      <c r="T170" s="341" t="s">
        <v>203</v>
      </c>
      <c r="U170" s="341" t="s">
        <v>3771</v>
      </c>
      <c r="V170" s="341" t="s">
        <v>29</v>
      </c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3740</v>
      </c>
      <c r="B171" s="95" t="s">
        <v>4276</v>
      </c>
      <c r="C171" s="114" t="s">
        <v>4277</v>
      </c>
      <c r="D171" s="341">
        <v>4862815</v>
      </c>
      <c r="E171" s="341" t="s">
        <v>28</v>
      </c>
      <c r="F171" s="341" t="s">
        <v>20</v>
      </c>
      <c r="G171" s="341" t="s">
        <v>369</v>
      </c>
      <c r="H171" s="341" t="str">
        <f>IFERROR(VLOOKUP(G171,'Cadastro de assessores'!A:B,2,FALSE),"Não Cadastrado")</f>
        <v>18009</v>
      </c>
      <c r="I171" s="341"/>
      <c r="J171" s="26" t="s">
        <v>201</v>
      </c>
      <c r="K171" s="341" t="s">
        <v>3749</v>
      </c>
      <c r="L171" s="374">
        <v>44251</v>
      </c>
      <c r="M171" s="374">
        <v>44251</v>
      </c>
      <c r="N171" s="374">
        <v>44777</v>
      </c>
      <c r="O171" s="341" t="s">
        <v>3764</v>
      </c>
      <c r="P171" s="375">
        <v>2.5000000000000001E-2</v>
      </c>
      <c r="Q171" s="407" t="s">
        <v>4278</v>
      </c>
      <c r="R171" s="404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203</v>
      </c>
      <c r="U171" s="341" t="s">
        <v>3801</v>
      </c>
      <c r="V171" s="341" t="s">
        <v>113</v>
      </c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3740</v>
      </c>
      <c r="B172" s="95" t="s">
        <v>4279</v>
      </c>
      <c r="C172" s="377" t="s">
        <v>4280</v>
      </c>
      <c r="D172" s="345">
        <v>5171052</v>
      </c>
      <c r="E172" s="342" t="s">
        <v>28</v>
      </c>
      <c r="F172" s="342" t="s">
        <v>20</v>
      </c>
      <c r="G172" s="342" t="s">
        <v>369</v>
      </c>
      <c r="H172" s="342" t="str">
        <f>IFERROR(VLOOKUP(G172,'Cadastro de assessores'!A:B,2,FALSE),"Não Cadastrado")</f>
        <v>18009</v>
      </c>
      <c r="I172" s="342"/>
      <c r="J172" s="26" t="s">
        <v>210</v>
      </c>
      <c r="K172" s="342" t="s">
        <v>210</v>
      </c>
      <c r="L172" s="402">
        <v>44299</v>
      </c>
      <c r="M172" s="402">
        <v>44314</v>
      </c>
      <c r="N172" s="341"/>
      <c r="O172" s="341" t="s">
        <v>3764</v>
      </c>
      <c r="P172" s="375">
        <v>2.5000000000000001E-2</v>
      </c>
      <c r="Q172" s="407"/>
      <c r="R172" s="404"/>
      <c r="S172" s="341" t="str">
        <f t="shared" si="15"/>
        <v>Não Qualificado</v>
      </c>
      <c r="T172" s="341" t="s">
        <v>203</v>
      </c>
      <c r="U172" s="341" t="s">
        <v>4281</v>
      </c>
      <c r="V172" s="341" t="s">
        <v>113</v>
      </c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3740</v>
      </c>
      <c r="B173" s="95" t="s">
        <v>4282</v>
      </c>
      <c r="C173" s="114" t="s">
        <v>4283</v>
      </c>
      <c r="D173" s="341">
        <v>2218857</v>
      </c>
      <c r="E173" s="341" t="s">
        <v>110</v>
      </c>
      <c r="F173" s="341" t="s">
        <v>29</v>
      </c>
      <c r="G173" s="341" t="s">
        <v>3569</v>
      </c>
      <c r="H173" s="341" t="str">
        <f>IFERROR(VLOOKUP(G173,'Cadastro de assessores'!A:B,2,FALSE),"Não Cadastrado")</f>
        <v>14574</v>
      </c>
      <c r="I173" s="341"/>
      <c r="J173" s="26" t="s">
        <v>201</v>
      </c>
      <c r="K173" s="341" t="s">
        <v>3749</v>
      </c>
      <c r="L173" s="406">
        <v>44126</v>
      </c>
      <c r="M173" s="406">
        <v>44126</v>
      </c>
      <c r="N173" s="374">
        <v>44281</v>
      </c>
      <c r="O173" s="341" t="s">
        <v>3750</v>
      </c>
      <c r="P173" s="375">
        <v>1.4999999999999999E-2</v>
      </c>
      <c r="Q173" s="407" t="s">
        <v>4284</v>
      </c>
      <c r="R173" s="404"/>
      <c r="S173" s="341" t="str">
        <f t="shared" si="15"/>
        <v>Qualificado</v>
      </c>
      <c r="T173" s="341" t="s">
        <v>203</v>
      </c>
      <c r="U173" s="341" t="s">
        <v>3884</v>
      </c>
      <c r="V173" s="341" t="s">
        <v>29</v>
      </c>
      <c r="W173" s="405" t="s">
        <v>3753</v>
      </c>
      <c r="X173" s="405" t="s">
        <v>3753</v>
      </c>
      <c r="Y173" s="405" t="s">
        <v>3753</v>
      </c>
      <c r="Z173" s="405" t="s">
        <v>3753</v>
      </c>
      <c r="AA173" s="405" t="s">
        <v>3753</v>
      </c>
      <c r="AB173" s="405" t="s">
        <v>3753</v>
      </c>
      <c r="AC173" s="405" t="s">
        <v>3753</v>
      </c>
      <c r="AD173" s="405" t="s">
        <v>3753</v>
      </c>
      <c r="AE173" s="405" t="s">
        <v>3753</v>
      </c>
      <c r="AF173" s="405" t="s">
        <v>3753</v>
      </c>
      <c r="AG173" s="405" t="s">
        <v>3753</v>
      </c>
      <c r="AH173" s="405" t="s">
        <v>3753</v>
      </c>
      <c r="AI173" s="405" t="s">
        <v>4285</v>
      </c>
      <c r="AJ173" s="405" t="s">
        <v>4286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2893</v>
      </c>
      <c r="BE173" s="291" t="s">
        <v>2893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3740</v>
      </c>
      <c r="B174" s="95" t="s">
        <v>1145</v>
      </c>
      <c r="C174" s="377" t="s">
        <v>1141</v>
      </c>
      <c r="D174" s="345">
        <v>2257037</v>
      </c>
      <c r="E174" s="342" t="s">
        <v>110</v>
      </c>
      <c r="F174" s="342" t="s">
        <v>29</v>
      </c>
      <c r="G174" s="342" t="s">
        <v>4222</v>
      </c>
      <c r="H174" s="342">
        <f>IFERROR(VLOOKUP(G174,'Cadastro de assessores'!A:B,2,FALSE),"Não Cadastrado")</f>
        <v>12330</v>
      </c>
      <c r="I174" s="342"/>
      <c r="J174" s="26" t="s">
        <v>3743</v>
      </c>
      <c r="K174" s="342" t="s">
        <v>210</v>
      </c>
      <c r="L174" s="410">
        <v>44684</v>
      </c>
      <c r="M174" s="410">
        <v>44706</v>
      </c>
      <c r="N174" s="341"/>
      <c r="O174" s="341" t="s">
        <v>4287</v>
      </c>
      <c r="P174" s="375">
        <v>2E-3</v>
      </c>
      <c r="Q174" s="158" t="s">
        <v>4275</v>
      </c>
      <c r="R174" s="404"/>
      <c r="S174" s="341"/>
      <c r="T174" s="341" t="s">
        <v>203</v>
      </c>
      <c r="U174" s="341" t="s">
        <v>3778</v>
      </c>
      <c r="V174" s="341" t="s">
        <v>29</v>
      </c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3740</v>
      </c>
      <c r="B175" s="95" t="s">
        <v>1145</v>
      </c>
      <c r="C175" s="377" t="s">
        <v>1141</v>
      </c>
      <c r="D175" s="345">
        <v>8588911</v>
      </c>
      <c r="E175" s="342" t="s">
        <v>110</v>
      </c>
      <c r="F175" s="342" t="s">
        <v>29</v>
      </c>
      <c r="G175" s="342" t="s">
        <v>4222</v>
      </c>
      <c r="H175" s="342">
        <f>IFERROR(VLOOKUP(G175,'Cadastro de assessores'!A:B,2,FALSE),"Não Cadastrado")</f>
        <v>12330</v>
      </c>
      <c r="I175" s="342"/>
      <c r="J175" s="26" t="s">
        <v>3743</v>
      </c>
      <c r="K175" s="342" t="s">
        <v>210</v>
      </c>
      <c r="L175" s="410">
        <v>44704</v>
      </c>
      <c r="M175" s="410">
        <v>44706</v>
      </c>
      <c r="N175" s="341"/>
      <c r="O175" s="341" t="s">
        <v>3760</v>
      </c>
      <c r="P175" s="375">
        <v>0.01</v>
      </c>
      <c r="Q175" s="407" t="s">
        <v>4288</v>
      </c>
      <c r="R175" s="404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203</v>
      </c>
      <c r="U175" s="341" t="s">
        <v>3778</v>
      </c>
      <c r="V175" s="341" t="s">
        <v>29</v>
      </c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3740</v>
      </c>
      <c r="B176" s="95" t="s">
        <v>1153</v>
      </c>
      <c r="C176" s="428" t="s">
        <v>4289</v>
      </c>
      <c r="D176" s="409">
        <v>7393141</v>
      </c>
      <c r="E176" s="342" t="s">
        <v>28</v>
      </c>
      <c r="F176" s="342" t="s">
        <v>20</v>
      </c>
      <c r="G176" s="342" t="s">
        <v>214</v>
      </c>
      <c r="H176" s="342">
        <f>IFERROR(VLOOKUP(G176,'Cadastro de assessores'!A:B,2,FALSE),"Não Cadastrado")</f>
        <v>12331</v>
      </c>
      <c r="I176" s="342"/>
      <c r="J176" s="26" t="s">
        <v>3743</v>
      </c>
      <c r="K176" s="342" t="s">
        <v>210</v>
      </c>
      <c r="L176" s="410">
        <v>44607</v>
      </c>
      <c r="M176" s="410">
        <v>44606</v>
      </c>
      <c r="N176" s="341"/>
      <c r="O176" s="341" t="s">
        <v>3760</v>
      </c>
      <c r="P176" s="375">
        <v>1.2E-2</v>
      </c>
      <c r="Q176" s="407" t="s">
        <v>4040</v>
      </c>
      <c r="R176" s="404"/>
      <c r="S176" s="341" t="str">
        <f t="shared" si="16"/>
        <v>Não Qualificado</v>
      </c>
      <c r="T176" s="341" t="s">
        <v>329</v>
      </c>
      <c r="U176" s="341" t="s">
        <v>3796</v>
      </c>
      <c r="V176" s="341" t="s">
        <v>20</v>
      </c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3740</v>
      </c>
      <c r="B177" s="95" t="s">
        <v>4290</v>
      </c>
      <c r="C177" s="114" t="s">
        <v>4291</v>
      </c>
      <c r="D177" s="341">
        <v>4418403</v>
      </c>
      <c r="E177" s="341" t="s">
        <v>110</v>
      </c>
      <c r="F177" s="341" t="s">
        <v>29</v>
      </c>
      <c r="G177" s="341" t="s">
        <v>3569</v>
      </c>
      <c r="H177" s="341" t="str">
        <f>IFERROR(VLOOKUP(G177,'Cadastro de assessores'!A:B,2,FALSE),"Não Cadastrado")</f>
        <v>14574</v>
      </c>
      <c r="I177" s="341"/>
      <c r="J177" s="26" t="s">
        <v>201</v>
      </c>
      <c r="K177" s="341" t="s">
        <v>3749</v>
      </c>
      <c r="L177" s="374">
        <v>44075</v>
      </c>
      <c r="M177" s="374">
        <v>44075</v>
      </c>
      <c r="N177" s="374">
        <v>44650</v>
      </c>
      <c r="O177" s="341" t="s">
        <v>3750</v>
      </c>
      <c r="P177" s="375">
        <v>1.4999999999999999E-2</v>
      </c>
      <c r="Q177" s="407" t="s">
        <v>4292</v>
      </c>
      <c r="R177" s="404"/>
      <c r="S177" s="341" t="str">
        <f t="shared" si="16"/>
        <v/>
      </c>
      <c r="T177" s="341" t="s">
        <v>203</v>
      </c>
      <c r="U177" s="341" t="s">
        <v>3752</v>
      </c>
      <c r="V177" s="341" t="s">
        <v>29</v>
      </c>
      <c r="W177" s="405" t="s">
        <v>3753</v>
      </c>
      <c r="X177" s="405" t="s">
        <v>3753</v>
      </c>
      <c r="Y177" s="405" t="s">
        <v>3753</v>
      </c>
      <c r="Z177" s="405" t="s">
        <v>3753</v>
      </c>
      <c r="AA177" s="405" t="s">
        <v>3753</v>
      </c>
      <c r="AB177" s="405" t="s">
        <v>3753</v>
      </c>
      <c r="AC177" s="405" t="s">
        <v>3753</v>
      </c>
      <c r="AD177" s="405" t="s">
        <v>3753</v>
      </c>
      <c r="AE177" s="405" t="s">
        <v>3753</v>
      </c>
      <c r="AF177" s="405" t="s">
        <v>3753</v>
      </c>
      <c r="AG177" s="405" t="s">
        <v>3753</v>
      </c>
      <c r="AH177" s="405" t="s">
        <v>4293</v>
      </c>
      <c r="AI177" s="405" t="s">
        <v>4294</v>
      </c>
      <c r="AJ177" s="405" t="s">
        <v>4295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2893</v>
      </c>
      <c r="BE177" s="291" t="s">
        <v>2893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3740</v>
      </c>
      <c r="B178" s="95" t="s">
        <v>4296</v>
      </c>
      <c r="C178" s="377" t="s">
        <v>4297</v>
      </c>
      <c r="D178" s="419">
        <v>7970402</v>
      </c>
      <c r="E178" s="341" t="s">
        <v>28</v>
      </c>
      <c r="F178" s="341" t="s">
        <v>29</v>
      </c>
      <c r="G178" s="341" t="s">
        <v>4298</v>
      </c>
      <c r="H178" s="341" t="str">
        <f>IFERROR(VLOOKUP(G178,'Cadastro de assessores'!A:B,2,FALSE),"Não Cadastrado")</f>
        <v>16130</v>
      </c>
      <c r="I178" s="341"/>
      <c r="J178" s="26" t="s">
        <v>201</v>
      </c>
      <c r="K178" s="341" t="s">
        <v>3749</v>
      </c>
      <c r="L178" s="374">
        <v>44623</v>
      </c>
      <c r="M178" s="374">
        <v>44623</v>
      </c>
      <c r="N178" s="378">
        <v>44763</v>
      </c>
      <c r="O178" s="345" t="s">
        <v>3757</v>
      </c>
      <c r="P178" s="375">
        <v>7.0000000000000001E-3</v>
      </c>
      <c r="Q178" s="407" t="s">
        <v>4299</v>
      </c>
      <c r="R178" s="404"/>
      <c r="S178" s="341" t="str">
        <f t="shared" si="16"/>
        <v>Não Qualificado</v>
      </c>
      <c r="T178" s="341" t="s">
        <v>203</v>
      </c>
      <c r="U178" s="341" t="s">
        <v>3787</v>
      </c>
      <c r="V178" s="341" t="s">
        <v>29</v>
      </c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3740</v>
      </c>
      <c r="B179" s="95" t="s">
        <v>3114</v>
      </c>
      <c r="C179" s="377" t="s">
        <v>4300</v>
      </c>
      <c r="D179" s="345">
        <v>522975</v>
      </c>
      <c r="E179" s="342" t="s">
        <v>28</v>
      </c>
      <c r="F179" s="342" t="s">
        <v>29</v>
      </c>
      <c r="G179" s="345" t="s">
        <v>2916</v>
      </c>
      <c r="H179" s="341" t="str">
        <f>IFERROR(VLOOKUP(G179,'Cadastro de assessores'!A:B,2,FALSE),"Não Cadastrado")</f>
        <v>18836</v>
      </c>
      <c r="I179" s="342"/>
      <c r="J179" s="26" t="s">
        <v>3743</v>
      </c>
      <c r="K179" s="342"/>
      <c r="L179" s="410"/>
      <c r="M179" s="410"/>
      <c r="N179" s="345"/>
      <c r="O179" s="345" t="s">
        <v>3757</v>
      </c>
      <c r="P179" s="375">
        <v>0.01</v>
      </c>
      <c r="Q179" s="407"/>
      <c r="R179" s="404"/>
      <c r="S179" s="341"/>
      <c r="T179" s="341"/>
      <c r="U179" s="341"/>
      <c r="V179" s="341" t="s">
        <v>918</v>
      </c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3740</v>
      </c>
      <c r="B180" s="95" t="s">
        <v>4301</v>
      </c>
      <c r="C180" s="377" t="s">
        <v>4302</v>
      </c>
      <c r="D180" s="345">
        <v>3581528</v>
      </c>
      <c r="E180" s="342" t="s">
        <v>110</v>
      </c>
      <c r="F180" s="342" t="s">
        <v>29</v>
      </c>
      <c r="G180" s="345" t="s">
        <v>2763</v>
      </c>
      <c r="H180" s="342">
        <f>IFERROR(VLOOKUP(G180,'Cadastro de assessores'!A:B,2,FALSE),"Não Cadastrado")</f>
        <v>12347</v>
      </c>
      <c r="I180" s="342"/>
      <c r="J180" s="26" t="s">
        <v>210</v>
      </c>
      <c r="K180" s="342" t="s">
        <v>210</v>
      </c>
      <c r="L180" s="410">
        <v>44693</v>
      </c>
      <c r="M180" s="410">
        <v>44693</v>
      </c>
      <c r="N180" s="345"/>
      <c r="O180" s="345" t="s">
        <v>3760</v>
      </c>
      <c r="P180" s="375">
        <v>1.2E-2</v>
      </c>
      <c r="Q180" s="407"/>
      <c r="R180" s="404"/>
      <c r="S180" s="341" t="str">
        <f>IF(BC180&lt;=0,"",IF(BC180&lt;=1000000,"Não Qualificado",IF(AND(BC180&gt;1000000,BC180&lt;=10000000),"Qualificado","Profissional")))</f>
        <v>Não Qualificado</v>
      </c>
      <c r="T180" s="341" t="s">
        <v>203</v>
      </c>
      <c r="U180" s="341" t="s">
        <v>3752</v>
      </c>
      <c r="V180" s="341" t="s">
        <v>29</v>
      </c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3740</v>
      </c>
      <c r="B181" s="95" t="s">
        <v>3120</v>
      </c>
      <c r="C181" s="377" t="s">
        <v>3118</v>
      </c>
      <c r="D181" s="345">
        <v>4001766</v>
      </c>
      <c r="E181" s="342" t="s">
        <v>28</v>
      </c>
      <c r="F181" s="342" t="s">
        <v>29</v>
      </c>
      <c r="G181" s="345" t="s">
        <v>3119</v>
      </c>
      <c r="H181" s="342" t="str">
        <f>IFERROR(VLOOKUP(G181,'Cadastro de assessores'!A:B,2,FALSE),"Não Cadastrado")</f>
        <v>13444</v>
      </c>
      <c r="I181" s="342"/>
      <c r="J181" s="26" t="s">
        <v>3743</v>
      </c>
      <c r="K181" s="342" t="s">
        <v>210</v>
      </c>
      <c r="L181" s="410">
        <v>44747</v>
      </c>
      <c r="M181" s="410">
        <v>44747</v>
      </c>
      <c r="N181" s="345"/>
      <c r="O181" s="345" t="s">
        <v>3760</v>
      </c>
      <c r="P181" s="375">
        <v>1.2E-2</v>
      </c>
      <c r="Q181" s="158" t="s">
        <v>4303</v>
      </c>
      <c r="R181" s="404"/>
      <c r="S181" s="341"/>
      <c r="T181" s="341" t="s">
        <v>203</v>
      </c>
      <c r="U181" s="341" t="s">
        <v>4304</v>
      </c>
      <c r="V181" s="341" t="s">
        <v>113</v>
      </c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2893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3740</v>
      </c>
      <c r="B182" s="95" t="s">
        <v>4305</v>
      </c>
      <c r="C182" s="377" t="s">
        <v>4306</v>
      </c>
      <c r="D182" s="345">
        <v>2651260</v>
      </c>
      <c r="E182" s="341" t="s">
        <v>28</v>
      </c>
      <c r="F182" s="341" t="s">
        <v>29</v>
      </c>
      <c r="G182" s="341" t="s">
        <v>3618</v>
      </c>
      <c r="H182" s="341" t="str">
        <f>IFERROR(VLOOKUP(G182,'Cadastro de assessores'!A:B,2,FALSE),"Não Cadastrado")</f>
        <v>18266</v>
      </c>
      <c r="I182" s="341"/>
      <c r="J182" s="26" t="s">
        <v>201</v>
      </c>
      <c r="K182" s="341" t="s">
        <v>3749</v>
      </c>
      <c r="L182" s="341" t="s">
        <v>3107</v>
      </c>
      <c r="M182" s="341" t="s">
        <v>3107</v>
      </c>
      <c r="N182" s="374">
        <v>44459</v>
      </c>
      <c r="O182" s="341" t="s">
        <v>3764</v>
      </c>
      <c r="P182" s="375">
        <v>2.5000000000000001E-2</v>
      </c>
      <c r="Q182" s="407" t="s">
        <v>4307</v>
      </c>
      <c r="R182" s="404"/>
      <c r="S182" s="341" t="str">
        <f>IF(BC182&lt;=0,"",IF(BC182&lt;=1000000,"Não Qualificado",IF(AND(BC182&gt;1000000,BC182&lt;=10000000),"Qualificado","Profissional")))</f>
        <v>Não Qualificado</v>
      </c>
      <c r="T182" s="341" t="s">
        <v>203</v>
      </c>
      <c r="U182" s="345" t="s">
        <v>4004</v>
      </c>
      <c r="V182" s="345" t="s">
        <v>918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2893</v>
      </c>
      <c r="BE182" s="291" t="s">
        <v>2893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3740</v>
      </c>
      <c r="B183" s="95" t="s">
        <v>3040</v>
      </c>
      <c r="C183" s="377" t="s">
        <v>4308</v>
      </c>
      <c r="D183" s="345">
        <v>3716665</v>
      </c>
      <c r="E183" s="342" t="s">
        <v>110</v>
      </c>
      <c r="F183" s="342" t="s">
        <v>29</v>
      </c>
      <c r="G183" s="345" t="s">
        <v>378</v>
      </c>
      <c r="H183" s="342" t="str">
        <f>IFERROR(VLOOKUP(G183,'Cadastro de assessores'!A:B,2,FALSE),"Não Cadastrado")</f>
        <v>17896</v>
      </c>
      <c r="I183" s="342"/>
      <c r="J183" s="26" t="s">
        <v>3743</v>
      </c>
      <c r="K183" s="341" t="s">
        <v>3107</v>
      </c>
      <c r="L183" s="341" t="s">
        <v>3107</v>
      </c>
      <c r="M183" s="423" t="s">
        <v>4309</v>
      </c>
      <c r="N183" s="345"/>
      <c r="O183" s="345" t="s">
        <v>3760</v>
      </c>
      <c r="P183" s="375">
        <v>1.2E-2</v>
      </c>
      <c r="Q183" s="407"/>
      <c r="R183" s="404"/>
      <c r="S183" s="341"/>
      <c r="T183" s="341" t="s">
        <v>329</v>
      </c>
      <c r="U183" s="341"/>
      <c r="V183" s="341" t="s">
        <v>29</v>
      </c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2893</v>
      </c>
      <c r="BE183" s="291" t="s">
        <v>2893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3740</v>
      </c>
      <c r="B184" s="95" t="s">
        <v>1189</v>
      </c>
      <c r="C184" s="377" t="s">
        <v>4310</v>
      </c>
      <c r="D184" s="345">
        <v>8461167</v>
      </c>
      <c r="E184" s="342" t="s">
        <v>28</v>
      </c>
      <c r="F184" s="342" t="s">
        <v>20</v>
      </c>
      <c r="G184" s="345" t="s">
        <v>3938</v>
      </c>
      <c r="H184" s="342">
        <f>IFERROR(VLOOKUP(G184,'Cadastro de assessores'!A:B,2,FALSE),"Não Cadastrado")</f>
        <v>12351</v>
      </c>
      <c r="I184" s="342"/>
      <c r="J184" s="26" t="s">
        <v>3743</v>
      </c>
      <c r="K184" s="342" t="s">
        <v>210</v>
      </c>
      <c r="L184" s="403">
        <v>44690</v>
      </c>
      <c r="M184" s="403">
        <v>44694</v>
      </c>
      <c r="N184" s="345"/>
      <c r="O184" s="345" t="s">
        <v>3760</v>
      </c>
      <c r="P184" s="375">
        <v>1.2E-2</v>
      </c>
      <c r="Q184" s="407"/>
      <c r="R184" s="404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203</v>
      </c>
      <c r="U184" s="341" t="s">
        <v>3796</v>
      </c>
      <c r="V184" s="341" t="s">
        <v>20</v>
      </c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3740</v>
      </c>
      <c r="B185" s="95" t="s">
        <v>4311</v>
      </c>
      <c r="C185" s="114" t="s">
        <v>4312</v>
      </c>
      <c r="D185" s="341">
        <v>4696470</v>
      </c>
      <c r="E185" s="342" t="s">
        <v>110</v>
      </c>
      <c r="F185" s="342" t="s">
        <v>29</v>
      </c>
      <c r="G185" s="342" t="s">
        <v>4025</v>
      </c>
      <c r="H185" s="342" t="str">
        <f>IFERROR(VLOOKUP(G185,'Cadastro de assessores'!A:B,2,FALSE),"Não Cadastrado")</f>
        <v>17243</v>
      </c>
      <c r="I185" s="342"/>
      <c r="J185" s="26" t="s">
        <v>3743</v>
      </c>
      <c r="K185" s="341" t="s">
        <v>215</v>
      </c>
      <c r="L185" s="403">
        <v>44193</v>
      </c>
      <c r="M185" s="403">
        <v>44195</v>
      </c>
      <c r="N185" s="341"/>
      <c r="O185" s="341" t="s">
        <v>3760</v>
      </c>
      <c r="P185" s="375">
        <v>1.2E-2</v>
      </c>
      <c r="Q185" s="407"/>
      <c r="R185" s="404"/>
      <c r="S185" s="341" t="str">
        <f t="shared" si="17"/>
        <v>Não Qualificado</v>
      </c>
      <c r="T185" s="341" t="s">
        <v>203</v>
      </c>
      <c r="U185" s="341" t="s">
        <v>3752</v>
      </c>
      <c r="V185" s="341" t="s">
        <v>29</v>
      </c>
      <c r="W185" s="405" t="s">
        <v>3753</v>
      </c>
      <c r="X185" s="405" t="s">
        <v>3753</v>
      </c>
      <c r="Y185" s="405" t="s">
        <v>3753</v>
      </c>
      <c r="Z185" s="405" t="s">
        <v>3753</v>
      </c>
      <c r="AA185" s="405" t="s">
        <v>3753</v>
      </c>
      <c r="AB185" s="405" t="s">
        <v>3753</v>
      </c>
      <c r="AC185" s="405" t="s">
        <v>3753</v>
      </c>
      <c r="AD185" s="405" t="s">
        <v>3753</v>
      </c>
      <c r="AE185" s="405" t="s">
        <v>3753</v>
      </c>
      <c r="AF185" s="405" t="s">
        <v>3753</v>
      </c>
      <c r="AG185" s="405" t="s">
        <v>3753</v>
      </c>
      <c r="AH185" s="405" t="s">
        <v>3753</v>
      </c>
      <c r="AI185" s="405" t="s">
        <v>3753</v>
      </c>
      <c r="AJ185" s="405" t="s">
        <v>3753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3740</v>
      </c>
      <c r="B186" s="95" t="s">
        <v>4313</v>
      </c>
      <c r="C186" s="377" t="s">
        <v>4314</v>
      </c>
      <c r="D186" s="345">
        <v>4929433</v>
      </c>
      <c r="E186" s="342" t="s">
        <v>28</v>
      </c>
      <c r="F186" s="342" t="s">
        <v>29</v>
      </c>
      <c r="G186" s="342" t="s">
        <v>4315</v>
      </c>
      <c r="H186" s="342" t="str">
        <f>IFERROR(VLOOKUP(G186,'Cadastro de assessores'!A:B,2,FALSE),"Não Cadastrado")</f>
        <v>1633</v>
      </c>
      <c r="I186" s="342"/>
      <c r="J186" s="26" t="s">
        <v>3743</v>
      </c>
      <c r="K186" s="341" t="s">
        <v>3107</v>
      </c>
      <c r="L186" s="341" t="s">
        <v>3107</v>
      </c>
      <c r="M186" s="423" t="s">
        <v>3573</v>
      </c>
      <c r="N186" s="345"/>
      <c r="O186" s="345" t="s">
        <v>3797</v>
      </c>
      <c r="P186" s="375">
        <v>8.0000000000000002E-3</v>
      </c>
      <c r="Q186" s="158"/>
      <c r="R186" s="404"/>
      <c r="S186" s="341" t="str">
        <f t="shared" si="17"/>
        <v>Não Qualificado</v>
      </c>
      <c r="T186" s="341" t="s">
        <v>203</v>
      </c>
      <c r="U186" s="341" t="s">
        <v>3752</v>
      </c>
      <c r="V186" s="341" t="s">
        <v>29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2893</v>
      </c>
      <c r="BE186" s="291" t="s">
        <v>2893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3740</v>
      </c>
      <c r="B187" s="95" t="s">
        <v>4316</v>
      </c>
      <c r="C187" s="377" t="s">
        <v>4317</v>
      </c>
      <c r="D187" s="345">
        <v>38592</v>
      </c>
      <c r="E187" s="341" t="s">
        <v>110</v>
      </c>
      <c r="F187" s="341" t="s">
        <v>29</v>
      </c>
      <c r="G187" s="341" t="s">
        <v>4318</v>
      </c>
      <c r="H187" s="341" t="str">
        <f>IFERROR(VLOOKUP(G187,'Cadastro de assessores'!A:B,2,FALSE),"Não Cadastrado")</f>
        <v>11113</v>
      </c>
      <c r="I187" s="341"/>
      <c r="J187" s="26" t="s">
        <v>201</v>
      </c>
      <c r="K187" s="341" t="s">
        <v>3749</v>
      </c>
      <c r="L187" s="374">
        <v>44407</v>
      </c>
      <c r="M187" s="374">
        <v>44407</v>
      </c>
      <c r="N187" s="434">
        <v>44516</v>
      </c>
      <c r="O187" s="345" t="s">
        <v>3750</v>
      </c>
      <c r="P187" s="375">
        <v>1.4999999999999999E-2</v>
      </c>
      <c r="Q187" s="158" t="s">
        <v>4319</v>
      </c>
      <c r="R187" s="404"/>
      <c r="S187" s="341" t="str">
        <f t="shared" si="17"/>
        <v>Não Qualificado</v>
      </c>
      <c r="T187" s="341" t="s">
        <v>203</v>
      </c>
      <c r="U187" s="345" t="s">
        <v>4134</v>
      </c>
      <c r="V187" s="345" t="s">
        <v>29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2893</v>
      </c>
      <c r="BE187" s="291" t="s">
        <v>2893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3740</v>
      </c>
      <c r="B188" s="95" t="s">
        <v>1209</v>
      </c>
      <c r="C188" s="114" t="s">
        <v>1206</v>
      </c>
      <c r="D188" s="341">
        <v>4568576</v>
      </c>
      <c r="E188" s="342" t="s">
        <v>110</v>
      </c>
      <c r="F188" s="342" t="s">
        <v>29</v>
      </c>
      <c r="G188" s="342" t="s">
        <v>4060</v>
      </c>
      <c r="H188" s="342" t="str">
        <f>IFERROR(VLOOKUP(G188,'Cadastro de assessores'!A:B,2,FALSE),"Não Cadastrado")</f>
        <v>19157</v>
      </c>
      <c r="I188" s="342"/>
      <c r="J188" s="26" t="s">
        <v>3743</v>
      </c>
      <c r="K188" s="341" t="s">
        <v>210</v>
      </c>
      <c r="L188" s="403">
        <v>44138</v>
      </c>
      <c r="M188" s="403">
        <v>44145</v>
      </c>
      <c r="N188" s="345"/>
      <c r="O188" s="345" t="s">
        <v>3744</v>
      </c>
      <c r="P188" s="375">
        <v>0.02</v>
      </c>
      <c r="Q188" s="407" t="s">
        <v>4320</v>
      </c>
      <c r="R188" s="404"/>
      <c r="S188" s="341" t="str">
        <f t="shared" si="17"/>
        <v/>
      </c>
      <c r="T188" s="341" t="s">
        <v>203</v>
      </c>
      <c r="U188" s="341" t="s">
        <v>4050</v>
      </c>
      <c r="V188" s="341" t="s">
        <v>113</v>
      </c>
      <c r="W188" s="405" t="s">
        <v>3753</v>
      </c>
      <c r="X188" s="405" t="s">
        <v>3753</v>
      </c>
      <c r="Y188" s="405" t="s">
        <v>3753</v>
      </c>
      <c r="Z188" s="405" t="s">
        <v>3753</v>
      </c>
      <c r="AA188" s="405" t="s">
        <v>3753</v>
      </c>
      <c r="AB188" s="405" t="s">
        <v>3753</v>
      </c>
      <c r="AC188" s="405" t="s">
        <v>3753</v>
      </c>
      <c r="AD188" s="405" t="s">
        <v>3753</v>
      </c>
      <c r="AE188" s="405" t="s">
        <v>3753</v>
      </c>
      <c r="AF188" s="405" t="s">
        <v>3753</v>
      </c>
      <c r="AG188" s="405" t="s">
        <v>3753</v>
      </c>
      <c r="AH188" s="405" t="s">
        <v>3753</v>
      </c>
      <c r="AI188" s="405" t="s">
        <v>3753</v>
      </c>
      <c r="AJ188" s="405" t="s">
        <v>4321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3740</v>
      </c>
      <c r="B189" s="95" t="s">
        <v>4322</v>
      </c>
      <c r="C189" s="114" t="s">
        <v>4323</v>
      </c>
      <c r="D189" s="341">
        <v>2089993</v>
      </c>
      <c r="E189" s="342" t="s">
        <v>28</v>
      </c>
      <c r="F189" s="342" t="s">
        <v>29</v>
      </c>
      <c r="G189" s="342" t="s">
        <v>2916</v>
      </c>
      <c r="H189" s="341" t="str">
        <f>IFERROR(VLOOKUP(G189,'Cadastro de assessores'!A:B,2,FALSE),"Não Cadastrado")</f>
        <v>18836</v>
      </c>
      <c r="I189" s="342"/>
      <c r="J189" s="26" t="s">
        <v>3743</v>
      </c>
      <c r="K189" s="342"/>
      <c r="L189" s="402"/>
      <c r="M189" s="402"/>
      <c r="N189" s="341"/>
      <c r="O189" s="341" t="s">
        <v>3757</v>
      </c>
      <c r="P189" s="375">
        <v>0.01</v>
      </c>
      <c r="Q189" s="407"/>
      <c r="R189" s="404"/>
      <c r="S189" s="341"/>
      <c r="T189" s="341"/>
      <c r="U189" s="341"/>
      <c r="V189" s="341" t="s">
        <v>918</v>
      </c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3740</v>
      </c>
      <c r="B190" s="95" t="s">
        <v>4324</v>
      </c>
      <c r="C190" s="377" t="s">
        <v>4325</v>
      </c>
      <c r="D190" s="345">
        <v>5907461</v>
      </c>
      <c r="E190" s="341" t="s">
        <v>28</v>
      </c>
      <c r="F190" s="341" t="s">
        <v>29</v>
      </c>
      <c r="G190" s="341" t="s">
        <v>3618</v>
      </c>
      <c r="H190" s="341" t="str">
        <f>IFERROR(VLOOKUP(G190,'Cadastro de assessores'!A:B,2,FALSE),"Não Cadastrado")</f>
        <v>18266</v>
      </c>
      <c r="I190" s="341"/>
      <c r="J190" s="26" t="s">
        <v>201</v>
      </c>
      <c r="K190" s="341" t="s">
        <v>3749</v>
      </c>
      <c r="L190" s="374">
        <v>44405</v>
      </c>
      <c r="M190" s="374">
        <v>44405</v>
      </c>
      <c r="N190" s="378">
        <v>44677</v>
      </c>
      <c r="O190" s="345" t="s">
        <v>3764</v>
      </c>
      <c r="P190" s="375">
        <v>2.5000000000000001E-2</v>
      </c>
      <c r="Q190" s="158" t="s">
        <v>4326</v>
      </c>
      <c r="R190" s="404"/>
      <c r="S190" s="341" t="str">
        <f>IF(BC190&lt;=0,"",IF(BC190&lt;=1000000,"Não Qualificado",IF(AND(BC190&gt;1000000,BC190&lt;=10000000),"Qualificado","Profissional")))</f>
        <v>Não Qualificado</v>
      </c>
      <c r="T190" s="341" t="s">
        <v>203</v>
      </c>
      <c r="U190" s="345" t="s">
        <v>4004</v>
      </c>
      <c r="V190" s="345" t="s">
        <v>918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2893</v>
      </c>
      <c r="BE190" s="291" t="s">
        <v>2893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3740</v>
      </c>
      <c r="B191" s="95" t="s">
        <v>1221</v>
      </c>
      <c r="C191" s="114" t="s">
        <v>1219</v>
      </c>
      <c r="D191" s="341">
        <v>8699747</v>
      </c>
      <c r="E191" s="342" t="s">
        <v>28</v>
      </c>
      <c r="F191" s="342" t="s">
        <v>29</v>
      </c>
      <c r="G191" s="342" t="s">
        <v>412</v>
      </c>
      <c r="H191" s="341">
        <f>IFERROR(VLOOKUP(G191,'Cadastro de assessores'!A:B,2,FALSE),"Não Cadastrado")</f>
        <v>12359</v>
      </c>
      <c r="I191" s="341"/>
      <c r="J191" s="26" t="s">
        <v>3743</v>
      </c>
      <c r="K191" s="341" t="s">
        <v>210</v>
      </c>
      <c r="L191" s="402">
        <v>44776</v>
      </c>
      <c r="M191" s="402">
        <v>44778</v>
      </c>
      <c r="N191" s="341"/>
      <c r="O191" s="341" t="s">
        <v>3757</v>
      </c>
      <c r="P191" s="375">
        <v>7.0000000000000001E-3</v>
      </c>
      <c r="Q191" s="407"/>
      <c r="R191" s="404"/>
      <c r="S191" s="341"/>
      <c r="T191" s="341"/>
      <c r="U191" s="341"/>
      <c r="V191" s="341" t="s">
        <v>918</v>
      </c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3740</v>
      </c>
      <c r="B192" s="95" t="s">
        <v>4327</v>
      </c>
      <c r="C192" s="114" t="s">
        <v>4328</v>
      </c>
      <c r="D192" s="341">
        <v>4920156</v>
      </c>
      <c r="E192" s="342" t="s">
        <v>110</v>
      </c>
      <c r="F192" s="342" t="s">
        <v>29</v>
      </c>
      <c r="G192" s="342" t="s">
        <v>3817</v>
      </c>
      <c r="H192" s="342" t="str">
        <f>IFERROR(VLOOKUP(G192,'Cadastro de assessores'!A:B,2,FALSE),"Não Cadastrado")</f>
        <v>1298</v>
      </c>
      <c r="I192" s="342"/>
      <c r="J192" s="26" t="s">
        <v>201</v>
      </c>
      <c r="K192" s="342" t="s">
        <v>210</v>
      </c>
      <c r="L192" s="402">
        <v>44258</v>
      </c>
      <c r="M192" s="402">
        <v>44263</v>
      </c>
      <c r="N192" s="374">
        <v>44987</v>
      </c>
      <c r="O192" s="341" t="s">
        <v>3750</v>
      </c>
      <c r="P192" s="375">
        <v>1.4999999999999999E-2</v>
      </c>
      <c r="Q192" s="407" t="s">
        <v>4329</v>
      </c>
      <c r="R192" s="404"/>
      <c r="S192" s="341" t="str">
        <f>IF(BC192&lt;=0,"",IF(BC192&lt;=1000000,"Não Qualificado",IF(AND(BC192&gt;1000000,BC192&lt;=10000000),"Qualificado","Profissional")))</f>
        <v>Não Qualificado</v>
      </c>
      <c r="T192" s="341" t="s">
        <v>203</v>
      </c>
      <c r="U192" s="341" t="s">
        <v>3752</v>
      </c>
      <c r="V192" s="341" t="s">
        <v>29</v>
      </c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3740</v>
      </c>
      <c r="B193" s="95" t="s">
        <v>4330</v>
      </c>
      <c r="C193" s="114" t="s">
        <v>4331</v>
      </c>
      <c r="D193" s="321">
        <v>508722</v>
      </c>
      <c r="E193" s="342" t="s">
        <v>28</v>
      </c>
      <c r="F193" s="342" t="s">
        <v>29</v>
      </c>
      <c r="G193" s="342" t="s">
        <v>3297</v>
      </c>
      <c r="H193" s="342">
        <f>IFERROR(VLOOKUP(G193,'Cadastro de assessores'!A:B,2,FALSE),"Não Cadastrado")</f>
        <v>12355</v>
      </c>
      <c r="I193" s="342"/>
      <c r="J193" s="26" t="s">
        <v>3743</v>
      </c>
      <c r="K193" s="341" t="s">
        <v>215</v>
      </c>
      <c r="L193" s="342" t="s">
        <v>3107</v>
      </c>
      <c r="M193" s="423" t="s">
        <v>3573</v>
      </c>
      <c r="N193" s="341"/>
      <c r="O193" s="341" t="s">
        <v>3757</v>
      </c>
      <c r="P193" s="375">
        <v>7.0000000000000001E-3</v>
      </c>
      <c r="Q193" s="407"/>
      <c r="R193" s="404"/>
      <c r="S193" s="341"/>
      <c r="T193" s="341" t="s">
        <v>203</v>
      </c>
      <c r="U193" s="341" t="s">
        <v>3787</v>
      </c>
      <c r="V193" s="341" t="s">
        <v>29</v>
      </c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2893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3740</v>
      </c>
      <c r="B194" s="95" t="s">
        <v>4332</v>
      </c>
      <c r="C194" s="114" t="s">
        <v>4333</v>
      </c>
      <c r="D194" s="341">
        <v>4858869</v>
      </c>
      <c r="E194" s="341" t="s">
        <v>110</v>
      </c>
      <c r="F194" s="341" t="s">
        <v>29</v>
      </c>
      <c r="G194" s="341" t="s">
        <v>3569</v>
      </c>
      <c r="H194" s="341" t="str">
        <f>IFERROR(VLOOKUP(G194,'Cadastro de assessores'!A:B,2,FALSE),"Não Cadastrado")</f>
        <v>14574</v>
      </c>
      <c r="I194" s="341"/>
      <c r="J194" s="26" t="s">
        <v>201</v>
      </c>
      <c r="K194" s="341" t="s">
        <v>3749</v>
      </c>
      <c r="L194" s="374">
        <v>44238</v>
      </c>
      <c r="M194" s="374">
        <v>44238</v>
      </c>
      <c r="N194" s="378">
        <v>44504</v>
      </c>
      <c r="O194" s="345" t="s">
        <v>3744</v>
      </c>
      <c r="P194" s="375">
        <v>0.02</v>
      </c>
      <c r="Q194" s="158" t="s">
        <v>4334</v>
      </c>
      <c r="R194" s="404"/>
      <c r="S194" s="341" t="str">
        <f>IF(BC194&lt;=0,"",IF(BC194&lt;=1000000,"Não Qualificado",IF(AND(BC194&gt;1000000,BC194&lt;=10000000),"Qualificado","Profissional")))</f>
        <v>Não Qualificado</v>
      </c>
      <c r="T194" s="341" t="s">
        <v>329</v>
      </c>
      <c r="U194" s="341" t="s">
        <v>3888</v>
      </c>
      <c r="V194" s="341" t="s">
        <v>29</v>
      </c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2893</v>
      </c>
      <c r="BE194" s="291" t="s">
        <v>2893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3740</v>
      </c>
      <c r="B195" s="95" t="s">
        <v>4335</v>
      </c>
      <c r="C195" s="114" t="s">
        <v>4336</v>
      </c>
      <c r="D195" s="437">
        <v>6480547</v>
      </c>
      <c r="E195" s="341" t="s">
        <v>28</v>
      </c>
      <c r="F195" s="341" t="s">
        <v>20</v>
      </c>
      <c r="G195" s="341" t="s">
        <v>369</v>
      </c>
      <c r="H195" s="341" t="str">
        <f>IFERROR(VLOOKUP(G195,'Cadastro de assessores'!A:B,2,FALSE),"Não Cadastrado")</f>
        <v>18009</v>
      </c>
      <c r="I195" s="341"/>
      <c r="J195" s="26" t="s">
        <v>201</v>
      </c>
      <c r="K195" s="341" t="s">
        <v>215</v>
      </c>
      <c r="L195" s="341" t="s">
        <v>3107</v>
      </c>
      <c r="M195" s="374">
        <v>44824</v>
      </c>
      <c r="N195" s="378">
        <v>44886</v>
      </c>
      <c r="O195" s="345" t="s">
        <v>3757</v>
      </c>
      <c r="P195" s="375">
        <v>0.01</v>
      </c>
      <c r="Q195" s="158" t="s">
        <v>4337</v>
      </c>
      <c r="R195" s="404"/>
      <c r="S195" s="341"/>
      <c r="T195" s="345"/>
      <c r="U195" s="345"/>
      <c r="V195" s="345" t="s">
        <v>3107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5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3740</v>
      </c>
      <c r="B196" s="95" t="s">
        <v>4335</v>
      </c>
      <c r="C196" s="114" t="s">
        <v>4336</v>
      </c>
      <c r="D196" s="437">
        <v>9206177</v>
      </c>
      <c r="E196" s="341" t="s">
        <v>28</v>
      </c>
      <c r="F196" s="341" t="s">
        <v>20</v>
      </c>
      <c r="G196" s="341" t="s">
        <v>369</v>
      </c>
      <c r="H196" s="341" t="str">
        <f>IFERROR(VLOOKUP(G196,'Cadastro de assessores'!A:B,2,FALSE),"Não Cadastrado")</f>
        <v>18009</v>
      </c>
      <c r="I196" s="341"/>
      <c r="J196" s="26" t="s">
        <v>201</v>
      </c>
      <c r="K196" s="341" t="s">
        <v>210</v>
      </c>
      <c r="L196" s="341" t="s">
        <v>3107</v>
      </c>
      <c r="M196" s="374">
        <v>44839</v>
      </c>
      <c r="N196" s="378">
        <v>44886</v>
      </c>
      <c r="O196" s="345" t="s">
        <v>3764</v>
      </c>
      <c r="P196" s="375">
        <v>2.5000000000000001E-2</v>
      </c>
      <c r="Q196" s="158" t="s">
        <v>4338</v>
      </c>
      <c r="R196" s="404"/>
      <c r="S196" s="341"/>
      <c r="T196" s="345"/>
      <c r="U196" s="345"/>
      <c r="V196" s="345" t="s">
        <v>3107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5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3740</v>
      </c>
      <c r="B197" s="95" t="s">
        <v>4339</v>
      </c>
      <c r="C197" s="438" t="s">
        <v>4340</v>
      </c>
      <c r="D197" s="341">
        <v>3373338</v>
      </c>
      <c r="E197" s="341" t="s">
        <v>28</v>
      </c>
      <c r="F197" s="341" t="s">
        <v>20</v>
      </c>
      <c r="G197" s="341" t="s">
        <v>4090</v>
      </c>
      <c r="H197" s="341" t="str">
        <f>IFERROR(VLOOKUP(G197,'Cadastro de assessores'!A:B,2,FALSE),"Não Cadastrado")</f>
        <v>14294</v>
      </c>
      <c r="I197" s="341"/>
      <c r="J197" s="26" t="s">
        <v>201</v>
      </c>
      <c r="K197" s="341" t="s">
        <v>3749</v>
      </c>
      <c r="L197" s="374">
        <v>44454</v>
      </c>
      <c r="M197" s="374">
        <v>44454</v>
      </c>
      <c r="N197" s="378">
        <v>44684</v>
      </c>
      <c r="O197" s="345" t="s">
        <v>3757</v>
      </c>
      <c r="P197" s="375">
        <v>7.0000000000000001E-3</v>
      </c>
      <c r="Q197" s="158" t="s">
        <v>4341</v>
      </c>
      <c r="R197" s="404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329</v>
      </c>
      <c r="U197" s="345" t="s">
        <v>4342</v>
      </c>
      <c r="V197" s="345" t="s">
        <v>57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5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2893</v>
      </c>
      <c r="BE197" s="291" t="s">
        <v>2893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3740</v>
      </c>
      <c r="B198" s="95" t="s">
        <v>4343</v>
      </c>
      <c r="C198" s="114" t="s">
        <v>4344</v>
      </c>
      <c r="D198" s="341">
        <v>4769682</v>
      </c>
      <c r="E198" s="341" t="s">
        <v>110</v>
      </c>
      <c r="F198" s="341" t="s">
        <v>29</v>
      </c>
      <c r="G198" s="341" t="s">
        <v>3569</v>
      </c>
      <c r="H198" s="341" t="str">
        <f>IFERROR(VLOOKUP(G198,'Cadastro de assessores'!A:B,2,FALSE),"Não Cadastrado")</f>
        <v>14574</v>
      </c>
      <c r="I198" s="341"/>
      <c r="J198" s="26" t="s">
        <v>201</v>
      </c>
      <c r="K198" s="341" t="s">
        <v>3749</v>
      </c>
      <c r="L198" s="374">
        <v>44238</v>
      </c>
      <c r="M198" s="374">
        <v>44238</v>
      </c>
      <c r="N198" s="378">
        <v>44477</v>
      </c>
      <c r="O198" s="345" t="s">
        <v>3744</v>
      </c>
      <c r="P198" s="375">
        <v>0.02</v>
      </c>
      <c r="Q198" s="158" t="s">
        <v>4345</v>
      </c>
      <c r="R198" s="404"/>
      <c r="S198" s="341" t="str">
        <f t="shared" si="18"/>
        <v>Não Qualificado</v>
      </c>
      <c r="T198" s="341" t="s">
        <v>203</v>
      </c>
      <c r="U198" s="341" t="s">
        <v>3766</v>
      </c>
      <c r="V198" s="341" t="s">
        <v>29</v>
      </c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2893</v>
      </c>
      <c r="BE198" s="291" t="s">
        <v>2893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3740</v>
      </c>
      <c r="B199" s="95" t="s">
        <v>4343</v>
      </c>
      <c r="C199" s="114" t="s">
        <v>4344</v>
      </c>
      <c r="D199" s="341">
        <v>4756217</v>
      </c>
      <c r="E199" s="341" t="s">
        <v>110</v>
      </c>
      <c r="F199" s="341" t="s">
        <v>29</v>
      </c>
      <c r="G199" s="341" t="s">
        <v>3569</v>
      </c>
      <c r="H199" s="341" t="str">
        <f>IFERROR(VLOOKUP(G199,'Cadastro de assessores'!A:B,2,FALSE),"Não Cadastrado")</f>
        <v>14574</v>
      </c>
      <c r="I199" s="341"/>
      <c r="J199" s="26" t="s">
        <v>201</v>
      </c>
      <c r="K199" s="341" t="s">
        <v>3749</v>
      </c>
      <c r="L199" s="374">
        <v>44228</v>
      </c>
      <c r="M199" s="374">
        <v>44228</v>
      </c>
      <c r="N199" s="378">
        <v>44721</v>
      </c>
      <c r="O199" s="345" t="s">
        <v>3744</v>
      </c>
      <c r="P199" s="375">
        <v>0.02</v>
      </c>
      <c r="Q199" s="407" t="s">
        <v>4346</v>
      </c>
      <c r="R199" s="404"/>
      <c r="S199" s="341" t="str">
        <f t="shared" si="18"/>
        <v>Não Qualificado</v>
      </c>
      <c r="T199" s="341" t="s">
        <v>203</v>
      </c>
      <c r="U199" s="341" t="s">
        <v>3766</v>
      </c>
      <c r="V199" s="341" t="s">
        <v>29</v>
      </c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2893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3740</v>
      </c>
      <c r="B200" s="95" t="s">
        <v>4347</v>
      </c>
      <c r="C200" s="428" t="s">
        <v>4348</v>
      </c>
      <c r="D200" s="345">
        <v>2476582</v>
      </c>
      <c r="E200" s="342" t="s">
        <v>28</v>
      </c>
      <c r="F200" s="342" t="s">
        <v>20</v>
      </c>
      <c r="G200" s="342" t="s">
        <v>214</v>
      </c>
      <c r="H200" s="341">
        <f>IFERROR(VLOOKUP(G200,'Cadastro de assessores'!A:B,2,FALSE),"Não Cadastrado")</f>
        <v>12331</v>
      </c>
      <c r="I200" s="341"/>
      <c r="J200" s="26" t="s">
        <v>3743</v>
      </c>
      <c r="K200" s="342" t="s">
        <v>210</v>
      </c>
      <c r="L200" s="403">
        <v>44683</v>
      </c>
      <c r="M200" s="403">
        <v>44697</v>
      </c>
      <c r="N200" s="345"/>
      <c r="O200" s="345" t="s">
        <v>3760</v>
      </c>
      <c r="P200" s="379">
        <v>1.2E-2</v>
      </c>
      <c r="Q200" s="407" t="s">
        <v>4349</v>
      </c>
      <c r="R200" s="404"/>
      <c r="S200" s="341"/>
      <c r="T200" s="341" t="s">
        <v>203</v>
      </c>
      <c r="U200" s="341"/>
      <c r="V200" s="341" t="s">
        <v>20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5"/>
      <c r="AH200" s="405"/>
      <c r="AI200" s="405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3740</v>
      </c>
      <c r="B201" s="95" t="s">
        <v>1252</v>
      </c>
      <c r="C201" s="428" t="s">
        <v>1250</v>
      </c>
      <c r="D201" s="345">
        <v>3353688</v>
      </c>
      <c r="E201" s="342" t="s">
        <v>28</v>
      </c>
      <c r="F201" s="342" t="s">
        <v>29</v>
      </c>
      <c r="G201" s="342" t="s">
        <v>412</v>
      </c>
      <c r="H201" s="341">
        <f>IFERROR(VLOOKUP(G201,'Cadastro de assessores'!A:B,2,FALSE),"Não Cadastrado")</f>
        <v>12359</v>
      </c>
      <c r="I201" s="341"/>
      <c r="J201" s="26" t="s">
        <v>3743</v>
      </c>
      <c r="K201" s="342" t="s">
        <v>210</v>
      </c>
      <c r="L201" s="403">
        <v>44778</v>
      </c>
      <c r="M201" s="403">
        <v>44778</v>
      </c>
      <c r="N201" s="345"/>
      <c r="O201" s="345" t="s">
        <v>3757</v>
      </c>
      <c r="P201" s="379">
        <v>7.0000000000000001E-3</v>
      </c>
      <c r="Q201" s="433" t="s">
        <v>4350</v>
      </c>
      <c r="R201" s="404"/>
      <c r="S201" s="341"/>
      <c r="T201" s="341" t="s">
        <v>329</v>
      </c>
      <c r="U201" s="341"/>
      <c r="V201" s="341" t="s">
        <v>113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5"/>
      <c r="AH201" s="405"/>
      <c r="AI201" s="405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3740</v>
      </c>
      <c r="B202" s="95" t="s">
        <v>4351</v>
      </c>
      <c r="C202" s="428" t="s">
        <v>4352</v>
      </c>
      <c r="D202" s="345">
        <v>7082227</v>
      </c>
      <c r="E202" s="342" t="s">
        <v>28</v>
      </c>
      <c r="F202" s="342" t="s">
        <v>20</v>
      </c>
      <c r="G202" s="342" t="s">
        <v>369</v>
      </c>
      <c r="H202" s="342" t="str">
        <f>IFERROR(VLOOKUP(G202,'Cadastro de assessores'!A:B,2,FALSE),"Não Cadastrado")</f>
        <v>18009</v>
      </c>
      <c r="I202" s="342"/>
      <c r="J202" s="26" t="s">
        <v>3743</v>
      </c>
      <c r="K202" s="342" t="s">
        <v>210</v>
      </c>
      <c r="L202" s="403">
        <v>44509</v>
      </c>
      <c r="M202" s="403">
        <v>44511</v>
      </c>
      <c r="N202" s="345"/>
      <c r="O202" s="345" t="s">
        <v>3750</v>
      </c>
      <c r="P202" s="379">
        <v>1.4999999999999999E-2</v>
      </c>
      <c r="Q202" s="407" t="s">
        <v>4353</v>
      </c>
      <c r="R202" s="404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203</v>
      </c>
      <c r="U202" s="341" t="s">
        <v>3922</v>
      </c>
      <c r="V202" s="341" t="s">
        <v>20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5"/>
      <c r="AH202" s="405"/>
      <c r="AI202" s="405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3740</v>
      </c>
      <c r="B203" s="95" t="s">
        <v>4354</v>
      </c>
      <c r="C203" s="95" t="s">
        <v>4355</v>
      </c>
      <c r="D203" s="341">
        <v>7998405</v>
      </c>
      <c r="E203" s="342" t="s">
        <v>28</v>
      </c>
      <c r="F203" s="342" t="s">
        <v>29</v>
      </c>
      <c r="G203" s="342" t="s">
        <v>78</v>
      </c>
      <c r="H203" s="342">
        <f>IFERROR(VLOOKUP(G203,'Cadastro de assessores'!A:B,2,FALSE),"Não Cadastrado")</f>
        <v>12332</v>
      </c>
      <c r="I203" s="342"/>
      <c r="J203" s="26" t="s">
        <v>3743</v>
      </c>
      <c r="K203" s="342" t="s">
        <v>210</v>
      </c>
      <c r="L203" s="410">
        <v>44613</v>
      </c>
      <c r="M203" s="410">
        <v>44615</v>
      </c>
      <c r="N203" s="341"/>
      <c r="O203" s="341" t="s">
        <v>3757</v>
      </c>
      <c r="P203" s="375">
        <v>7.0000000000000001E-3</v>
      </c>
      <c r="Q203" s="407"/>
      <c r="R203" s="404"/>
      <c r="S203" s="341" t="str">
        <f t="shared" si="19"/>
        <v>Não Qualificado</v>
      </c>
      <c r="T203" s="341" t="s">
        <v>203</v>
      </c>
      <c r="U203" s="341" t="s">
        <v>3884</v>
      </c>
      <c r="V203" s="341" t="s">
        <v>29</v>
      </c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3740</v>
      </c>
      <c r="B204" s="95" t="s">
        <v>3143</v>
      </c>
      <c r="C204" s="95" t="s">
        <v>3141</v>
      </c>
      <c r="D204" s="341">
        <v>4798641</v>
      </c>
      <c r="E204" s="342" t="s">
        <v>28</v>
      </c>
      <c r="F204" s="342" t="s">
        <v>29</v>
      </c>
      <c r="G204" s="342" t="s">
        <v>2483</v>
      </c>
      <c r="H204" s="342" t="str">
        <f>IFERROR(VLOOKUP(G204,'Cadastro de assessores'!A:B,2,FALSE),"Não Cadastrado")</f>
        <v>18256</v>
      </c>
      <c r="I204" s="342"/>
      <c r="J204" s="26" t="s">
        <v>3743</v>
      </c>
      <c r="K204" s="342" t="s">
        <v>210</v>
      </c>
      <c r="L204" s="402">
        <v>44293</v>
      </c>
      <c r="M204" s="402">
        <v>44291</v>
      </c>
      <c r="N204" s="341"/>
      <c r="O204" s="341" t="s">
        <v>3750</v>
      </c>
      <c r="P204" s="375">
        <v>0.01</v>
      </c>
      <c r="Q204" s="407" t="s">
        <v>3833</v>
      </c>
      <c r="R204" s="404"/>
      <c r="S204" s="341" t="str">
        <f t="shared" si="19"/>
        <v>Não Qualificado</v>
      </c>
      <c r="T204" s="341" t="s">
        <v>203</v>
      </c>
      <c r="U204" s="341" t="s">
        <v>4134</v>
      </c>
      <c r="V204" s="341" t="s">
        <v>29</v>
      </c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291"/>
      <c r="AL204" s="291"/>
      <c r="AM204" s="291" t="s">
        <v>3107</v>
      </c>
      <c r="AN204" s="291" t="s">
        <v>3107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3740</v>
      </c>
      <c r="B205" s="95" t="s">
        <v>4356</v>
      </c>
      <c r="C205" s="114" t="s">
        <v>4357</v>
      </c>
      <c r="D205" s="341">
        <v>4833105</v>
      </c>
      <c r="E205" s="341" t="s">
        <v>28</v>
      </c>
      <c r="F205" s="341" t="s">
        <v>29</v>
      </c>
      <c r="G205" s="341" t="s">
        <v>3748</v>
      </c>
      <c r="H205" s="341" t="str">
        <f>IFERROR(VLOOKUP(G205,'Cadastro de assessores'!A:B,2,FALSE),"Não Cadastrado")</f>
        <v>17679</v>
      </c>
      <c r="I205" s="341"/>
      <c r="J205" s="26" t="s">
        <v>201</v>
      </c>
      <c r="K205" s="341" t="s">
        <v>3749</v>
      </c>
      <c r="L205" s="374">
        <v>44231</v>
      </c>
      <c r="M205" s="374">
        <v>44231</v>
      </c>
      <c r="N205" s="406">
        <v>44518</v>
      </c>
      <c r="O205" s="341" t="s">
        <v>3760</v>
      </c>
      <c r="P205" s="375">
        <v>1.2E-2</v>
      </c>
      <c r="Q205" s="158" t="s">
        <v>4358</v>
      </c>
      <c r="R205" s="404"/>
      <c r="S205" s="341" t="str">
        <f t="shared" si="19"/>
        <v>Não Qualificado</v>
      </c>
      <c r="T205" s="341" t="s">
        <v>203</v>
      </c>
      <c r="U205" s="341" t="s">
        <v>3787</v>
      </c>
      <c r="V205" s="341" t="s">
        <v>29</v>
      </c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2893</v>
      </c>
      <c r="BE205" s="291" t="s">
        <v>2893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3740</v>
      </c>
      <c r="B206" s="95" t="s">
        <v>4359</v>
      </c>
      <c r="C206" s="377" t="s">
        <v>4360</v>
      </c>
      <c r="D206" s="345">
        <v>8118134</v>
      </c>
      <c r="E206" s="342" t="s">
        <v>110</v>
      </c>
      <c r="F206" s="342" t="s">
        <v>29</v>
      </c>
      <c r="G206" s="342" t="s">
        <v>3831</v>
      </c>
      <c r="H206" s="345">
        <f>IFERROR(VLOOKUP(G206,'Cadastro de assessores'!A:B,2,FALSE),"Não Cadastrado")</f>
        <v>12356</v>
      </c>
      <c r="I206" s="345"/>
      <c r="J206" s="26" t="s">
        <v>3743</v>
      </c>
      <c r="K206" s="342" t="s">
        <v>210</v>
      </c>
      <c r="L206" s="402">
        <v>44686</v>
      </c>
      <c r="M206" s="402">
        <v>44685</v>
      </c>
      <c r="N206" s="345"/>
      <c r="O206" s="345" t="s">
        <v>4361</v>
      </c>
      <c r="P206" s="375">
        <v>1.4999999999999999E-2</v>
      </c>
      <c r="Q206" s="158" t="s">
        <v>4362</v>
      </c>
      <c r="R206" s="404"/>
      <c r="S206" s="341" t="str">
        <f t="shared" si="19"/>
        <v/>
      </c>
      <c r="T206" s="341" t="s">
        <v>203</v>
      </c>
      <c r="U206" s="345" t="s">
        <v>3771</v>
      </c>
      <c r="V206" s="345" t="s">
        <v>29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5"/>
      <c r="AI206" s="405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3740</v>
      </c>
      <c r="B207" s="95" t="s">
        <v>4363</v>
      </c>
      <c r="C207" s="337" t="s">
        <v>4364</v>
      </c>
      <c r="D207" s="311">
        <v>5998094</v>
      </c>
      <c r="E207" s="341" t="s">
        <v>28</v>
      </c>
      <c r="F207" s="341" t="s">
        <v>20</v>
      </c>
      <c r="G207" s="341" t="s">
        <v>369</v>
      </c>
      <c r="H207" s="341" t="str">
        <f>IFERROR(VLOOKUP(G207,'Cadastro de assessores'!A:B,2,FALSE),"Não Cadastrado")</f>
        <v>18009</v>
      </c>
      <c r="I207" s="341"/>
      <c r="J207" s="26" t="s">
        <v>201</v>
      </c>
      <c r="K207" s="341" t="s">
        <v>3749</v>
      </c>
      <c r="L207" s="374">
        <v>44462</v>
      </c>
      <c r="M207" s="374">
        <v>44462</v>
      </c>
      <c r="N207" s="374">
        <v>44676</v>
      </c>
      <c r="O207" s="341" t="s">
        <v>3750</v>
      </c>
      <c r="P207" s="379">
        <v>1.4999999999999999E-2</v>
      </c>
      <c r="Q207" s="315" t="s">
        <v>4365</v>
      </c>
      <c r="R207" s="404"/>
      <c r="S207" s="341" t="str">
        <f t="shared" si="19"/>
        <v>Não Qualificado</v>
      </c>
      <c r="T207" s="341" t="s">
        <v>203</v>
      </c>
      <c r="U207" s="345" t="s">
        <v>3838</v>
      </c>
      <c r="V207" s="341" t="s">
        <v>3839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2893</v>
      </c>
      <c r="BE207" s="291" t="s">
        <v>2893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3740</v>
      </c>
      <c r="B208" s="95" t="s">
        <v>4366</v>
      </c>
      <c r="C208" s="377" t="s">
        <v>4367</v>
      </c>
      <c r="D208" s="345">
        <v>3712007</v>
      </c>
      <c r="E208" s="341" t="s">
        <v>28</v>
      </c>
      <c r="F208" s="341" t="s">
        <v>20</v>
      </c>
      <c r="G208" s="341" t="s">
        <v>369</v>
      </c>
      <c r="H208" s="341" t="str">
        <f>IFERROR(VLOOKUP(G208,'Cadastro de assessores'!A:B,2,FALSE),"Não Cadastrado")</f>
        <v>18009</v>
      </c>
      <c r="I208" s="341"/>
      <c r="J208" s="26" t="s">
        <v>201</v>
      </c>
      <c r="K208" s="341" t="s">
        <v>3749</v>
      </c>
      <c r="L208" s="341" t="s">
        <v>3107</v>
      </c>
      <c r="M208" s="341" t="s">
        <v>3107</v>
      </c>
      <c r="N208" s="378">
        <v>44404</v>
      </c>
      <c r="O208" s="345" t="s">
        <v>3750</v>
      </c>
      <c r="P208" s="379">
        <v>1.4999999999999999E-2</v>
      </c>
      <c r="Q208" s="158" t="s">
        <v>4368</v>
      </c>
      <c r="R208" s="404"/>
      <c r="S208" s="341" t="str">
        <f t="shared" si="19"/>
        <v>Não Qualificado</v>
      </c>
      <c r="T208" s="341" t="s">
        <v>203</v>
      </c>
      <c r="U208" s="345" t="s">
        <v>3801</v>
      </c>
      <c r="V208" s="345" t="s">
        <v>113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2893</v>
      </c>
      <c r="BE208" s="291" t="s">
        <v>2893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3740</v>
      </c>
      <c r="B209" s="95" t="s">
        <v>4369</v>
      </c>
      <c r="C209" s="377" t="s">
        <v>4370</v>
      </c>
      <c r="D209" s="345">
        <v>3919372</v>
      </c>
      <c r="E209" s="341" t="s">
        <v>28</v>
      </c>
      <c r="F209" s="341" t="s">
        <v>20</v>
      </c>
      <c r="G209" s="341" t="s">
        <v>369</v>
      </c>
      <c r="H209" s="345" t="str">
        <f>IFERROR(VLOOKUP(G209,'Cadastro de assessores'!A:B,2,FALSE),"Não Cadastrado")</f>
        <v>18009</v>
      </c>
      <c r="I209" s="345"/>
      <c r="J209" s="26" t="s">
        <v>201</v>
      </c>
      <c r="K209" s="341" t="s">
        <v>3749</v>
      </c>
      <c r="L209" s="374">
        <v>44413</v>
      </c>
      <c r="M209" s="374">
        <v>44413</v>
      </c>
      <c r="N209" s="345"/>
      <c r="O209" s="345" t="s">
        <v>3764</v>
      </c>
      <c r="P209" s="375">
        <v>2.5000000000000001E-2</v>
      </c>
      <c r="Q209" s="158" t="s">
        <v>4371</v>
      </c>
      <c r="R209" s="404"/>
      <c r="S209" s="341" t="str">
        <f t="shared" si="19"/>
        <v>Não Qualificado</v>
      </c>
      <c r="T209" s="341" t="s">
        <v>203</v>
      </c>
      <c r="U209" s="345" t="s">
        <v>3801</v>
      </c>
      <c r="V209" s="345" t="s">
        <v>113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5"/>
      <c r="AI209" s="405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2893</v>
      </c>
      <c r="BE209" s="291" t="s">
        <v>2893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3740</v>
      </c>
      <c r="B210" s="95" t="s">
        <v>4372</v>
      </c>
      <c r="C210" s="114" t="s">
        <v>4373</v>
      </c>
      <c r="D210" s="341">
        <v>2466854</v>
      </c>
      <c r="E210" s="341" t="s">
        <v>2884</v>
      </c>
      <c r="F210" s="341" t="s">
        <v>29</v>
      </c>
      <c r="G210" s="341" t="s">
        <v>2884</v>
      </c>
      <c r="H210" s="341" t="str">
        <f>IFERROR(VLOOKUP(G210,'Cadastro de assessores'!A:B,2,FALSE),"Não Cadastrado")</f>
        <v>18986</v>
      </c>
      <c r="I210" s="341"/>
      <c r="J210" s="26" t="s">
        <v>201</v>
      </c>
      <c r="K210" s="341" t="s">
        <v>3749</v>
      </c>
      <c r="L210" s="374">
        <v>43696</v>
      </c>
      <c r="M210" s="374">
        <v>43696</v>
      </c>
      <c r="N210" s="374">
        <v>44091</v>
      </c>
      <c r="O210" s="341" t="s">
        <v>3750</v>
      </c>
      <c r="P210" s="375">
        <v>0.01</v>
      </c>
      <c r="Q210" s="407" t="s">
        <v>4374</v>
      </c>
      <c r="R210" s="404"/>
      <c r="S210" s="341" t="str">
        <f t="shared" si="19"/>
        <v/>
      </c>
      <c r="T210" s="341" t="s">
        <v>203</v>
      </c>
      <c r="U210" s="341" t="s">
        <v>3766</v>
      </c>
      <c r="V210" s="341" t="s">
        <v>29</v>
      </c>
      <c r="W210" s="405" t="s">
        <v>4375</v>
      </c>
      <c r="X210" s="405"/>
      <c r="Y210" s="405" t="s">
        <v>4376</v>
      </c>
      <c r="Z210" s="405" t="s">
        <v>4377</v>
      </c>
      <c r="AA210" s="405" t="s">
        <v>4378</v>
      </c>
      <c r="AB210" s="405" t="s">
        <v>4379</v>
      </c>
      <c r="AC210" s="405" t="s">
        <v>4380</v>
      </c>
      <c r="AD210" s="405" t="s">
        <v>4381</v>
      </c>
      <c r="AE210" s="405" t="s">
        <v>4382</v>
      </c>
      <c r="AF210" s="405" t="s">
        <v>4383</v>
      </c>
      <c r="AG210" s="405" t="s">
        <v>4384</v>
      </c>
      <c r="AH210" s="405"/>
      <c r="AI210" s="405" t="s">
        <v>4385</v>
      </c>
      <c r="AJ210" s="405"/>
      <c r="AK210" s="291"/>
      <c r="AL210" s="291">
        <v>214.15</v>
      </c>
      <c r="AM210" s="291" t="s">
        <v>3107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2893</v>
      </c>
      <c r="BE210" s="291" t="s">
        <v>2893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3740</v>
      </c>
      <c r="B211" s="95" t="s">
        <v>696</v>
      </c>
      <c r="C211" s="114" t="s">
        <v>695</v>
      </c>
      <c r="D211" s="341">
        <v>2172585</v>
      </c>
      <c r="E211" s="342" t="s">
        <v>28</v>
      </c>
      <c r="F211" s="342" t="s">
        <v>29</v>
      </c>
      <c r="G211" s="342" t="s">
        <v>695</v>
      </c>
      <c r="H211" s="342"/>
      <c r="I211" s="342"/>
      <c r="J211" s="26" t="s">
        <v>3743</v>
      </c>
      <c r="K211" s="341"/>
      <c r="L211" s="341"/>
      <c r="M211" s="341"/>
      <c r="N211" s="341"/>
      <c r="O211" s="341" t="s">
        <v>3750</v>
      </c>
      <c r="P211" s="415">
        <v>1.2E-2</v>
      </c>
      <c r="Q211" s="407" t="s">
        <v>3833</v>
      </c>
      <c r="R211" s="404"/>
      <c r="S211" s="341"/>
      <c r="T211" s="341"/>
      <c r="U211" s="341"/>
      <c r="V211" s="341" t="s">
        <v>29</v>
      </c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3740</v>
      </c>
      <c r="B212" s="95" t="s">
        <v>4386</v>
      </c>
      <c r="C212" s="114" t="s">
        <v>4387</v>
      </c>
      <c r="D212" s="341">
        <v>2566765</v>
      </c>
      <c r="E212" s="342" t="s">
        <v>28</v>
      </c>
      <c r="F212" s="342" t="s">
        <v>29</v>
      </c>
      <c r="G212" s="342" t="s">
        <v>2483</v>
      </c>
      <c r="H212" s="342" t="str">
        <f>IFERROR(VLOOKUP(G212,'Cadastro de assessores'!A:B,2,FALSE),"Não Cadastrado")</f>
        <v>18256</v>
      </c>
      <c r="I212" s="342"/>
      <c r="J212" s="26" t="s">
        <v>3743</v>
      </c>
      <c r="K212" s="341" t="s">
        <v>215</v>
      </c>
      <c r="L212" s="341" t="s">
        <v>3107</v>
      </c>
      <c r="M212" s="423" t="s">
        <v>3573</v>
      </c>
      <c r="N212" s="341"/>
      <c r="O212" s="341" t="s">
        <v>3764</v>
      </c>
      <c r="P212" s="415">
        <v>1E-4</v>
      </c>
      <c r="Q212" s="407"/>
      <c r="R212" s="404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203</v>
      </c>
      <c r="U212" s="341" t="s">
        <v>3752</v>
      </c>
      <c r="V212" s="341" t="s">
        <v>29</v>
      </c>
      <c r="W212" s="405" t="s">
        <v>4388</v>
      </c>
      <c r="X212" s="405"/>
      <c r="Y212" s="405" t="s">
        <v>4389</v>
      </c>
      <c r="Z212" s="405" t="s">
        <v>4390</v>
      </c>
      <c r="AA212" s="405" t="s">
        <v>4391</v>
      </c>
      <c r="AB212" s="405" t="s">
        <v>4392</v>
      </c>
      <c r="AC212" s="405" t="s">
        <v>4393</v>
      </c>
      <c r="AD212" s="405" t="s">
        <v>4392</v>
      </c>
      <c r="AE212" s="405" t="s">
        <v>4392</v>
      </c>
      <c r="AF212" s="405" t="s">
        <v>4392</v>
      </c>
      <c r="AG212" s="405" t="s">
        <v>4394</v>
      </c>
      <c r="AH212" s="405" t="s">
        <v>4394</v>
      </c>
      <c r="AI212" s="405" t="s">
        <v>4395</v>
      </c>
      <c r="AJ212" s="405" t="s">
        <v>4395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2893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3740</v>
      </c>
      <c r="B213" s="95" t="s">
        <v>4396</v>
      </c>
      <c r="C213" s="439" t="s">
        <v>4397</v>
      </c>
      <c r="D213" s="345">
        <v>5092169</v>
      </c>
      <c r="E213" s="341" t="s">
        <v>28</v>
      </c>
      <c r="F213" s="341" t="s">
        <v>20</v>
      </c>
      <c r="G213" s="341" t="s">
        <v>369</v>
      </c>
      <c r="H213" s="341" t="str">
        <f>IFERROR(VLOOKUP(G213,'Cadastro de assessores'!A:B,2,FALSE),"Não Cadastrado")</f>
        <v>18009</v>
      </c>
      <c r="I213" s="341"/>
      <c r="J213" s="26" t="s">
        <v>201</v>
      </c>
      <c r="K213" s="341" t="s">
        <v>3749</v>
      </c>
      <c r="L213" s="374">
        <v>44287</v>
      </c>
      <c r="M213" s="374">
        <v>44287</v>
      </c>
      <c r="N213" s="374">
        <v>44805</v>
      </c>
      <c r="O213" s="341" t="s">
        <v>3750</v>
      </c>
      <c r="P213" s="379">
        <v>1.4999999999999999E-2</v>
      </c>
      <c r="Q213" s="158"/>
      <c r="R213" s="404"/>
      <c r="S213" s="341" t="str">
        <f t="shared" si="20"/>
        <v/>
      </c>
      <c r="T213" s="341" t="s">
        <v>203</v>
      </c>
      <c r="U213" s="345" t="s">
        <v>4179</v>
      </c>
      <c r="V213" s="345" t="s">
        <v>3582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3740</v>
      </c>
      <c r="B214" s="95" t="s">
        <v>4398</v>
      </c>
      <c r="C214" s="377" t="s">
        <v>4399</v>
      </c>
      <c r="D214" s="345">
        <v>5599106</v>
      </c>
      <c r="E214" s="341" t="s">
        <v>110</v>
      </c>
      <c r="F214" s="341" t="s">
        <v>29</v>
      </c>
      <c r="G214" s="341" t="s">
        <v>4060</v>
      </c>
      <c r="H214" s="341" t="str">
        <f>IFERROR(VLOOKUP(G214,'Cadastro de assessores'!A:B,2,FALSE),"Não Cadastrado")</f>
        <v>19157</v>
      </c>
      <c r="I214" s="341"/>
      <c r="J214" s="26" t="s">
        <v>201</v>
      </c>
      <c r="K214" s="341" t="s">
        <v>3749</v>
      </c>
      <c r="L214" s="374">
        <v>44368</v>
      </c>
      <c r="M214" s="374">
        <v>44368</v>
      </c>
      <c r="N214" s="434">
        <v>44494</v>
      </c>
      <c r="O214" s="345" t="s">
        <v>3764</v>
      </c>
      <c r="P214" s="375">
        <v>2.5000000000000001E-2</v>
      </c>
      <c r="Q214" s="407" t="s">
        <v>4400</v>
      </c>
      <c r="R214" s="404"/>
      <c r="S214" s="341" t="str">
        <f t="shared" si="20"/>
        <v>Não Qualificado</v>
      </c>
      <c r="T214" s="341" t="s">
        <v>203</v>
      </c>
      <c r="U214" s="345" t="s">
        <v>4401</v>
      </c>
      <c r="V214" s="345" t="s">
        <v>20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2893</v>
      </c>
      <c r="BE214" s="291" t="s">
        <v>2893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3740</v>
      </c>
      <c r="B215" s="95" t="s">
        <v>1313</v>
      </c>
      <c r="C215" s="114" t="s">
        <v>1310</v>
      </c>
      <c r="D215" s="341">
        <v>3714924</v>
      </c>
      <c r="E215" s="341" t="s">
        <v>28</v>
      </c>
      <c r="F215" s="341" t="s">
        <v>29</v>
      </c>
      <c r="G215" s="341" t="s">
        <v>30</v>
      </c>
      <c r="H215" s="341"/>
      <c r="I215" s="341"/>
      <c r="J215" s="26" t="s">
        <v>3743</v>
      </c>
      <c r="K215" s="341"/>
      <c r="L215" s="374"/>
      <c r="M215" s="341" t="s">
        <v>4402</v>
      </c>
      <c r="N215" s="374"/>
      <c r="O215" s="341" t="s">
        <v>3757</v>
      </c>
      <c r="P215" s="375">
        <v>0</v>
      </c>
      <c r="Q215" s="407" t="s">
        <v>4403</v>
      </c>
      <c r="R215" s="404"/>
      <c r="S215" s="341"/>
      <c r="T215" s="341"/>
      <c r="U215" s="341"/>
      <c r="V215" s="341" t="s">
        <v>29</v>
      </c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3740</v>
      </c>
      <c r="B216" s="95" t="s">
        <v>4404</v>
      </c>
      <c r="C216" s="114" t="s">
        <v>4405</v>
      </c>
      <c r="D216" s="341">
        <v>4760280</v>
      </c>
      <c r="E216" s="341" t="s">
        <v>110</v>
      </c>
      <c r="F216" s="341" t="s">
        <v>29</v>
      </c>
      <c r="G216" s="341" t="s">
        <v>4406</v>
      </c>
      <c r="H216" s="341" t="str">
        <f>IFERROR(VLOOKUP(G216,'Cadastro de assessores'!A:B,2,FALSE),"Não Cadastrado")</f>
        <v>14091</v>
      </c>
      <c r="I216" s="341"/>
      <c r="J216" s="26" t="s">
        <v>201</v>
      </c>
      <c r="K216" s="341" t="s">
        <v>3749</v>
      </c>
      <c r="L216" s="374">
        <v>44211</v>
      </c>
      <c r="M216" s="374">
        <v>44211</v>
      </c>
      <c r="N216" s="374">
        <v>44781</v>
      </c>
      <c r="O216" s="341" t="s">
        <v>3764</v>
      </c>
      <c r="P216" s="375">
        <v>2.5000000000000001E-2</v>
      </c>
      <c r="Q216" s="407" t="s">
        <v>4407</v>
      </c>
      <c r="R216" s="404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203</v>
      </c>
      <c r="U216" s="341" t="s">
        <v>3771</v>
      </c>
      <c r="V216" s="341" t="s">
        <v>29</v>
      </c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3740</v>
      </c>
      <c r="B217" s="95" t="s">
        <v>4408</v>
      </c>
      <c r="C217" s="377" t="s">
        <v>4409</v>
      </c>
      <c r="D217" s="345">
        <v>2673476</v>
      </c>
      <c r="E217" s="342" t="s">
        <v>28</v>
      </c>
      <c r="F217" s="342" t="s">
        <v>20</v>
      </c>
      <c r="G217" s="342" t="s">
        <v>369</v>
      </c>
      <c r="H217" s="345" t="str">
        <f>IFERROR(VLOOKUP(G217,'Cadastro de assessores'!A:B,2,FALSE),"Não Cadastrado")</f>
        <v>18009</v>
      </c>
      <c r="I217" s="345"/>
      <c r="J217" s="26" t="s">
        <v>210</v>
      </c>
      <c r="K217" s="342" t="s">
        <v>210</v>
      </c>
      <c r="L217" s="402">
        <v>44405</v>
      </c>
      <c r="M217" s="402">
        <v>44405</v>
      </c>
      <c r="N217" s="345"/>
      <c r="O217" s="345" t="s">
        <v>3744</v>
      </c>
      <c r="P217" s="415">
        <v>0.02</v>
      </c>
      <c r="Q217" s="158"/>
      <c r="R217" s="404"/>
      <c r="S217" s="341" t="str">
        <f t="shared" si="21"/>
        <v/>
      </c>
      <c r="T217" s="341" t="s">
        <v>203</v>
      </c>
      <c r="U217" s="345" t="s">
        <v>3801</v>
      </c>
      <c r="V217" s="345" t="s">
        <v>113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5"/>
      <c r="AI217" s="405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3740</v>
      </c>
      <c r="B218" s="95" t="s">
        <v>4410</v>
      </c>
      <c r="C218" s="114" t="s">
        <v>4411</v>
      </c>
      <c r="D218" s="341">
        <v>4398585</v>
      </c>
      <c r="E218" s="342" t="s">
        <v>110</v>
      </c>
      <c r="F218" s="342" t="s">
        <v>29</v>
      </c>
      <c r="G218" s="342" t="s">
        <v>378</v>
      </c>
      <c r="H218" s="342" t="str">
        <f>IFERROR(VLOOKUP(G218,'Cadastro de assessores'!A:B,2,FALSE),"Não Cadastrado")</f>
        <v>17896</v>
      </c>
      <c r="I218" s="342"/>
      <c r="J218" s="26" t="s">
        <v>3743</v>
      </c>
      <c r="K218" s="342" t="s">
        <v>210</v>
      </c>
      <c r="L218" s="402">
        <v>44098</v>
      </c>
      <c r="M218" s="402">
        <v>44102</v>
      </c>
      <c r="N218" s="341"/>
      <c r="O218" s="341" t="s">
        <v>4287</v>
      </c>
      <c r="P218" s="375">
        <v>2E-3</v>
      </c>
      <c r="Q218" s="407" t="s">
        <v>4412</v>
      </c>
      <c r="R218" s="404"/>
      <c r="S218" s="341" t="str">
        <f t="shared" si="21"/>
        <v/>
      </c>
      <c r="T218" s="341" t="s">
        <v>329</v>
      </c>
      <c r="U218" s="341" t="s">
        <v>3766</v>
      </c>
      <c r="V218" s="341" t="s">
        <v>29</v>
      </c>
      <c r="W218" s="405" t="s">
        <v>3753</v>
      </c>
      <c r="X218" s="405" t="s">
        <v>3753</v>
      </c>
      <c r="Y218" s="405" t="s">
        <v>3753</v>
      </c>
      <c r="Z218" s="405" t="s">
        <v>3753</v>
      </c>
      <c r="AA218" s="405" t="s">
        <v>3753</v>
      </c>
      <c r="AB218" s="405" t="s">
        <v>3753</v>
      </c>
      <c r="AC218" s="405" t="s">
        <v>3753</v>
      </c>
      <c r="AD218" s="405" t="s">
        <v>3753</v>
      </c>
      <c r="AE218" s="405" t="s">
        <v>3753</v>
      </c>
      <c r="AF218" s="405" t="s">
        <v>3753</v>
      </c>
      <c r="AG218" s="405" t="s">
        <v>3753</v>
      </c>
      <c r="AH218" s="405" t="s">
        <v>4413</v>
      </c>
      <c r="AI218" s="405" t="s">
        <v>4414</v>
      </c>
      <c r="AJ218" s="405" t="s">
        <v>4415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3740</v>
      </c>
      <c r="B219" s="95" t="s">
        <v>4416</v>
      </c>
      <c r="C219" s="377" t="s">
        <v>4417</v>
      </c>
      <c r="D219" s="345">
        <v>5975647</v>
      </c>
      <c r="E219" s="342" t="s">
        <v>28</v>
      </c>
      <c r="F219" s="342" t="s">
        <v>20</v>
      </c>
      <c r="G219" s="342" t="s">
        <v>369</v>
      </c>
      <c r="H219" s="345" t="str">
        <f>IFERROR(VLOOKUP(G219,'Cadastro de assessores'!A:B,2,FALSE),"Não Cadastrado")</f>
        <v>18009</v>
      </c>
      <c r="I219" s="345"/>
      <c r="J219" s="26" t="s">
        <v>3743</v>
      </c>
      <c r="K219" s="341" t="s">
        <v>210</v>
      </c>
      <c r="L219" s="402">
        <v>44403</v>
      </c>
      <c r="M219" s="402">
        <v>44405</v>
      </c>
      <c r="N219" s="341"/>
      <c r="O219" s="341" t="s">
        <v>3750</v>
      </c>
      <c r="P219" s="379">
        <v>1.4999999999999999E-2</v>
      </c>
      <c r="Q219" s="158"/>
      <c r="R219" s="404"/>
      <c r="S219" s="341" t="str">
        <f t="shared" si="21"/>
        <v>Não Qualificado</v>
      </c>
      <c r="T219" s="345" t="s">
        <v>203</v>
      </c>
      <c r="U219" s="345" t="s">
        <v>3801</v>
      </c>
      <c r="V219" s="345" t="s">
        <v>113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5"/>
      <c r="AI219" s="405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3740</v>
      </c>
      <c r="B220" s="95" t="s">
        <v>4418</v>
      </c>
      <c r="C220" s="80" t="s">
        <v>4419</v>
      </c>
      <c r="D220" s="7">
        <v>7000733</v>
      </c>
      <c r="E220" s="9" t="s">
        <v>28</v>
      </c>
      <c r="F220" s="9" t="s">
        <v>20</v>
      </c>
      <c r="G220" s="9" t="s">
        <v>369</v>
      </c>
      <c r="H220" s="7" t="str">
        <f>IFERROR(VLOOKUP(G220,'Cadastro de assessores'!A:B,2,FALSE),"Não Cadastrado")</f>
        <v>18009</v>
      </c>
      <c r="I220" s="7"/>
      <c r="J220" s="26" t="s">
        <v>3743</v>
      </c>
      <c r="K220" s="191" t="s">
        <v>210</v>
      </c>
      <c r="L220" s="440">
        <v>44712</v>
      </c>
      <c r="M220" s="221">
        <v>44712</v>
      </c>
      <c r="N220" s="6"/>
      <c r="O220" s="6" t="s">
        <v>4420</v>
      </c>
      <c r="P220" s="28">
        <v>1.2E-2</v>
      </c>
      <c r="Q220" s="441" t="s">
        <v>4421</v>
      </c>
      <c r="R220" s="245"/>
      <c r="S220" s="6" t="str">
        <f t="shared" si="21"/>
        <v/>
      </c>
      <c r="T220" s="6" t="s">
        <v>329</v>
      </c>
      <c r="U220" s="7" t="s">
        <v>4422</v>
      </c>
      <c r="V220" s="7" t="s">
        <v>20</v>
      </c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3"/>
      <c r="AI220" s="443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2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3740</v>
      </c>
      <c r="B221" s="95" t="s">
        <v>4418</v>
      </c>
      <c r="C221" s="377" t="s">
        <v>4423</v>
      </c>
      <c r="D221" s="345">
        <v>9020656</v>
      </c>
      <c r="E221" s="342" t="s">
        <v>28</v>
      </c>
      <c r="F221" s="342" t="s">
        <v>20</v>
      </c>
      <c r="G221" s="9" t="s">
        <v>369</v>
      </c>
      <c r="H221" s="342" t="str">
        <f>IFERROR(VLOOKUP(G221,'Cadastro de assessores'!A:B,2,FALSE),"Não Cadastrado")</f>
        <v>18009</v>
      </c>
      <c r="I221" s="342"/>
      <c r="J221" s="26" t="s">
        <v>3743</v>
      </c>
      <c r="K221" s="342" t="s">
        <v>215</v>
      </c>
      <c r="L221" s="444">
        <v>44845</v>
      </c>
      <c r="M221" s="444">
        <v>44858</v>
      </c>
      <c r="N221" s="413"/>
      <c r="O221" s="413" t="s">
        <v>3760</v>
      </c>
      <c r="P221" s="415">
        <v>7.0000000000000001E-3</v>
      </c>
      <c r="Q221" s="158" t="s">
        <v>4424</v>
      </c>
      <c r="R221" s="404"/>
      <c r="S221" s="341" t="str">
        <f t="shared" si="21"/>
        <v/>
      </c>
      <c r="T221" s="345" t="s">
        <v>203</v>
      </c>
      <c r="U221" s="341" t="s">
        <v>3796</v>
      </c>
      <c r="V221" s="341" t="s">
        <v>20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5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3740</v>
      </c>
      <c r="B222" s="95" t="s">
        <v>4425</v>
      </c>
      <c r="C222" s="114" t="s">
        <v>4426</v>
      </c>
      <c r="D222" s="341">
        <v>4550654</v>
      </c>
      <c r="E222" s="341" t="s">
        <v>110</v>
      </c>
      <c r="F222" s="341" t="s">
        <v>29</v>
      </c>
      <c r="G222" s="341" t="s">
        <v>4427</v>
      </c>
      <c r="H222" s="341" t="str">
        <f>IFERROR(VLOOKUP(G222,'Cadastro de assessores'!A:B,2,FALSE),"Não Cadastrado")</f>
        <v>14244</v>
      </c>
      <c r="I222" s="341"/>
      <c r="J222" s="26" t="s">
        <v>201</v>
      </c>
      <c r="K222" s="341" t="s">
        <v>3749</v>
      </c>
      <c r="L222" s="406">
        <v>44160</v>
      </c>
      <c r="M222" s="406">
        <v>44160</v>
      </c>
      <c r="N222" s="374">
        <v>44270</v>
      </c>
      <c r="O222" s="341" t="s">
        <v>3744</v>
      </c>
      <c r="P222" s="375">
        <v>0.02</v>
      </c>
      <c r="Q222" s="407" t="s">
        <v>4428</v>
      </c>
      <c r="R222" s="404"/>
      <c r="S222" s="341" t="str">
        <f t="shared" si="21"/>
        <v/>
      </c>
      <c r="T222" s="345" t="s">
        <v>203</v>
      </c>
      <c r="U222" s="341" t="s">
        <v>3766</v>
      </c>
      <c r="V222" s="341" t="s">
        <v>29</v>
      </c>
      <c r="W222" s="405" t="s">
        <v>3753</v>
      </c>
      <c r="X222" s="405" t="s">
        <v>3753</v>
      </c>
      <c r="Y222" s="405" t="s">
        <v>3753</v>
      </c>
      <c r="Z222" s="405" t="s">
        <v>3753</v>
      </c>
      <c r="AA222" s="405" t="s">
        <v>3753</v>
      </c>
      <c r="AB222" s="405" t="s">
        <v>3753</v>
      </c>
      <c r="AC222" s="405" t="s">
        <v>3753</v>
      </c>
      <c r="AD222" s="405" t="s">
        <v>3753</v>
      </c>
      <c r="AE222" s="405" t="s">
        <v>3753</v>
      </c>
      <c r="AF222" s="405" t="s">
        <v>3753</v>
      </c>
      <c r="AG222" s="405" t="s">
        <v>3753</v>
      </c>
      <c r="AH222" s="405" t="s">
        <v>3753</v>
      </c>
      <c r="AI222" s="405" t="s">
        <v>3753</v>
      </c>
      <c r="AJ222" s="405" t="s">
        <v>4429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2893</v>
      </c>
      <c r="BE222" s="291" t="s">
        <v>2893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3740</v>
      </c>
      <c r="B223" s="95" t="s">
        <v>4430</v>
      </c>
      <c r="C223" s="114" t="s">
        <v>4431</v>
      </c>
      <c r="D223" s="341">
        <v>3939462</v>
      </c>
      <c r="E223" s="341" t="s">
        <v>2884</v>
      </c>
      <c r="F223" s="341" t="s">
        <v>29</v>
      </c>
      <c r="G223" s="341" t="s">
        <v>2884</v>
      </c>
      <c r="H223" s="341" t="str">
        <f>IFERROR(VLOOKUP(G223,'Cadastro de assessores'!A:B,2,FALSE),"Não Cadastrado")</f>
        <v>18986</v>
      </c>
      <c r="I223" s="341"/>
      <c r="J223" s="26" t="s">
        <v>201</v>
      </c>
      <c r="K223" s="341" t="s">
        <v>3749</v>
      </c>
      <c r="L223" s="374">
        <v>43901</v>
      </c>
      <c r="M223" s="374">
        <v>43901</v>
      </c>
      <c r="N223" s="406">
        <v>44519</v>
      </c>
      <c r="O223" s="341" t="s">
        <v>3744</v>
      </c>
      <c r="P223" s="375">
        <v>1.4999999999999999E-2</v>
      </c>
      <c r="Q223" s="407" t="s">
        <v>4432</v>
      </c>
      <c r="R223" s="404"/>
      <c r="S223" s="341" t="str">
        <f t="shared" si="21"/>
        <v>Não Qualificado</v>
      </c>
      <c r="T223" s="345" t="s">
        <v>203</v>
      </c>
      <c r="U223" s="341" t="s">
        <v>3752</v>
      </c>
      <c r="V223" s="341" t="s">
        <v>29</v>
      </c>
      <c r="W223" s="405" t="s">
        <v>3753</v>
      </c>
      <c r="X223" s="405" t="s">
        <v>3753</v>
      </c>
      <c r="Y223" s="405" t="s">
        <v>3753</v>
      </c>
      <c r="Z223" s="405" t="s">
        <v>3753</v>
      </c>
      <c r="AA223" s="405" t="s">
        <v>4433</v>
      </c>
      <c r="AB223" s="405" t="s">
        <v>4434</v>
      </c>
      <c r="AC223" s="405" t="s">
        <v>4435</v>
      </c>
      <c r="AD223" s="405" t="s">
        <v>4436</v>
      </c>
      <c r="AE223" s="405" t="s">
        <v>4437</v>
      </c>
      <c r="AF223" s="405" t="s">
        <v>4438</v>
      </c>
      <c r="AG223" s="405" t="s">
        <v>4439</v>
      </c>
      <c r="AH223" s="405" t="s">
        <v>4440</v>
      </c>
      <c r="AI223" s="405" t="s">
        <v>4441</v>
      </c>
      <c r="AJ223" s="405" t="s">
        <v>4442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2893</v>
      </c>
      <c r="BE223" s="291" t="s">
        <v>2893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3740</v>
      </c>
      <c r="B224" s="95" t="s">
        <v>4443</v>
      </c>
      <c r="C224" s="114" t="s">
        <v>4444</v>
      </c>
      <c r="D224" s="341">
        <v>4611223</v>
      </c>
      <c r="E224" s="341" t="s">
        <v>28</v>
      </c>
      <c r="F224" s="341" t="s">
        <v>29</v>
      </c>
      <c r="G224" s="341" t="s">
        <v>3748</v>
      </c>
      <c r="H224" s="341" t="str">
        <f>IFERROR(VLOOKUP(G224,'Cadastro de assessores'!A:B,2,FALSE),"Não Cadastrado")</f>
        <v>17679</v>
      </c>
      <c r="I224" s="341"/>
      <c r="J224" s="26" t="s">
        <v>201</v>
      </c>
      <c r="K224" s="341" t="s">
        <v>3749</v>
      </c>
      <c r="L224" s="374">
        <v>44167</v>
      </c>
      <c r="M224" s="374">
        <v>44167</v>
      </c>
      <c r="N224" s="374">
        <v>44229</v>
      </c>
      <c r="O224" s="341" t="s">
        <v>3764</v>
      </c>
      <c r="P224" s="375">
        <v>2.5000000000000001E-2</v>
      </c>
      <c r="Q224" s="407" t="s">
        <v>4445</v>
      </c>
      <c r="R224" s="404"/>
      <c r="S224" s="341" t="str">
        <f t="shared" si="21"/>
        <v>Não Qualificado</v>
      </c>
      <c r="T224" s="345" t="s">
        <v>203</v>
      </c>
      <c r="U224" s="345" t="s">
        <v>4179</v>
      </c>
      <c r="V224" s="345" t="s">
        <v>3582</v>
      </c>
      <c r="W224" s="405" t="s">
        <v>3753</v>
      </c>
      <c r="X224" s="405" t="s">
        <v>3753</v>
      </c>
      <c r="Y224" s="405" t="s">
        <v>3753</v>
      </c>
      <c r="Z224" s="405" t="s">
        <v>3753</v>
      </c>
      <c r="AA224" s="405" t="s">
        <v>3753</v>
      </c>
      <c r="AB224" s="405" t="s">
        <v>3753</v>
      </c>
      <c r="AC224" s="405" t="s">
        <v>3753</v>
      </c>
      <c r="AD224" s="405" t="s">
        <v>3753</v>
      </c>
      <c r="AE224" s="405" t="s">
        <v>3753</v>
      </c>
      <c r="AF224" s="405" t="s">
        <v>3753</v>
      </c>
      <c r="AG224" s="405" t="s">
        <v>3753</v>
      </c>
      <c r="AH224" s="405" t="s">
        <v>3753</v>
      </c>
      <c r="AI224" s="405" t="s">
        <v>3753</v>
      </c>
      <c r="AJ224" s="405" t="s">
        <v>3753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2893</v>
      </c>
      <c r="BE224" s="291" t="s">
        <v>2893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3740</v>
      </c>
      <c r="B225" s="95" t="s">
        <v>1372</v>
      </c>
      <c r="C225" s="428" t="s">
        <v>4446</v>
      </c>
      <c r="D225" s="409">
        <v>2427806</v>
      </c>
      <c r="E225" s="342" t="s">
        <v>28</v>
      </c>
      <c r="F225" s="342" t="s">
        <v>20</v>
      </c>
      <c r="G225" s="342" t="s">
        <v>214</v>
      </c>
      <c r="H225" s="342">
        <f>IFERROR(VLOOKUP(G225,'Cadastro de assessores'!A:B,2,FALSE),"Não Cadastrado")</f>
        <v>12331</v>
      </c>
      <c r="I225" s="342"/>
      <c r="J225" s="26" t="s">
        <v>210</v>
      </c>
      <c r="K225" s="342" t="s">
        <v>210</v>
      </c>
      <c r="L225" s="410">
        <v>44615</v>
      </c>
      <c r="M225" s="410">
        <v>44615</v>
      </c>
      <c r="N225" s="345"/>
      <c r="O225" s="345" t="s">
        <v>3750</v>
      </c>
      <c r="P225" s="379">
        <v>1.4999999999999999E-2</v>
      </c>
      <c r="Q225" s="337" t="s">
        <v>4447</v>
      </c>
      <c r="R225" s="404"/>
      <c r="S225" s="341" t="str">
        <f t="shared" si="21"/>
        <v>Não Qualificado</v>
      </c>
      <c r="T225" s="345" t="s">
        <v>203</v>
      </c>
      <c r="U225" s="341" t="s">
        <v>3796</v>
      </c>
      <c r="V225" s="341" t="s">
        <v>20</v>
      </c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3740</v>
      </c>
      <c r="B226" s="95" t="s">
        <v>3644</v>
      </c>
      <c r="C226" s="95" t="s">
        <v>4448</v>
      </c>
      <c r="D226" s="342">
        <v>4847953</v>
      </c>
      <c r="E226" s="342" t="s">
        <v>28</v>
      </c>
      <c r="F226" s="342" t="s">
        <v>29</v>
      </c>
      <c r="G226" s="342" t="s">
        <v>3033</v>
      </c>
      <c r="H226" s="342" t="str">
        <f>IFERROR(VLOOKUP(G226,'Cadastro de assessores'!A:B,2,FALSE),"Não Cadastrado")</f>
        <v>18236</v>
      </c>
      <c r="I226" s="342"/>
      <c r="J226" s="26" t="s">
        <v>210</v>
      </c>
      <c r="K226" s="342" t="s">
        <v>210</v>
      </c>
      <c r="L226" s="402">
        <v>44294</v>
      </c>
      <c r="M226" s="402">
        <v>44294</v>
      </c>
      <c r="N226" s="341"/>
      <c r="O226" s="341" t="s">
        <v>4449</v>
      </c>
      <c r="P226" s="375">
        <v>1.4999999999999999E-2</v>
      </c>
      <c r="Q226" s="407"/>
      <c r="R226" s="404"/>
      <c r="S226" s="341" t="str">
        <f t="shared" si="21"/>
        <v>Qualificado</v>
      </c>
      <c r="T226" s="341" t="s">
        <v>329</v>
      </c>
      <c r="U226" s="341" t="s">
        <v>3771</v>
      </c>
      <c r="V226" s="341" t="s">
        <v>29</v>
      </c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291"/>
      <c r="AL226" s="291"/>
      <c r="AM226" s="291"/>
      <c r="AN226" s="291" t="s">
        <v>3107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3740</v>
      </c>
      <c r="B227" s="95" t="s">
        <v>4450</v>
      </c>
      <c r="C227" s="428" t="s">
        <v>4451</v>
      </c>
      <c r="D227" s="345">
        <v>3029846</v>
      </c>
      <c r="E227" s="342" t="s">
        <v>28</v>
      </c>
      <c r="F227" s="342" t="s">
        <v>20</v>
      </c>
      <c r="G227" s="342" t="s">
        <v>4090</v>
      </c>
      <c r="H227" s="342" t="str">
        <f>IFERROR(VLOOKUP(G227,'Cadastro de assessores'!A:B,2,FALSE),"Não Cadastrado")</f>
        <v>14294</v>
      </c>
      <c r="I227" s="342"/>
      <c r="J227" s="26" t="s">
        <v>215</v>
      </c>
      <c r="K227" s="341" t="s">
        <v>210</v>
      </c>
      <c r="L227" s="402">
        <v>44460</v>
      </c>
      <c r="M227" s="402">
        <v>44469</v>
      </c>
      <c r="N227" s="345"/>
      <c r="O227" s="345" t="s">
        <v>3744</v>
      </c>
      <c r="P227" s="415">
        <v>0.02</v>
      </c>
      <c r="Q227" s="158" t="s">
        <v>4452</v>
      </c>
      <c r="R227" s="404"/>
      <c r="S227" s="341" t="str">
        <f t="shared" si="21"/>
        <v>Não Qualificado</v>
      </c>
      <c r="T227" s="345" t="s">
        <v>203</v>
      </c>
      <c r="U227" s="345" t="s">
        <v>4453</v>
      </c>
      <c r="V227" s="345" t="s">
        <v>57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5"/>
      <c r="AH227" s="405"/>
      <c r="AI227" s="405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2893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3740</v>
      </c>
      <c r="B228" s="95" t="s">
        <v>1375</v>
      </c>
      <c r="C228" s="114" t="s">
        <v>1373</v>
      </c>
      <c r="D228" s="341">
        <v>4793812</v>
      </c>
      <c r="E228" s="342" t="s">
        <v>28</v>
      </c>
      <c r="F228" s="342" t="s">
        <v>29</v>
      </c>
      <c r="G228" s="342" t="s">
        <v>30</v>
      </c>
      <c r="H228" s="342">
        <f>IFERROR(VLOOKUP(G228,'Cadastro de assessores'!A:B,2,FALSE),"Não Cadastrado")</f>
        <v>12344</v>
      </c>
      <c r="I228" s="342"/>
      <c r="J228" s="26" t="s">
        <v>3743</v>
      </c>
      <c r="K228" s="342" t="s">
        <v>210</v>
      </c>
      <c r="L228" s="402">
        <v>44217</v>
      </c>
      <c r="M228" s="402">
        <v>44217</v>
      </c>
      <c r="N228" s="341"/>
      <c r="O228" s="341" t="s">
        <v>4287</v>
      </c>
      <c r="P228" s="375">
        <v>2E-3</v>
      </c>
      <c r="Q228" s="407" t="s">
        <v>4454</v>
      </c>
      <c r="R228" s="404"/>
      <c r="S228" s="341" t="str">
        <f t="shared" si="21"/>
        <v>Não Qualificado</v>
      </c>
      <c r="T228" s="341" t="s">
        <v>329</v>
      </c>
      <c r="U228" s="341" t="s">
        <v>3771</v>
      </c>
      <c r="V228" s="341" t="s">
        <v>29</v>
      </c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3740</v>
      </c>
      <c r="B229" s="95" t="s">
        <v>1375</v>
      </c>
      <c r="C229" s="114" t="s">
        <v>1373</v>
      </c>
      <c r="D229" s="341">
        <v>4783402</v>
      </c>
      <c r="E229" s="342" t="s">
        <v>28</v>
      </c>
      <c r="F229" s="342" t="s">
        <v>29</v>
      </c>
      <c r="G229" s="342" t="s">
        <v>30</v>
      </c>
      <c r="H229" s="342">
        <f>IFERROR(VLOOKUP(G229,'Cadastro de assessores'!A:B,2,FALSE),"Não Cadastrado")</f>
        <v>12344</v>
      </c>
      <c r="I229" s="342"/>
      <c r="J229" s="26" t="s">
        <v>3743</v>
      </c>
      <c r="K229" s="341" t="s">
        <v>210</v>
      </c>
      <c r="L229" s="402">
        <v>44218</v>
      </c>
      <c r="M229" s="402">
        <v>44218</v>
      </c>
      <c r="N229" s="341"/>
      <c r="O229" s="341" t="s">
        <v>3750</v>
      </c>
      <c r="P229" s="375">
        <v>1.4999999999999999E-2</v>
      </c>
      <c r="Q229" s="407"/>
      <c r="R229" s="404"/>
      <c r="S229" s="341" t="str">
        <f t="shared" si="21"/>
        <v/>
      </c>
      <c r="T229" s="341" t="s">
        <v>329</v>
      </c>
      <c r="U229" s="341" t="s">
        <v>3771</v>
      </c>
      <c r="V229" s="341" t="s">
        <v>29</v>
      </c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3740</v>
      </c>
      <c r="B230" s="95" t="s">
        <v>1378</v>
      </c>
      <c r="C230" s="377" t="s">
        <v>4455</v>
      </c>
      <c r="D230" s="409">
        <v>8392987</v>
      </c>
      <c r="E230" s="342" t="s">
        <v>28</v>
      </c>
      <c r="F230" s="342" t="s">
        <v>29</v>
      </c>
      <c r="G230" s="342" t="s">
        <v>30</v>
      </c>
      <c r="H230" s="342">
        <f>IFERROR(VLOOKUP(G230,'Cadastro de assessores'!A:B,2,FALSE),"Não Cadastrado")</f>
        <v>12344</v>
      </c>
      <c r="I230" s="342"/>
      <c r="J230" s="26" t="s">
        <v>3743</v>
      </c>
      <c r="K230" s="342" t="s">
        <v>210</v>
      </c>
      <c r="L230" s="402">
        <v>44669</v>
      </c>
      <c r="M230" s="402">
        <v>44670</v>
      </c>
      <c r="N230" s="345"/>
      <c r="O230" s="345" t="s">
        <v>3757</v>
      </c>
      <c r="P230" s="375">
        <v>7.0000000000000001E-3</v>
      </c>
      <c r="Q230" s="315" t="s">
        <v>4456</v>
      </c>
      <c r="R230" s="404"/>
      <c r="S230" s="341" t="str">
        <f t="shared" si="21"/>
        <v/>
      </c>
      <c r="T230" s="341" t="s">
        <v>203</v>
      </c>
      <c r="U230" s="341" t="s">
        <v>3771</v>
      </c>
      <c r="V230" s="341" t="s">
        <v>29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5"/>
      <c r="AH230" s="405"/>
      <c r="AI230" s="405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3740</v>
      </c>
      <c r="B231" s="95" t="s">
        <v>4457</v>
      </c>
      <c r="C231" s="377" t="s">
        <v>4458</v>
      </c>
      <c r="D231" s="342">
        <v>4423520</v>
      </c>
      <c r="E231" s="342" t="s">
        <v>28</v>
      </c>
      <c r="F231" s="342" t="s">
        <v>29</v>
      </c>
      <c r="G231" s="342" t="s">
        <v>3119</v>
      </c>
      <c r="H231" s="342" t="str">
        <f>IFERROR(VLOOKUP(G231,'Cadastro de assessores'!A:B,2,FALSE),"Não Cadastrado")</f>
        <v>13444</v>
      </c>
      <c r="I231" s="342"/>
      <c r="J231" s="26" t="s">
        <v>210</v>
      </c>
      <c r="K231" s="342" t="s">
        <v>210</v>
      </c>
      <c r="L231" s="402">
        <v>44372</v>
      </c>
      <c r="M231" s="402">
        <v>44372</v>
      </c>
      <c r="N231" s="345"/>
      <c r="O231" s="345" t="s">
        <v>3974</v>
      </c>
      <c r="P231" s="375">
        <v>0.02</v>
      </c>
      <c r="Q231" s="315"/>
      <c r="R231" s="404"/>
      <c r="S231" s="341" t="str">
        <f t="shared" si="21"/>
        <v/>
      </c>
      <c r="T231" s="345" t="s">
        <v>329</v>
      </c>
      <c r="U231" s="345" t="s">
        <v>3975</v>
      </c>
      <c r="V231" s="345" t="s">
        <v>57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5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3740</v>
      </c>
      <c r="B232" s="95" t="s">
        <v>1381</v>
      </c>
      <c r="C232" s="114" t="s">
        <v>1379</v>
      </c>
      <c r="D232" s="341">
        <v>8765907</v>
      </c>
      <c r="E232" s="341" t="s">
        <v>28</v>
      </c>
      <c r="F232" s="341" t="s">
        <v>20</v>
      </c>
      <c r="G232" s="341" t="s">
        <v>220</v>
      </c>
      <c r="H232" s="342" t="str">
        <f>IFERROR(VLOOKUP(G232,'Cadastro de assessores'!A:B,2,FALSE),"Não Cadastrado")</f>
        <v>18890</v>
      </c>
      <c r="I232" s="342"/>
      <c r="J232" s="26" t="s">
        <v>3743</v>
      </c>
      <c r="K232" s="341" t="s">
        <v>210</v>
      </c>
      <c r="L232" s="374">
        <v>44721</v>
      </c>
      <c r="M232" s="374">
        <v>44727</v>
      </c>
      <c r="N232" s="374"/>
      <c r="O232" s="341" t="s">
        <v>3760</v>
      </c>
      <c r="P232" s="375">
        <v>1.2E-2</v>
      </c>
      <c r="Q232" s="407" t="s">
        <v>4459</v>
      </c>
      <c r="R232" s="404"/>
      <c r="S232" s="341"/>
      <c r="T232" s="341" t="s">
        <v>203</v>
      </c>
      <c r="U232" s="341" t="s">
        <v>3796</v>
      </c>
      <c r="V232" s="341" t="s">
        <v>20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5"/>
      <c r="AH232" s="405"/>
      <c r="AI232" s="405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3740</v>
      </c>
      <c r="B233" s="95" t="s">
        <v>4460</v>
      </c>
      <c r="C233" s="428" t="s">
        <v>4461</v>
      </c>
      <c r="D233" s="342">
        <v>6519491</v>
      </c>
      <c r="E233" s="342" t="s">
        <v>28</v>
      </c>
      <c r="F233" s="342" t="s">
        <v>20</v>
      </c>
      <c r="G233" s="342" t="s">
        <v>369</v>
      </c>
      <c r="H233" s="342" t="str">
        <f>IFERROR(VLOOKUP(G233,'Cadastro de assessores'!A:B,2,FALSE),"Não Cadastrado")</f>
        <v>18009</v>
      </c>
      <c r="I233" s="342"/>
      <c r="J233" s="26" t="s">
        <v>3743</v>
      </c>
      <c r="K233" s="341" t="s">
        <v>3107</v>
      </c>
      <c r="L233" s="341" t="s">
        <v>3107</v>
      </c>
      <c r="M233" s="423" t="s">
        <v>3573</v>
      </c>
      <c r="N233" s="345"/>
      <c r="O233" s="345" t="s">
        <v>3760</v>
      </c>
      <c r="P233" s="375">
        <v>1.2E-2</v>
      </c>
      <c r="Q233" s="158"/>
      <c r="R233" s="404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203</v>
      </c>
      <c r="U233" s="341" t="s">
        <v>3922</v>
      </c>
      <c r="V233" s="341" t="s">
        <v>20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5"/>
      <c r="AH233" s="405"/>
      <c r="AI233" s="405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2893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3740</v>
      </c>
      <c r="B234" s="95" t="s">
        <v>4462</v>
      </c>
      <c r="C234" s="377" t="s">
        <v>4463</v>
      </c>
      <c r="D234" s="345">
        <v>3452038</v>
      </c>
      <c r="E234" s="342" t="s">
        <v>28</v>
      </c>
      <c r="F234" s="342" t="s">
        <v>20</v>
      </c>
      <c r="G234" s="345" t="s">
        <v>63</v>
      </c>
      <c r="H234" s="342" t="str">
        <f>IFERROR(VLOOKUP(G234,'Cadastro de assessores'!A:B,2,FALSE),"Não Cadastrado")</f>
        <v>17831</v>
      </c>
      <c r="I234" s="342"/>
      <c r="J234" s="26" t="s">
        <v>201</v>
      </c>
      <c r="K234" s="342" t="s">
        <v>210</v>
      </c>
      <c r="L234" s="402">
        <v>44698</v>
      </c>
      <c r="M234" s="402">
        <v>44698</v>
      </c>
      <c r="N234" s="378">
        <v>44834</v>
      </c>
      <c r="O234" s="345" t="s">
        <v>3760</v>
      </c>
      <c r="P234" s="375">
        <v>1.2E-2</v>
      </c>
      <c r="Q234" s="432" t="s">
        <v>4464</v>
      </c>
      <c r="R234" s="404"/>
      <c r="S234" s="341" t="str">
        <f t="shared" si="22"/>
        <v/>
      </c>
      <c r="T234" s="341" t="s">
        <v>203</v>
      </c>
      <c r="U234" s="341" t="s">
        <v>3796</v>
      </c>
      <c r="V234" s="341" t="s">
        <v>20</v>
      </c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3740</v>
      </c>
      <c r="B235" s="95" t="s">
        <v>1387</v>
      </c>
      <c r="C235" s="114" t="s">
        <v>1385</v>
      </c>
      <c r="D235" s="341">
        <v>4750693</v>
      </c>
      <c r="E235" s="342" t="s">
        <v>28</v>
      </c>
      <c r="F235" s="342" t="s">
        <v>29</v>
      </c>
      <c r="G235" s="342" t="s">
        <v>2483</v>
      </c>
      <c r="H235" s="342" t="str">
        <f>IFERROR(VLOOKUP(G235,'Cadastro de assessores'!A:B,2,FALSE),"Não Cadastrado")</f>
        <v>18256</v>
      </c>
      <c r="I235" s="342"/>
      <c r="J235" s="26" t="s">
        <v>3743</v>
      </c>
      <c r="K235" s="342" t="s">
        <v>210</v>
      </c>
      <c r="L235" s="402">
        <v>44228</v>
      </c>
      <c r="M235" s="402">
        <v>44166</v>
      </c>
      <c r="N235" s="341"/>
      <c r="O235" s="341" t="s">
        <v>4465</v>
      </c>
      <c r="P235" s="375">
        <v>1.2E-2</v>
      </c>
      <c r="Q235" s="407"/>
      <c r="R235" s="404"/>
      <c r="S235" s="341" t="str">
        <f t="shared" si="22"/>
        <v/>
      </c>
      <c r="T235" s="341" t="s">
        <v>203</v>
      </c>
      <c r="U235" s="341" t="s">
        <v>4165</v>
      </c>
      <c r="V235" s="341" t="s">
        <v>29</v>
      </c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3740</v>
      </c>
      <c r="B236" s="95" t="s">
        <v>4466</v>
      </c>
      <c r="C236" s="114" t="s">
        <v>4467</v>
      </c>
      <c r="D236" s="341">
        <v>4744608</v>
      </c>
      <c r="E236" s="342" t="s">
        <v>28</v>
      </c>
      <c r="F236" s="342" t="s">
        <v>29</v>
      </c>
      <c r="G236" s="342" t="s">
        <v>412</v>
      </c>
      <c r="H236" s="342">
        <f>IFERROR(VLOOKUP(G236,'Cadastro de assessores'!A:B,2,FALSE),"Não Cadastrado")</f>
        <v>12359</v>
      </c>
      <c r="I236" s="342"/>
      <c r="J236" s="26" t="s">
        <v>201</v>
      </c>
      <c r="K236" s="342" t="s">
        <v>210</v>
      </c>
      <c r="L236" s="402">
        <v>44218</v>
      </c>
      <c r="M236" s="402">
        <v>44218</v>
      </c>
      <c r="N236" s="406">
        <v>44887</v>
      </c>
      <c r="O236" s="341" t="s">
        <v>3744</v>
      </c>
      <c r="P236" s="375">
        <v>0.02</v>
      </c>
      <c r="Q236" s="407" t="s">
        <v>4468</v>
      </c>
      <c r="R236" s="404"/>
      <c r="S236" s="341" t="str">
        <f t="shared" si="22"/>
        <v/>
      </c>
      <c r="T236" s="341" t="s">
        <v>203</v>
      </c>
      <c r="U236" s="341" t="s">
        <v>3771</v>
      </c>
      <c r="V236" s="341" t="s">
        <v>29</v>
      </c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3740</v>
      </c>
      <c r="B237" s="95" t="s">
        <v>1395</v>
      </c>
      <c r="C237" s="114" t="s">
        <v>4469</v>
      </c>
      <c r="D237" s="341">
        <v>6164897</v>
      </c>
      <c r="E237" s="342" t="s">
        <v>28</v>
      </c>
      <c r="F237" s="342" t="s">
        <v>29</v>
      </c>
      <c r="G237" s="342" t="s">
        <v>412</v>
      </c>
      <c r="H237" s="342">
        <f>IFERROR(VLOOKUP(G237,'Cadastro de assessores'!A:B,2,FALSE),"Não Cadastrado")</f>
        <v>12359</v>
      </c>
      <c r="I237" s="342"/>
      <c r="J237" s="26" t="s">
        <v>3743</v>
      </c>
      <c r="K237" s="342"/>
      <c r="L237" s="402"/>
      <c r="M237" s="402">
        <v>44845</v>
      </c>
      <c r="N237" s="341"/>
      <c r="O237" s="341" t="s">
        <v>3757</v>
      </c>
      <c r="P237" s="375">
        <v>0.01</v>
      </c>
      <c r="Q237" s="407"/>
      <c r="R237" s="404"/>
      <c r="S237" s="341"/>
      <c r="T237" s="341"/>
      <c r="U237" s="341"/>
      <c r="V237" s="341" t="s">
        <v>29</v>
      </c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3740</v>
      </c>
      <c r="B238" s="95" t="s">
        <v>4470</v>
      </c>
      <c r="C238" s="114" t="s">
        <v>4471</v>
      </c>
      <c r="D238" s="341">
        <v>8424056</v>
      </c>
      <c r="E238" s="342" t="s">
        <v>110</v>
      </c>
      <c r="F238" s="342" t="s">
        <v>29</v>
      </c>
      <c r="G238" s="342" t="s">
        <v>4108</v>
      </c>
      <c r="H238" s="342">
        <f>IFERROR(VLOOKUP(G238,'Cadastro de assessores'!A:B,2,FALSE),"Não Cadastrado")</f>
        <v>12352</v>
      </c>
      <c r="I238" s="342"/>
      <c r="J238" s="26" t="s">
        <v>3743</v>
      </c>
      <c r="K238" s="342" t="s">
        <v>210</v>
      </c>
      <c r="L238" s="410">
        <v>44665</v>
      </c>
      <c r="M238" s="410">
        <v>44673</v>
      </c>
      <c r="N238" s="341"/>
      <c r="O238" s="341" t="s">
        <v>3760</v>
      </c>
      <c r="P238" s="375">
        <v>7.0000000000000001E-3</v>
      </c>
      <c r="Q238" s="158" t="s">
        <v>4472</v>
      </c>
      <c r="R238" s="404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203</v>
      </c>
      <c r="U238" s="341" t="s">
        <v>4134</v>
      </c>
      <c r="V238" s="341" t="s">
        <v>29</v>
      </c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3740</v>
      </c>
      <c r="B239" s="95" t="s">
        <v>4473</v>
      </c>
      <c r="C239" s="114" t="s">
        <v>4474</v>
      </c>
      <c r="D239" s="341">
        <v>2009210</v>
      </c>
      <c r="E239" s="342" t="s">
        <v>28</v>
      </c>
      <c r="F239" s="342" t="s">
        <v>29</v>
      </c>
      <c r="G239" s="342" t="s">
        <v>3613</v>
      </c>
      <c r="H239" s="342" t="str">
        <f>IFERROR(VLOOKUP(G239,'Cadastro de assessores'!A:B,2,FALSE),"Não Cadastrado")</f>
        <v>19352</v>
      </c>
      <c r="I239" s="342"/>
      <c r="J239" s="26" t="s">
        <v>210</v>
      </c>
      <c r="K239" s="342" t="s">
        <v>210</v>
      </c>
      <c r="L239" s="402">
        <v>43775</v>
      </c>
      <c r="M239" s="402">
        <v>43775</v>
      </c>
      <c r="N239" s="341"/>
      <c r="O239" s="341" t="s">
        <v>3764</v>
      </c>
      <c r="P239" s="375">
        <v>2.5000000000000001E-2</v>
      </c>
      <c r="Q239" s="432"/>
      <c r="R239" s="404"/>
      <c r="S239" s="341" t="str">
        <f t="shared" si="23"/>
        <v>Não Qualificado</v>
      </c>
      <c r="T239" s="341" t="s">
        <v>203</v>
      </c>
      <c r="U239" s="341" t="s">
        <v>3752</v>
      </c>
      <c r="V239" s="341" t="s">
        <v>29</v>
      </c>
      <c r="W239" s="405" t="s">
        <v>4475</v>
      </c>
      <c r="X239" s="405"/>
      <c r="Y239" s="405" t="s">
        <v>4476</v>
      </c>
      <c r="Z239" s="405" t="s">
        <v>4477</v>
      </c>
      <c r="AA239" s="405" t="s">
        <v>4478</v>
      </c>
      <c r="AB239" s="405" t="s">
        <v>4479</v>
      </c>
      <c r="AC239" s="405" t="s">
        <v>4480</v>
      </c>
      <c r="AD239" s="405" t="s">
        <v>4481</v>
      </c>
      <c r="AE239" s="405" t="s">
        <v>4482</v>
      </c>
      <c r="AF239" s="405" t="s">
        <v>4483</v>
      </c>
      <c r="AG239" s="405" t="s">
        <v>4484</v>
      </c>
      <c r="AH239" s="405" t="s">
        <v>4485</v>
      </c>
      <c r="AI239" s="405" t="s">
        <v>4486</v>
      </c>
      <c r="AJ239" s="405" t="s">
        <v>4487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3740</v>
      </c>
      <c r="B240" s="95" t="s">
        <v>4488</v>
      </c>
      <c r="C240" s="114" t="s">
        <v>4489</v>
      </c>
      <c r="D240" s="341">
        <v>480281</v>
      </c>
      <c r="E240" s="341" t="s">
        <v>28</v>
      </c>
      <c r="F240" s="341" t="s">
        <v>29</v>
      </c>
      <c r="G240" s="341" t="s">
        <v>4256</v>
      </c>
      <c r="H240" s="341" t="str">
        <f>IFERROR(VLOOKUP(G240,'Cadastro de assessores'!A:B,2,FALSE),"Não Cadastrado")</f>
        <v>12846</v>
      </c>
      <c r="I240" s="341"/>
      <c r="J240" s="26" t="s">
        <v>201</v>
      </c>
      <c r="K240" s="341" t="s">
        <v>3749</v>
      </c>
      <c r="L240" s="374">
        <v>44166</v>
      </c>
      <c r="M240" s="374">
        <v>44166</v>
      </c>
      <c r="N240" s="374">
        <v>44378</v>
      </c>
      <c r="O240" s="341" t="s">
        <v>3750</v>
      </c>
      <c r="P240" s="375">
        <v>5.0000000000000001E-3</v>
      </c>
      <c r="Q240" s="407" t="s">
        <v>4257</v>
      </c>
      <c r="R240" s="404"/>
      <c r="S240" s="341" t="str">
        <f t="shared" si="23"/>
        <v/>
      </c>
      <c r="T240" s="341" t="s">
        <v>203</v>
      </c>
      <c r="U240" s="341" t="s">
        <v>3787</v>
      </c>
      <c r="V240" s="341" t="s">
        <v>29</v>
      </c>
      <c r="W240" s="405" t="s">
        <v>3753</v>
      </c>
      <c r="X240" s="405" t="s">
        <v>3753</v>
      </c>
      <c r="Y240" s="405" t="s">
        <v>3753</v>
      </c>
      <c r="Z240" s="405" t="s">
        <v>3753</v>
      </c>
      <c r="AA240" s="405" t="s">
        <v>3753</v>
      </c>
      <c r="AB240" s="405" t="s">
        <v>3753</v>
      </c>
      <c r="AC240" s="405" t="s">
        <v>3753</v>
      </c>
      <c r="AD240" s="405" t="s">
        <v>3753</v>
      </c>
      <c r="AE240" s="405" t="s">
        <v>3753</v>
      </c>
      <c r="AF240" s="405" t="s">
        <v>3753</v>
      </c>
      <c r="AG240" s="405" t="s">
        <v>3753</v>
      </c>
      <c r="AH240" s="405" t="s">
        <v>3753</v>
      </c>
      <c r="AI240" s="405" t="s">
        <v>3753</v>
      </c>
      <c r="AJ240" s="405" t="s">
        <v>3753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2893</v>
      </c>
      <c r="BE240" s="291" t="s">
        <v>2893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3740</v>
      </c>
      <c r="B241" s="95" t="s">
        <v>1416</v>
      </c>
      <c r="C241" s="114" t="s">
        <v>4490</v>
      </c>
      <c r="D241" s="409">
        <v>9183025</v>
      </c>
      <c r="E241" s="342" t="s">
        <v>28</v>
      </c>
      <c r="F241" s="342" t="s">
        <v>20</v>
      </c>
      <c r="G241" s="342" t="s">
        <v>220</v>
      </c>
      <c r="H241" s="341" t="str">
        <f>IFERROR(VLOOKUP(G241,'Cadastro de assessores'!A:B,2,FALSE),"Não Cadastrado")</f>
        <v>18890</v>
      </c>
      <c r="I241" s="341"/>
      <c r="J241" s="26" t="s">
        <v>3743</v>
      </c>
      <c r="K241" s="413" t="s">
        <v>215</v>
      </c>
      <c r="L241" s="413" t="s">
        <v>3107</v>
      </c>
      <c r="M241" s="416">
        <v>44806</v>
      </c>
      <c r="N241" s="341"/>
      <c r="O241" s="341" t="s">
        <v>3760</v>
      </c>
      <c r="P241" s="375">
        <v>1.2E-2</v>
      </c>
      <c r="Q241" s="407" t="s">
        <v>3863</v>
      </c>
      <c r="R241" s="404"/>
      <c r="S241" s="341"/>
      <c r="T241" s="341"/>
      <c r="U241" s="341"/>
      <c r="V241" s="341" t="s">
        <v>20</v>
      </c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3740</v>
      </c>
      <c r="B242" s="95" t="s">
        <v>1423</v>
      </c>
      <c r="C242" s="114" t="s">
        <v>4491</v>
      </c>
      <c r="D242" s="409">
        <v>2278886</v>
      </c>
      <c r="E242" s="342" t="s">
        <v>28</v>
      </c>
      <c r="F242" s="342" t="s">
        <v>20</v>
      </c>
      <c r="G242" s="342" t="s">
        <v>2024</v>
      </c>
      <c r="H242" s="342"/>
      <c r="I242" s="342"/>
      <c r="J242" s="26" t="s">
        <v>3743</v>
      </c>
      <c r="K242" s="342"/>
      <c r="L242" s="416"/>
      <c r="M242" s="402">
        <v>44950</v>
      </c>
      <c r="N242" s="341"/>
      <c r="O242" s="341" t="s">
        <v>3744</v>
      </c>
      <c r="P242" s="375">
        <v>0.02</v>
      </c>
      <c r="Q242" s="407"/>
      <c r="R242" s="404"/>
      <c r="S242" s="341"/>
      <c r="T242" s="341"/>
      <c r="U242" s="341"/>
      <c r="V242" s="341" t="s">
        <v>1267</v>
      </c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3740</v>
      </c>
      <c r="B243" s="95" t="s">
        <v>3202</v>
      </c>
      <c r="C243" s="114" t="s">
        <v>3200</v>
      </c>
      <c r="D243" s="409">
        <v>4064668</v>
      </c>
      <c r="E243" s="342" t="s">
        <v>28</v>
      </c>
      <c r="F243" s="342" t="s">
        <v>29</v>
      </c>
      <c r="G243" s="342" t="s">
        <v>2916</v>
      </c>
      <c r="H243" s="342" t="str">
        <f>IFERROR(VLOOKUP(G243,'Cadastro de assessores'!A:B,2,FALSE),"Não Cadastrado")</f>
        <v>18836</v>
      </c>
      <c r="I243" s="342"/>
      <c r="J243" s="26" t="s">
        <v>210</v>
      </c>
      <c r="K243" s="342" t="s">
        <v>210</v>
      </c>
      <c r="L243" s="416">
        <v>44277</v>
      </c>
      <c r="M243" s="416">
        <v>44285</v>
      </c>
      <c r="N243" s="341"/>
      <c r="O243" s="341" t="s">
        <v>3750</v>
      </c>
      <c r="P243" s="375">
        <v>1.4999999999999999E-2</v>
      </c>
      <c r="Q243" s="407"/>
      <c r="R243" s="404"/>
      <c r="S243" s="341" t="str">
        <f>IF(BC243&lt;=0,"",IF(BC243&lt;=1000000,"Não Qualificado",IF(AND(BC243&gt;1000000,BC243&lt;=10000000),"Qualificado","Profissional")))</f>
        <v>Não Qualificado</v>
      </c>
      <c r="T243" s="341" t="s">
        <v>203</v>
      </c>
      <c r="U243" s="341" t="s">
        <v>4004</v>
      </c>
      <c r="V243" s="341" t="s">
        <v>918</v>
      </c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3740</v>
      </c>
      <c r="B244" s="95" t="s">
        <v>4492</v>
      </c>
      <c r="C244" s="114" t="s">
        <v>4493</v>
      </c>
      <c r="D244" s="421">
        <v>6113871</v>
      </c>
      <c r="E244" s="342" t="s">
        <v>28</v>
      </c>
      <c r="F244" s="342" t="s">
        <v>20</v>
      </c>
      <c r="G244" s="342" t="s">
        <v>369</v>
      </c>
      <c r="H244" s="342"/>
      <c r="I244" s="342"/>
      <c r="J244" s="26" t="s">
        <v>3743</v>
      </c>
      <c r="K244" s="341"/>
      <c r="L244" s="403"/>
      <c r="M244" s="403">
        <v>44916</v>
      </c>
      <c r="N244" s="341"/>
      <c r="O244" s="341" t="s">
        <v>3750</v>
      </c>
      <c r="P244" s="375">
        <v>1.4999999999999999E-2</v>
      </c>
      <c r="Q244" s="427"/>
      <c r="R244" s="404"/>
      <c r="S244" s="341"/>
      <c r="T244" s="341"/>
      <c r="U244" s="341"/>
      <c r="V244" s="341" t="s">
        <v>833</v>
      </c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3740</v>
      </c>
      <c r="B245" s="95" t="s">
        <v>4494</v>
      </c>
      <c r="C245" s="114" t="s">
        <v>4495</v>
      </c>
      <c r="D245" s="341">
        <v>4416789</v>
      </c>
      <c r="E245" s="342" t="s">
        <v>110</v>
      </c>
      <c r="F245" s="342" t="s">
        <v>29</v>
      </c>
      <c r="G245" s="342" t="s">
        <v>4025</v>
      </c>
      <c r="H245" s="342" t="str">
        <f>IFERROR(VLOOKUP(G245,'Cadastro de assessores'!A:B,2,FALSE),"Não Cadastrado")</f>
        <v>17243</v>
      </c>
      <c r="I245" s="342"/>
      <c r="J245" s="26" t="s">
        <v>3743</v>
      </c>
      <c r="K245" s="341" t="s">
        <v>215</v>
      </c>
      <c r="L245" s="403">
        <v>44127</v>
      </c>
      <c r="M245" s="403">
        <v>44130</v>
      </c>
      <c r="N245" s="341"/>
      <c r="O245" s="341" t="s">
        <v>3750</v>
      </c>
      <c r="P245" s="375">
        <v>1.4999999999999999E-2</v>
      </c>
      <c r="Q245" s="427"/>
      <c r="R245" s="404"/>
      <c r="S245" s="341" t="str">
        <f>IF(BC245&lt;=0,"",IF(BC245&lt;=1000000,"Não Qualificado",IF(AND(BC245&gt;1000000,BC245&lt;=10000000),"Qualificado","Profissional")))</f>
        <v/>
      </c>
      <c r="T245" s="341" t="s">
        <v>203</v>
      </c>
      <c r="U245" s="341" t="s">
        <v>3771</v>
      </c>
      <c r="V245" s="341" t="s">
        <v>29</v>
      </c>
      <c r="W245" s="405" t="s">
        <v>3753</v>
      </c>
      <c r="X245" s="405" t="s">
        <v>3753</v>
      </c>
      <c r="Y245" s="405" t="s">
        <v>3753</v>
      </c>
      <c r="Z245" s="405" t="s">
        <v>3753</v>
      </c>
      <c r="AA245" s="405" t="s">
        <v>3753</v>
      </c>
      <c r="AB245" s="405" t="s">
        <v>3753</v>
      </c>
      <c r="AC245" s="405" t="s">
        <v>3753</v>
      </c>
      <c r="AD245" s="405" t="s">
        <v>3753</v>
      </c>
      <c r="AE245" s="405" t="s">
        <v>3753</v>
      </c>
      <c r="AF245" s="405" t="s">
        <v>3753</v>
      </c>
      <c r="AG245" s="405" t="s">
        <v>3753</v>
      </c>
      <c r="AH245" s="405" t="s">
        <v>3753</v>
      </c>
      <c r="AI245" s="405" t="s">
        <v>4496</v>
      </c>
      <c r="AJ245" s="405" t="s">
        <v>4497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3740</v>
      </c>
      <c r="B246" s="95" t="s">
        <v>4498</v>
      </c>
      <c r="C246" s="428" t="s">
        <v>4499</v>
      </c>
      <c r="D246" s="342">
        <v>522223</v>
      </c>
      <c r="E246" s="342" t="s">
        <v>28</v>
      </c>
      <c r="F246" s="342" t="s">
        <v>20</v>
      </c>
      <c r="G246" s="342" t="s">
        <v>214</v>
      </c>
      <c r="H246" s="342">
        <f>IFERROR(VLOOKUP(G246,'Cadastro de assessores'!A:B,2,FALSE),"Não Cadastrado")</f>
        <v>12331</v>
      </c>
      <c r="I246" s="342"/>
      <c r="J246" s="26" t="s">
        <v>3743</v>
      </c>
      <c r="K246" s="341" t="s">
        <v>215</v>
      </c>
      <c r="L246" s="426" t="s">
        <v>3107</v>
      </c>
      <c r="M246" s="410">
        <v>44816</v>
      </c>
      <c r="N246" s="345"/>
      <c r="O246" s="345" t="s">
        <v>3760</v>
      </c>
      <c r="P246" s="375">
        <v>1.2E-2</v>
      </c>
      <c r="Q246" s="315" t="s">
        <v>4500</v>
      </c>
      <c r="R246" s="404"/>
      <c r="S246" s="341"/>
      <c r="T246" s="341"/>
      <c r="U246" s="341"/>
      <c r="V246" s="341" t="s">
        <v>20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5"/>
      <c r="AH246" s="405"/>
      <c r="AI246" s="405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3740</v>
      </c>
      <c r="B247" s="95" t="s">
        <v>1433</v>
      </c>
      <c r="C247" s="428" t="s">
        <v>4501</v>
      </c>
      <c r="D247" s="342">
        <v>6852608</v>
      </c>
      <c r="E247" s="342" t="s">
        <v>28</v>
      </c>
      <c r="F247" s="342" t="s">
        <v>20</v>
      </c>
      <c r="G247" s="342" t="s">
        <v>369</v>
      </c>
      <c r="H247" s="342" t="str">
        <f>IFERROR(VLOOKUP(G247,'Cadastro de assessores'!A:B,2,FALSE),"Não Cadastrado")</f>
        <v>18009</v>
      </c>
      <c r="I247" s="342"/>
      <c r="J247" s="26" t="s">
        <v>3743</v>
      </c>
      <c r="K247" s="342" t="s">
        <v>210</v>
      </c>
      <c r="L247" s="410">
        <v>44736</v>
      </c>
      <c r="M247" s="410">
        <v>44739</v>
      </c>
      <c r="N247" s="345"/>
      <c r="O247" s="345" t="s">
        <v>3757</v>
      </c>
      <c r="P247" s="375">
        <v>7.0000000000000001E-3</v>
      </c>
      <c r="Q247" s="158" t="s">
        <v>4502</v>
      </c>
      <c r="R247" s="404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203</v>
      </c>
      <c r="U247" s="341" t="s">
        <v>3922</v>
      </c>
      <c r="V247" s="341" t="s">
        <v>20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5"/>
      <c r="AH247" s="405"/>
      <c r="AI247" s="405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2893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3740</v>
      </c>
      <c r="B248" s="95" t="s">
        <v>3216</v>
      </c>
      <c r="C248" s="114" t="s">
        <v>3215</v>
      </c>
      <c r="D248" s="342">
        <v>4898136</v>
      </c>
      <c r="E248" s="342" t="s">
        <v>2884</v>
      </c>
      <c r="F248" s="342" t="s">
        <v>29</v>
      </c>
      <c r="G248" s="342" t="s">
        <v>2884</v>
      </c>
      <c r="H248" s="342" t="str">
        <f>IFERROR(VLOOKUP(G248,'Cadastro de assessores'!A:B,2,FALSE),"Não Cadastrado")</f>
        <v>18986</v>
      </c>
      <c r="I248" s="342"/>
      <c r="J248" s="26" t="s">
        <v>3743</v>
      </c>
      <c r="K248" s="342" t="s">
        <v>210</v>
      </c>
      <c r="L248" s="402">
        <v>44257</v>
      </c>
      <c r="M248" s="402">
        <v>44263</v>
      </c>
      <c r="N248" s="341"/>
      <c r="O248" s="341" t="s">
        <v>3760</v>
      </c>
      <c r="P248" s="375">
        <v>1.2E-2</v>
      </c>
      <c r="Q248" s="407"/>
      <c r="R248" s="404"/>
      <c r="S248" s="341" t="str">
        <f t="shared" si="24"/>
        <v>Não Qualificado</v>
      </c>
      <c r="T248" s="341" t="s">
        <v>203</v>
      </c>
      <c r="U248" s="341" t="s">
        <v>3752</v>
      </c>
      <c r="V248" s="341" t="s">
        <v>29</v>
      </c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3740</v>
      </c>
      <c r="B249" s="95" t="s">
        <v>1448</v>
      </c>
      <c r="C249" s="428" t="s">
        <v>4503</v>
      </c>
      <c r="D249" s="409">
        <v>447631</v>
      </c>
      <c r="E249" s="342" t="s">
        <v>28</v>
      </c>
      <c r="F249" s="342" t="s">
        <v>20</v>
      </c>
      <c r="G249" s="342" t="s">
        <v>220</v>
      </c>
      <c r="H249" s="342" t="str">
        <f>IFERROR(VLOOKUP(G249,'Cadastro de assessores'!A:B,2,FALSE),"Não Cadastrado")</f>
        <v>18890</v>
      </c>
      <c r="I249" s="342"/>
      <c r="J249" s="26" t="s">
        <v>3743</v>
      </c>
      <c r="K249" s="342" t="s">
        <v>210</v>
      </c>
      <c r="L249" s="378">
        <v>44476</v>
      </c>
      <c r="M249" s="378">
        <v>44473</v>
      </c>
      <c r="N249" s="345"/>
      <c r="O249" s="345" t="s">
        <v>3750</v>
      </c>
      <c r="P249" s="375">
        <v>1.4999999999999999E-2</v>
      </c>
      <c r="Q249" s="158" t="s">
        <v>3863</v>
      </c>
      <c r="R249" s="404"/>
      <c r="S249" s="341" t="str">
        <f t="shared" si="24"/>
        <v/>
      </c>
      <c r="T249" s="341" t="s">
        <v>203</v>
      </c>
      <c r="U249" s="341" t="s">
        <v>3922</v>
      </c>
      <c r="V249" s="341" t="s">
        <v>20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5"/>
      <c r="AH249" s="405"/>
      <c r="AI249" s="405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3740</v>
      </c>
      <c r="B250" s="95" t="s">
        <v>4504</v>
      </c>
      <c r="C250" s="114" t="s">
        <v>4505</v>
      </c>
      <c r="D250" s="341">
        <v>4396977</v>
      </c>
      <c r="E250" s="342" t="s">
        <v>28</v>
      </c>
      <c r="F250" s="342" t="s">
        <v>29</v>
      </c>
      <c r="G250" s="342" t="s">
        <v>2916</v>
      </c>
      <c r="H250" s="342" t="str">
        <f>IFERROR(VLOOKUP(G250,'Cadastro de assessores'!A:B,2,FALSE),"Não Cadastrado")</f>
        <v>18836</v>
      </c>
      <c r="I250" s="342"/>
      <c r="J250" s="26" t="s">
        <v>3743</v>
      </c>
      <c r="K250" s="341" t="s">
        <v>215</v>
      </c>
      <c r="L250" s="402">
        <v>44078</v>
      </c>
      <c r="M250" s="402">
        <v>44085</v>
      </c>
      <c r="N250" s="341"/>
      <c r="O250" s="341" t="s">
        <v>3744</v>
      </c>
      <c r="P250" s="375">
        <v>0.02</v>
      </c>
      <c r="Q250" s="407"/>
      <c r="R250" s="404"/>
      <c r="S250" s="341" t="str">
        <f t="shared" si="24"/>
        <v>Não Qualificado</v>
      </c>
      <c r="T250" s="341" t="s">
        <v>203</v>
      </c>
      <c r="U250" s="341" t="s">
        <v>4506</v>
      </c>
      <c r="V250" s="341" t="s">
        <v>57</v>
      </c>
      <c r="W250" s="405" t="s">
        <v>3753</v>
      </c>
      <c r="X250" s="405" t="s">
        <v>3753</v>
      </c>
      <c r="Y250" s="405" t="s">
        <v>3753</v>
      </c>
      <c r="Z250" s="405" t="s">
        <v>3753</v>
      </c>
      <c r="AA250" s="405" t="s">
        <v>3753</v>
      </c>
      <c r="AB250" s="405" t="s">
        <v>3753</v>
      </c>
      <c r="AC250" s="405" t="s">
        <v>3753</v>
      </c>
      <c r="AD250" s="405" t="s">
        <v>3753</v>
      </c>
      <c r="AE250" s="405" t="s">
        <v>3753</v>
      </c>
      <c r="AF250" s="405" t="s">
        <v>3753</v>
      </c>
      <c r="AG250" s="405" t="s">
        <v>3753</v>
      </c>
      <c r="AH250" s="405" t="s">
        <v>4507</v>
      </c>
      <c r="AI250" s="405" t="s">
        <v>4508</v>
      </c>
      <c r="AJ250" s="405" t="s">
        <v>4509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3740</v>
      </c>
      <c r="B251" s="95" t="s">
        <v>1452</v>
      </c>
      <c r="C251" s="114" t="s">
        <v>1449</v>
      </c>
      <c r="D251" s="341">
        <v>4551730</v>
      </c>
      <c r="E251" s="342" t="s">
        <v>28</v>
      </c>
      <c r="F251" s="342" t="s">
        <v>29</v>
      </c>
      <c r="G251" s="342" t="s">
        <v>412</v>
      </c>
      <c r="H251" s="342">
        <f>IFERROR(VLOOKUP(G251,'Cadastro de assessores'!A:B,2,FALSE),"Não Cadastrado")</f>
        <v>12359</v>
      </c>
      <c r="I251" s="342"/>
      <c r="J251" s="26" t="s">
        <v>3743</v>
      </c>
      <c r="K251" s="342" t="s">
        <v>210</v>
      </c>
      <c r="L251" s="402">
        <v>44138</v>
      </c>
      <c r="M251" s="402">
        <v>44138</v>
      </c>
      <c r="N251" s="341"/>
      <c r="O251" s="341" t="s">
        <v>3760</v>
      </c>
      <c r="P251" s="375">
        <v>1.2E-2</v>
      </c>
      <c r="Q251" s="407" t="s">
        <v>3855</v>
      </c>
      <c r="R251" s="404"/>
      <c r="S251" s="341" t="str">
        <f t="shared" si="24"/>
        <v>Não Qualificado</v>
      </c>
      <c r="T251" s="341" t="s">
        <v>203</v>
      </c>
      <c r="U251" s="341" t="s">
        <v>3946</v>
      </c>
      <c r="V251" s="341" t="s">
        <v>29</v>
      </c>
      <c r="W251" s="405" t="s">
        <v>3753</v>
      </c>
      <c r="X251" s="405" t="s">
        <v>3753</v>
      </c>
      <c r="Y251" s="405" t="s">
        <v>3753</v>
      </c>
      <c r="Z251" s="405" t="s">
        <v>3753</v>
      </c>
      <c r="AA251" s="405" t="s">
        <v>3753</v>
      </c>
      <c r="AB251" s="405" t="s">
        <v>3753</v>
      </c>
      <c r="AC251" s="405" t="s">
        <v>3753</v>
      </c>
      <c r="AD251" s="405" t="s">
        <v>3753</v>
      </c>
      <c r="AE251" s="405" t="s">
        <v>3753</v>
      </c>
      <c r="AF251" s="405" t="s">
        <v>3753</v>
      </c>
      <c r="AG251" s="405" t="s">
        <v>3753</v>
      </c>
      <c r="AH251" s="405" t="s">
        <v>3753</v>
      </c>
      <c r="AI251" s="405" t="s">
        <v>4510</v>
      </c>
      <c r="AJ251" s="405" t="s">
        <v>4511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3740</v>
      </c>
      <c r="B252" s="95" t="s">
        <v>4512</v>
      </c>
      <c r="C252" s="114" t="s">
        <v>282</v>
      </c>
      <c r="D252" s="341">
        <v>4416642</v>
      </c>
      <c r="E252" s="342" t="s">
        <v>110</v>
      </c>
      <c r="F252" s="342" t="s">
        <v>29</v>
      </c>
      <c r="G252" s="342" t="s">
        <v>4025</v>
      </c>
      <c r="H252" s="342" t="str">
        <f>IFERROR(VLOOKUP(G252,'Cadastro de assessores'!A:B,2,FALSE),"Não Cadastrado")</f>
        <v>17243</v>
      </c>
      <c r="I252" s="342"/>
      <c r="J252" s="26" t="s">
        <v>3743</v>
      </c>
      <c r="K252" s="341" t="s">
        <v>210</v>
      </c>
      <c r="L252" s="402">
        <v>44069</v>
      </c>
      <c r="M252" s="402">
        <v>44074</v>
      </c>
      <c r="N252" s="341"/>
      <c r="O252" s="341" t="s">
        <v>3744</v>
      </c>
      <c r="P252" s="375">
        <v>0.02</v>
      </c>
      <c r="Q252" s="407"/>
      <c r="R252" s="404"/>
      <c r="S252" s="341" t="str">
        <f t="shared" si="24"/>
        <v>Não Qualificado</v>
      </c>
      <c r="T252" s="341" t="s">
        <v>203</v>
      </c>
      <c r="U252" s="341" t="s">
        <v>3771</v>
      </c>
      <c r="V252" s="341" t="s">
        <v>29</v>
      </c>
      <c r="W252" s="405" t="s">
        <v>3753</v>
      </c>
      <c r="X252" s="405" t="s">
        <v>3753</v>
      </c>
      <c r="Y252" s="405" t="s">
        <v>3753</v>
      </c>
      <c r="Z252" s="405" t="s">
        <v>3753</v>
      </c>
      <c r="AA252" s="405" t="s">
        <v>3753</v>
      </c>
      <c r="AB252" s="405" t="s">
        <v>3753</v>
      </c>
      <c r="AC252" s="405" t="s">
        <v>3753</v>
      </c>
      <c r="AD252" s="405" t="s">
        <v>3753</v>
      </c>
      <c r="AE252" s="405" t="s">
        <v>3753</v>
      </c>
      <c r="AF252" s="405" t="s">
        <v>3753</v>
      </c>
      <c r="AG252" s="405" t="s">
        <v>4513</v>
      </c>
      <c r="AH252" s="405" t="s">
        <v>4514</v>
      </c>
      <c r="AI252" s="405" t="s">
        <v>4515</v>
      </c>
      <c r="AJ252" s="405" t="s">
        <v>4516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3740</v>
      </c>
      <c r="B253" s="95" t="s">
        <v>1458</v>
      </c>
      <c r="C253" s="114" t="s">
        <v>4517</v>
      </c>
      <c r="D253" s="341">
        <v>4413569</v>
      </c>
      <c r="E253" s="342" t="s">
        <v>110</v>
      </c>
      <c r="F253" s="342" t="s">
        <v>29</v>
      </c>
      <c r="G253" s="342" t="s">
        <v>3928</v>
      </c>
      <c r="H253" s="342" t="str">
        <f>IFERROR(VLOOKUP(G253,'Cadastro de assessores'!A:B,2,FALSE),"Não Cadastrado")</f>
        <v>16459</v>
      </c>
      <c r="I253" s="342"/>
      <c r="J253" s="26" t="s">
        <v>3743</v>
      </c>
      <c r="K253" s="342" t="s">
        <v>210</v>
      </c>
      <c r="L253" s="402">
        <v>44070</v>
      </c>
      <c r="M253" s="402">
        <v>44075</v>
      </c>
      <c r="N253" s="345"/>
      <c r="O253" s="345" t="s">
        <v>3797</v>
      </c>
      <c r="P253" s="375">
        <v>1.4999999999999999E-2</v>
      </c>
      <c r="Q253" s="407" t="s">
        <v>4518</v>
      </c>
      <c r="R253" s="404"/>
      <c r="S253" s="341" t="str">
        <f t="shared" si="24"/>
        <v/>
      </c>
      <c r="T253" s="341" t="s">
        <v>203</v>
      </c>
      <c r="U253" s="341" t="s">
        <v>3752</v>
      </c>
      <c r="V253" s="341" t="s">
        <v>29</v>
      </c>
      <c r="W253" s="405" t="s">
        <v>3753</v>
      </c>
      <c r="X253" s="405" t="s">
        <v>3753</v>
      </c>
      <c r="Y253" s="405" t="s">
        <v>3753</v>
      </c>
      <c r="Z253" s="405" t="s">
        <v>3753</v>
      </c>
      <c r="AA253" s="405" t="s">
        <v>3753</v>
      </c>
      <c r="AB253" s="405" t="s">
        <v>3753</v>
      </c>
      <c r="AC253" s="405" t="s">
        <v>3753</v>
      </c>
      <c r="AD253" s="405" t="s">
        <v>3753</v>
      </c>
      <c r="AE253" s="405" t="s">
        <v>3753</v>
      </c>
      <c r="AF253" s="405" t="s">
        <v>3753</v>
      </c>
      <c r="AG253" s="405" t="s">
        <v>4519</v>
      </c>
      <c r="AH253" s="405" t="s">
        <v>4520</v>
      </c>
      <c r="AI253" s="405" t="s">
        <v>4521</v>
      </c>
      <c r="AJ253" s="405" t="s">
        <v>4522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3740</v>
      </c>
      <c r="B254" s="95" t="s">
        <v>1458</v>
      </c>
      <c r="C254" s="114" t="s">
        <v>4517</v>
      </c>
      <c r="D254" s="341">
        <v>4307232</v>
      </c>
      <c r="E254" s="342" t="s">
        <v>110</v>
      </c>
      <c r="F254" s="342" t="s">
        <v>29</v>
      </c>
      <c r="G254" s="342" t="s">
        <v>3928</v>
      </c>
      <c r="H254" s="342" t="str">
        <f>IFERROR(VLOOKUP(G254,'Cadastro de assessores'!A:B,2,FALSE),"Não Cadastrado")</f>
        <v>16459</v>
      </c>
      <c r="I254" s="342"/>
      <c r="J254" s="26" t="s">
        <v>3743</v>
      </c>
      <c r="K254" s="342" t="s">
        <v>210</v>
      </c>
      <c r="L254" s="402">
        <v>44050</v>
      </c>
      <c r="M254" s="402">
        <v>44054</v>
      </c>
      <c r="N254" s="341"/>
      <c r="O254" s="341" t="s">
        <v>3764</v>
      </c>
      <c r="P254" s="375">
        <v>2.5000000000000001E-2</v>
      </c>
      <c r="Q254" s="407"/>
      <c r="R254" s="404"/>
      <c r="S254" s="341" t="str">
        <f t="shared" si="24"/>
        <v>Não Qualificado</v>
      </c>
      <c r="T254" s="341" t="s">
        <v>203</v>
      </c>
      <c r="U254" s="341" t="s">
        <v>3752</v>
      </c>
      <c r="V254" s="341" t="s">
        <v>29</v>
      </c>
      <c r="W254" s="405" t="s">
        <v>3753</v>
      </c>
      <c r="X254" s="405" t="s">
        <v>3753</v>
      </c>
      <c r="Y254" s="405" t="s">
        <v>3753</v>
      </c>
      <c r="Z254" s="405" t="s">
        <v>3753</v>
      </c>
      <c r="AA254" s="405" t="s">
        <v>3753</v>
      </c>
      <c r="AB254" s="405" t="s">
        <v>3753</v>
      </c>
      <c r="AC254" s="405" t="s">
        <v>3753</v>
      </c>
      <c r="AD254" s="405" t="s">
        <v>3753</v>
      </c>
      <c r="AE254" s="405" t="s">
        <v>3753</v>
      </c>
      <c r="AF254" s="405" t="s">
        <v>3753</v>
      </c>
      <c r="AG254" s="405" t="s">
        <v>4523</v>
      </c>
      <c r="AH254" s="405" t="s">
        <v>4524</v>
      </c>
      <c r="AI254" s="405" t="s">
        <v>4525</v>
      </c>
      <c r="AJ254" s="405" t="s">
        <v>4526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3740</v>
      </c>
      <c r="B255" s="95" t="s">
        <v>4527</v>
      </c>
      <c r="C255" s="114" t="s">
        <v>4528</v>
      </c>
      <c r="D255" s="341">
        <v>4871016</v>
      </c>
      <c r="E255" s="341" t="s">
        <v>28</v>
      </c>
      <c r="F255" s="341" t="s">
        <v>20</v>
      </c>
      <c r="G255" s="341" t="s">
        <v>369</v>
      </c>
      <c r="H255" s="341" t="str">
        <f>IFERROR(VLOOKUP(G255,'Cadastro de assessores'!A:B,2,FALSE),"Não Cadastrado")</f>
        <v>18009</v>
      </c>
      <c r="I255" s="341"/>
      <c r="J255" s="26" t="s">
        <v>201</v>
      </c>
      <c r="K255" s="341" t="s">
        <v>3749</v>
      </c>
      <c r="L255" s="445" t="s">
        <v>3107</v>
      </c>
      <c r="M255" s="374">
        <v>44252</v>
      </c>
      <c r="N255" s="406">
        <v>44524</v>
      </c>
      <c r="O255" s="341" t="s">
        <v>3764</v>
      </c>
      <c r="P255" s="375">
        <v>2.5000000000000001E-2</v>
      </c>
      <c r="Q255" s="407" t="s">
        <v>3960</v>
      </c>
      <c r="R255" s="404"/>
      <c r="S255" s="341" t="str">
        <f t="shared" si="24"/>
        <v>Não Qualificado</v>
      </c>
      <c r="T255" s="341" t="s">
        <v>203</v>
      </c>
      <c r="U255" s="341" t="s">
        <v>4529</v>
      </c>
      <c r="V255" s="341" t="s">
        <v>43</v>
      </c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2893</v>
      </c>
      <c r="BE255" s="291" t="s">
        <v>2893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3740</v>
      </c>
      <c r="B256" s="95" t="s">
        <v>1471</v>
      </c>
      <c r="C256" s="114" t="s">
        <v>4530</v>
      </c>
      <c r="D256" s="341">
        <v>4461684</v>
      </c>
      <c r="E256" s="342" t="s">
        <v>2884</v>
      </c>
      <c r="F256" s="342" t="s">
        <v>29</v>
      </c>
      <c r="G256" s="342" t="s">
        <v>2884</v>
      </c>
      <c r="H256" s="342" t="str">
        <f>IFERROR(VLOOKUP(G256,'Cadastro de assessores'!A:B,2,FALSE),"Não Cadastrado")</f>
        <v>18986</v>
      </c>
      <c r="I256" s="342"/>
      <c r="J256" s="26" t="s">
        <v>3743</v>
      </c>
      <c r="K256" s="342" t="s">
        <v>210</v>
      </c>
      <c r="L256" s="403">
        <v>44117</v>
      </c>
      <c r="M256" s="403">
        <v>44118</v>
      </c>
      <c r="N256" s="341"/>
      <c r="O256" s="341" t="s">
        <v>3760</v>
      </c>
      <c r="P256" s="375">
        <v>1.2E-2</v>
      </c>
      <c r="Q256" s="407"/>
      <c r="R256" s="404"/>
      <c r="S256" s="341" t="str">
        <f t="shared" si="24"/>
        <v>Não Qualificado</v>
      </c>
      <c r="T256" s="341" t="s">
        <v>203</v>
      </c>
      <c r="U256" s="341" t="s">
        <v>3771</v>
      </c>
      <c r="V256" s="341" t="s">
        <v>29</v>
      </c>
      <c r="W256" s="405" t="s">
        <v>3753</v>
      </c>
      <c r="X256" s="405" t="s">
        <v>3753</v>
      </c>
      <c r="Y256" s="405" t="s">
        <v>3753</v>
      </c>
      <c r="Z256" s="405" t="s">
        <v>3753</v>
      </c>
      <c r="AA256" s="405" t="s">
        <v>3753</v>
      </c>
      <c r="AB256" s="405" t="s">
        <v>3753</v>
      </c>
      <c r="AC256" s="405" t="s">
        <v>3753</v>
      </c>
      <c r="AD256" s="405" t="s">
        <v>3753</v>
      </c>
      <c r="AE256" s="405" t="s">
        <v>3753</v>
      </c>
      <c r="AF256" s="405" t="s">
        <v>3753</v>
      </c>
      <c r="AG256" s="405" t="s">
        <v>3753</v>
      </c>
      <c r="AH256" s="405" t="s">
        <v>3753</v>
      </c>
      <c r="AI256" s="405" t="s">
        <v>4531</v>
      </c>
      <c r="AJ256" s="405" t="s">
        <v>4532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3740</v>
      </c>
      <c r="B257" s="95" t="s">
        <v>4533</v>
      </c>
      <c r="C257" s="377" t="s">
        <v>4534</v>
      </c>
      <c r="D257" s="446">
        <v>8685427</v>
      </c>
      <c r="E257" s="342" t="s">
        <v>28</v>
      </c>
      <c r="F257" s="342" t="s">
        <v>29</v>
      </c>
      <c r="G257" s="342" t="s">
        <v>30</v>
      </c>
      <c r="H257" s="342">
        <f>IFERROR(VLOOKUP(G257,'Cadastro de assessores'!A:B,2,FALSE),"Não Cadastrado")</f>
        <v>12344</v>
      </c>
      <c r="I257" s="342"/>
      <c r="J257" s="26" t="s">
        <v>3743</v>
      </c>
      <c r="K257" s="342" t="s">
        <v>210</v>
      </c>
      <c r="L257" s="402">
        <v>44742</v>
      </c>
      <c r="M257" s="402">
        <v>44743</v>
      </c>
      <c r="N257" s="345"/>
      <c r="O257" s="345" t="s">
        <v>3757</v>
      </c>
      <c r="P257" s="375">
        <v>7.0000000000000001E-3</v>
      </c>
      <c r="Q257" s="158" t="s">
        <v>4535</v>
      </c>
      <c r="R257" s="404"/>
      <c r="S257" s="341"/>
      <c r="T257" s="341" t="s">
        <v>203</v>
      </c>
      <c r="U257" s="341" t="s">
        <v>4536</v>
      </c>
      <c r="V257" s="341" t="s">
        <v>338</v>
      </c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3740</v>
      </c>
      <c r="B258" s="95" t="s">
        <v>4537</v>
      </c>
      <c r="C258" s="377" t="s">
        <v>4538</v>
      </c>
      <c r="D258" s="345">
        <v>5660556</v>
      </c>
      <c r="E258" s="342" t="s">
        <v>28</v>
      </c>
      <c r="F258" s="342" t="s">
        <v>29</v>
      </c>
      <c r="G258" s="342" t="s">
        <v>78</v>
      </c>
      <c r="H258" s="342">
        <f>IFERROR(VLOOKUP(G258,'Cadastro de assessores'!A:B,2,FALSE),"Não Cadastrado")</f>
        <v>12332</v>
      </c>
      <c r="I258" s="342"/>
      <c r="J258" s="26" t="s">
        <v>3743</v>
      </c>
      <c r="K258" s="342" t="s">
        <v>210</v>
      </c>
      <c r="L258" s="402">
        <v>44357</v>
      </c>
      <c r="M258" s="402">
        <v>44361</v>
      </c>
      <c r="N258" s="345"/>
      <c r="O258" s="345" t="s">
        <v>3757</v>
      </c>
      <c r="P258" s="375">
        <v>7.0000000000000001E-3</v>
      </c>
      <c r="Q258" s="84" t="s">
        <v>4539</v>
      </c>
      <c r="R258" s="404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203</v>
      </c>
      <c r="U258" s="341" t="s">
        <v>3771</v>
      </c>
      <c r="V258" s="341" t="s">
        <v>29</v>
      </c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3740</v>
      </c>
      <c r="B259" s="95" t="s">
        <v>1482</v>
      </c>
      <c r="C259" s="377" t="s">
        <v>1480</v>
      </c>
      <c r="D259" s="345">
        <v>8479778</v>
      </c>
      <c r="E259" s="342" t="s">
        <v>110</v>
      </c>
      <c r="F259" s="342" t="s">
        <v>29</v>
      </c>
      <c r="G259" s="345" t="s">
        <v>4540</v>
      </c>
      <c r="H259" s="342">
        <f>IFERROR(VLOOKUP(G259,'Cadastro de assessores'!A:B,2,FALSE),"Não Cadastrado")</f>
        <v>12357</v>
      </c>
      <c r="I259" s="342"/>
      <c r="J259" s="26" t="s">
        <v>201</v>
      </c>
      <c r="K259" s="342" t="s">
        <v>210</v>
      </c>
      <c r="L259" s="403">
        <v>44684</v>
      </c>
      <c r="M259" s="403">
        <v>44683</v>
      </c>
      <c r="N259" s="378">
        <v>44936</v>
      </c>
      <c r="O259" s="345" t="s">
        <v>3760</v>
      </c>
      <c r="P259" s="375">
        <v>1.2E-2</v>
      </c>
      <c r="Q259" s="427" t="s">
        <v>4541</v>
      </c>
      <c r="R259" s="404"/>
      <c r="S259" s="341" t="str">
        <f t="shared" si="25"/>
        <v/>
      </c>
      <c r="T259" s="341" t="s">
        <v>203</v>
      </c>
      <c r="U259" s="341" t="s">
        <v>3771</v>
      </c>
      <c r="V259" s="341" t="s">
        <v>29</v>
      </c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3740</v>
      </c>
      <c r="B260" s="95" t="s">
        <v>1485</v>
      </c>
      <c r="C260" s="377" t="s">
        <v>1483</v>
      </c>
      <c r="D260" s="409">
        <v>8155858</v>
      </c>
      <c r="E260" s="342" t="s">
        <v>28</v>
      </c>
      <c r="F260" s="342" t="s">
        <v>20</v>
      </c>
      <c r="G260" s="342" t="s">
        <v>369</v>
      </c>
      <c r="H260" s="342" t="str">
        <f>IFERROR(VLOOKUP(G260,'Cadastro de assessores'!A:B,2,FALSE),"Não Cadastrado")</f>
        <v>18009</v>
      </c>
      <c r="I260" s="342"/>
      <c r="J260" s="26" t="s">
        <v>3743</v>
      </c>
      <c r="K260" s="413" t="s">
        <v>210</v>
      </c>
      <c r="L260" s="410">
        <v>44683</v>
      </c>
      <c r="M260" s="410">
        <v>44644</v>
      </c>
      <c r="N260" s="341"/>
      <c r="O260" s="341" t="s">
        <v>3757</v>
      </c>
      <c r="P260" s="375">
        <v>7.0000000000000001E-3</v>
      </c>
      <c r="Q260" s="407" t="s">
        <v>4542</v>
      </c>
      <c r="R260" s="404"/>
      <c r="S260" s="341" t="str">
        <f t="shared" si="25"/>
        <v>Não Qualificado</v>
      </c>
      <c r="T260" s="341" t="s">
        <v>203</v>
      </c>
      <c r="U260" s="341" t="s">
        <v>4134</v>
      </c>
      <c r="V260" s="341" t="s">
        <v>29</v>
      </c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3740</v>
      </c>
      <c r="B261" s="95" t="s">
        <v>4543</v>
      </c>
      <c r="C261" s="114" t="s">
        <v>4544</v>
      </c>
      <c r="D261" s="341">
        <v>250289</v>
      </c>
      <c r="E261" s="341" t="s">
        <v>28</v>
      </c>
      <c r="F261" s="341" t="s">
        <v>29</v>
      </c>
      <c r="G261" s="341" t="s">
        <v>487</v>
      </c>
      <c r="H261" s="341" t="str">
        <f>IFERROR(VLOOKUP(G261,'Cadastro de assessores'!A:B,2,FALSE),"Não Cadastrado")</f>
        <v>18993</v>
      </c>
      <c r="I261" s="341"/>
      <c r="J261" s="26" t="s">
        <v>201</v>
      </c>
      <c r="K261" s="341" t="s">
        <v>3749</v>
      </c>
      <c r="L261" s="374">
        <v>43880</v>
      </c>
      <c r="M261" s="374">
        <v>43880</v>
      </c>
      <c r="N261" s="374">
        <v>44335</v>
      </c>
      <c r="O261" s="341" t="s">
        <v>3764</v>
      </c>
      <c r="P261" s="375">
        <v>0.01</v>
      </c>
      <c r="Q261" s="407" t="s">
        <v>4545</v>
      </c>
      <c r="R261" s="404"/>
      <c r="S261" s="341" t="str">
        <f t="shared" si="25"/>
        <v>Não Qualificado</v>
      </c>
      <c r="T261" s="341" t="s">
        <v>203</v>
      </c>
      <c r="U261" s="341" t="s">
        <v>3771</v>
      </c>
      <c r="V261" s="341" t="s">
        <v>29</v>
      </c>
      <c r="W261" s="405" t="s">
        <v>3753</v>
      </c>
      <c r="X261" s="405" t="s">
        <v>3753</v>
      </c>
      <c r="Y261" s="405" t="s">
        <v>3753</v>
      </c>
      <c r="Z261" s="405" t="s">
        <v>4546</v>
      </c>
      <c r="AA261" s="405" t="s">
        <v>4547</v>
      </c>
      <c r="AB261" s="405" t="s">
        <v>4548</v>
      </c>
      <c r="AC261" s="405" t="s">
        <v>4549</v>
      </c>
      <c r="AD261" s="405" t="s">
        <v>4550</v>
      </c>
      <c r="AE261" s="405" t="s">
        <v>4551</v>
      </c>
      <c r="AF261" s="405" t="s">
        <v>4552</v>
      </c>
      <c r="AG261" s="405" t="s">
        <v>4553</v>
      </c>
      <c r="AH261" s="405" t="s">
        <v>4554</v>
      </c>
      <c r="AI261" s="405" t="s">
        <v>4555</v>
      </c>
      <c r="AJ261" s="405" t="s">
        <v>4556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2893</v>
      </c>
      <c r="BE261" s="291" t="s">
        <v>2893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3740</v>
      </c>
      <c r="B262" s="95" t="s">
        <v>4557</v>
      </c>
      <c r="C262" s="114" t="s">
        <v>4558</v>
      </c>
      <c r="D262" s="341">
        <v>4847801</v>
      </c>
      <c r="E262" s="342" t="s">
        <v>110</v>
      </c>
      <c r="F262" s="342" t="s">
        <v>29</v>
      </c>
      <c r="G262" s="342" t="s">
        <v>3569</v>
      </c>
      <c r="H262" s="342" t="str">
        <f>IFERROR(VLOOKUP(G262,'Cadastro de assessores'!A:B,2,FALSE),"Não Cadastrado")</f>
        <v>14574</v>
      </c>
      <c r="I262" s="342"/>
      <c r="J262" s="26" t="s">
        <v>3743</v>
      </c>
      <c r="K262" s="341" t="s">
        <v>210</v>
      </c>
      <c r="L262" s="402">
        <v>44236</v>
      </c>
      <c r="M262" s="402">
        <v>44236</v>
      </c>
      <c r="N262" s="341"/>
      <c r="O262" s="341" t="s">
        <v>3744</v>
      </c>
      <c r="P262" s="415">
        <v>0.02</v>
      </c>
      <c r="Q262" s="432"/>
      <c r="R262" s="404"/>
      <c r="S262" s="341" t="str">
        <f t="shared" si="25"/>
        <v>Não Qualificado</v>
      </c>
      <c r="T262" s="341" t="s">
        <v>203</v>
      </c>
      <c r="U262" s="341" t="s">
        <v>3884</v>
      </c>
      <c r="V262" s="341" t="s">
        <v>29</v>
      </c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3740</v>
      </c>
      <c r="B263" s="95" t="s">
        <v>4559</v>
      </c>
      <c r="C263" s="77" t="s">
        <v>4560</v>
      </c>
      <c r="D263" s="345">
        <v>6666003</v>
      </c>
      <c r="E263" s="342" t="s">
        <v>2884</v>
      </c>
      <c r="F263" s="342" t="s">
        <v>29</v>
      </c>
      <c r="G263" s="342" t="s">
        <v>2884</v>
      </c>
      <c r="H263" s="342" t="str">
        <f>IFERROR(VLOOKUP(G263,'Cadastro de assessores'!A:B,2,FALSE),"Não Cadastrado")</f>
        <v>18986</v>
      </c>
      <c r="I263" s="342"/>
      <c r="J263" s="26" t="s">
        <v>3743</v>
      </c>
      <c r="K263" s="341" t="s">
        <v>3107</v>
      </c>
      <c r="L263" s="447"/>
      <c r="M263" s="448" t="s">
        <v>4561</v>
      </c>
      <c r="N263" s="449"/>
      <c r="O263" s="342" t="s">
        <v>4562</v>
      </c>
      <c r="P263" s="415">
        <v>7.0000000000000001E-3</v>
      </c>
      <c r="Q263" s="408"/>
      <c r="R263" s="404"/>
      <c r="S263" s="341" t="str">
        <f t="shared" si="25"/>
        <v/>
      </c>
      <c r="T263" s="341" t="s">
        <v>203</v>
      </c>
      <c r="U263" s="77"/>
      <c r="V263" s="345" t="s">
        <v>3107</v>
      </c>
      <c r="W263" s="304"/>
      <c r="X263" s="450"/>
      <c r="Y263" s="450"/>
      <c r="Z263" s="450"/>
      <c r="AA263" s="304"/>
      <c r="AB263" s="304"/>
      <c r="AC263" s="451"/>
      <c r="AD263" s="450"/>
      <c r="AE263" s="450"/>
      <c r="AF263" s="450"/>
      <c r="AG263" s="304"/>
      <c r="AH263" s="304"/>
      <c r="AI263" s="451"/>
      <c r="AJ263" s="450"/>
      <c r="AK263" s="450"/>
      <c r="AL263" s="450"/>
      <c r="AM263" s="304"/>
      <c r="AN263" s="304"/>
      <c r="AO263" s="451"/>
      <c r="AP263" s="450"/>
      <c r="AQ263" s="450"/>
      <c r="AR263" s="450"/>
      <c r="AS263" s="304"/>
      <c r="AT263" s="450"/>
      <c r="AU263" s="450"/>
      <c r="AV263" s="450"/>
      <c r="AW263" s="450"/>
      <c r="AX263" s="450"/>
      <c r="AY263" s="291"/>
      <c r="AZ263" s="291"/>
      <c r="BA263" s="291">
        <v>0</v>
      </c>
      <c r="BB263" s="291">
        <v>0</v>
      </c>
      <c r="BC263" s="291"/>
      <c r="BD263" s="291" t="s">
        <v>2893</v>
      </c>
      <c r="BE263" s="291" t="s">
        <v>2893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3740</v>
      </c>
      <c r="B264" s="95" t="s">
        <v>4563</v>
      </c>
      <c r="C264" s="377" t="s">
        <v>4564</v>
      </c>
      <c r="D264" s="345">
        <v>58954</v>
      </c>
      <c r="E264" s="342" t="s">
        <v>28</v>
      </c>
      <c r="F264" s="342" t="s">
        <v>20</v>
      </c>
      <c r="G264" s="342" t="s">
        <v>2024</v>
      </c>
      <c r="H264" s="342">
        <f>IFERROR(VLOOKUP(G264,'Cadastro de assessores'!A:B,2,FALSE),"Não Cadastrado")</f>
        <v>12350</v>
      </c>
      <c r="I264" s="342"/>
      <c r="J264" s="26" t="s">
        <v>210</v>
      </c>
      <c r="K264" s="341" t="s">
        <v>215</v>
      </c>
      <c r="L264" s="342" t="s">
        <v>3107</v>
      </c>
      <c r="M264" s="402">
        <v>44866</v>
      </c>
      <c r="N264" s="345"/>
      <c r="O264" s="345" t="s">
        <v>3757</v>
      </c>
      <c r="P264" s="375">
        <v>5.0000000000000001E-3</v>
      </c>
      <c r="Q264" s="158" t="s">
        <v>4565</v>
      </c>
      <c r="R264" s="404"/>
      <c r="S264" s="341"/>
      <c r="T264" s="341" t="s">
        <v>203</v>
      </c>
      <c r="U264" s="341" t="s">
        <v>3796</v>
      </c>
      <c r="V264" s="341" t="s">
        <v>20</v>
      </c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3740</v>
      </c>
      <c r="B265" s="95" t="s">
        <v>4566</v>
      </c>
      <c r="C265" s="114" t="s">
        <v>4567</v>
      </c>
      <c r="D265" s="341">
        <v>4920389</v>
      </c>
      <c r="E265" s="341" t="s">
        <v>28</v>
      </c>
      <c r="F265" s="341" t="s">
        <v>29</v>
      </c>
      <c r="G265" s="341" t="s">
        <v>3748</v>
      </c>
      <c r="H265" s="341" t="str">
        <f>IFERROR(VLOOKUP(G265,'Cadastro de assessores'!A:B,2,FALSE),"Não Cadastrado")</f>
        <v>17679</v>
      </c>
      <c r="I265" s="341"/>
      <c r="J265" s="26" t="s">
        <v>201</v>
      </c>
      <c r="K265" s="341" t="s">
        <v>3749</v>
      </c>
      <c r="L265" s="374">
        <v>44263</v>
      </c>
      <c r="M265" s="374">
        <v>44263</v>
      </c>
      <c r="N265" s="378">
        <v>44456</v>
      </c>
      <c r="O265" s="345" t="s">
        <v>3797</v>
      </c>
      <c r="P265" s="375">
        <v>8.0000000000000002E-3</v>
      </c>
      <c r="Q265" s="407" t="s">
        <v>3751</v>
      </c>
      <c r="R265" s="404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203</v>
      </c>
      <c r="U265" s="341" t="s">
        <v>4568</v>
      </c>
      <c r="V265" s="341" t="s">
        <v>1654</v>
      </c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2893</v>
      </c>
      <c r="BE265" s="291" t="s">
        <v>2893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3740</v>
      </c>
      <c r="B266" s="95" t="s">
        <v>3227</v>
      </c>
      <c r="C266" s="114" t="s">
        <v>4569</v>
      </c>
      <c r="D266" s="341">
        <v>3518710</v>
      </c>
      <c r="E266" s="341" t="s">
        <v>2884</v>
      </c>
      <c r="F266" s="341" t="s">
        <v>29</v>
      </c>
      <c r="G266" s="341" t="s">
        <v>2884</v>
      </c>
      <c r="H266" s="341" t="str">
        <f>IFERROR(VLOOKUP(G266,'Cadastro de assessores'!A:B,2,FALSE),"Não Cadastrado")</f>
        <v>18986</v>
      </c>
      <c r="I266" s="341"/>
      <c r="J266" s="26" t="s">
        <v>201</v>
      </c>
      <c r="K266" s="341" t="s">
        <v>3749</v>
      </c>
      <c r="L266" s="374">
        <v>43717</v>
      </c>
      <c r="M266" s="374">
        <v>43717</v>
      </c>
      <c r="N266" s="374">
        <v>44705</v>
      </c>
      <c r="O266" s="341" t="s">
        <v>4144</v>
      </c>
      <c r="P266" s="375">
        <v>0.01</v>
      </c>
      <c r="Q266" s="158" t="s">
        <v>4570</v>
      </c>
      <c r="R266" s="404"/>
      <c r="S266" s="341" t="str">
        <f t="shared" si="26"/>
        <v>Não Qualificado</v>
      </c>
      <c r="T266" s="341" t="s">
        <v>203</v>
      </c>
      <c r="U266" s="341" t="s">
        <v>3752</v>
      </c>
      <c r="V266" s="341" t="s">
        <v>29</v>
      </c>
      <c r="W266" s="405" t="s">
        <v>4571</v>
      </c>
      <c r="X266" s="405"/>
      <c r="Y266" s="405" t="s">
        <v>4572</v>
      </c>
      <c r="Z266" s="405" t="s">
        <v>4573</v>
      </c>
      <c r="AA266" s="405" t="s">
        <v>4574</v>
      </c>
      <c r="AB266" s="405" t="s">
        <v>4575</v>
      </c>
      <c r="AC266" s="405" t="s">
        <v>4576</v>
      </c>
      <c r="AD266" s="405" t="s">
        <v>4577</v>
      </c>
      <c r="AE266" s="405" t="s">
        <v>4578</v>
      </c>
      <c r="AF266" s="405" t="s">
        <v>4579</v>
      </c>
      <c r="AG266" s="405" t="s">
        <v>4580</v>
      </c>
      <c r="AH266" s="405" t="s">
        <v>4581</v>
      </c>
      <c r="AI266" s="405" t="s">
        <v>4582</v>
      </c>
      <c r="AJ266" s="405" t="s">
        <v>4583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2893</v>
      </c>
      <c r="BE266" s="291" t="s">
        <v>2893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3740</v>
      </c>
      <c r="B267" s="95" t="s">
        <v>4584</v>
      </c>
      <c r="C267" s="114" t="s">
        <v>4585</v>
      </c>
      <c r="D267" s="341">
        <v>2746879</v>
      </c>
      <c r="E267" s="342" t="s">
        <v>110</v>
      </c>
      <c r="F267" s="342" t="s">
        <v>29</v>
      </c>
      <c r="G267" s="342" t="s">
        <v>4060</v>
      </c>
      <c r="H267" s="342" t="str">
        <f>IFERROR(VLOOKUP(G267,'Cadastro de assessores'!A:B,2,FALSE),"Não Cadastrado")</f>
        <v>19157</v>
      </c>
      <c r="I267" s="342"/>
      <c r="J267" s="26" t="s">
        <v>3743</v>
      </c>
      <c r="K267" s="342" t="s">
        <v>210</v>
      </c>
      <c r="L267" s="402">
        <v>44218</v>
      </c>
      <c r="M267" s="402">
        <v>44249</v>
      </c>
      <c r="N267" s="341"/>
      <c r="O267" s="341" t="s">
        <v>3764</v>
      </c>
      <c r="P267" s="375">
        <v>2.5000000000000001E-2</v>
      </c>
      <c r="Q267" s="407"/>
      <c r="R267" s="404"/>
      <c r="S267" s="341" t="str">
        <f t="shared" si="26"/>
        <v/>
      </c>
      <c r="T267" s="341" t="s">
        <v>203</v>
      </c>
      <c r="U267" s="341" t="s">
        <v>3884</v>
      </c>
      <c r="V267" s="341" t="s">
        <v>29</v>
      </c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3740</v>
      </c>
      <c r="B268" s="95" t="s">
        <v>4586</v>
      </c>
      <c r="C268" s="377" t="s">
        <v>4587</v>
      </c>
      <c r="D268" s="409">
        <v>8392629</v>
      </c>
      <c r="E268" s="342" t="s">
        <v>28</v>
      </c>
      <c r="F268" s="342" t="s">
        <v>29</v>
      </c>
      <c r="G268" s="342" t="s">
        <v>967</v>
      </c>
      <c r="H268" s="342">
        <f>IFERROR(VLOOKUP(G268,'Cadastro de assessores'!A:B,2,FALSE),"Não Cadastrado")</f>
        <v>12342</v>
      </c>
      <c r="I268" s="342"/>
      <c r="J268" s="26" t="s">
        <v>3743</v>
      </c>
      <c r="K268" s="342" t="s">
        <v>210</v>
      </c>
      <c r="L268" s="402">
        <v>44662</v>
      </c>
      <c r="M268" s="402">
        <v>44670</v>
      </c>
      <c r="N268" s="345"/>
      <c r="O268" s="345" t="s">
        <v>3757</v>
      </c>
      <c r="P268" s="375">
        <v>7.0000000000000001E-3</v>
      </c>
      <c r="Q268" s="158"/>
      <c r="R268" s="404"/>
      <c r="S268" s="341" t="str">
        <f t="shared" si="26"/>
        <v>Não Qualificado</v>
      </c>
      <c r="T268" s="341" t="s">
        <v>203</v>
      </c>
      <c r="U268" s="341" t="s">
        <v>4588</v>
      </c>
      <c r="V268" s="341" t="s">
        <v>4589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5"/>
      <c r="AI268" s="405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5"/>
      <c r="BA268" s="405"/>
      <c r="BB268" s="405"/>
      <c r="BC268" s="405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3740</v>
      </c>
      <c r="B269" s="95" t="s">
        <v>1515</v>
      </c>
      <c r="C269" s="114" t="s">
        <v>4590</v>
      </c>
      <c r="D269" s="341">
        <v>3848682</v>
      </c>
      <c r="E269" s="342" t="s">
        <v>28</v>
      </c>
      <c r="F269" s="342" t="s">
        <v>29</v>
      </c>
      <c r="G269" s="342" t="s">
        <v>30</v>
      </c>
      <c r="H269" s="342">
        <f>IFERROR(VLOOKUP(G269,'Cadastro de assessores'!A:B,2,FALSE),"Não Cadastrado")</f>
        <v>12344</v>
      </c>
      <c r="I269" s="342"/>
      <c r="J269" s="26" t="s">
        <v>3743</v>
      </c>
      <c r="K269" s="342" t="s">
        <v>210</v>
      </c>
      <c r="L269" s="402">
        <v>44586</v>
      </c>
      <c r="M269" s="402">
        <v>44586</v>
      </c>
      <c r="N269" s="311"/>
      <c r="O269" s="345" t="s">
        <v>3757</v>
      </c>
      <c r="P269" s="375">
        <v>7.0000000000000001E-3</v>
      </c>
      <c r="Q269" s="158" t="s">
        <v>4591</v>
      </c>
      <c r="R269" s="404"/>
      <c r="S269" s="341" t="str">
        <f t="shared" si="26"/>
        <v/>
      </c>
      <c r="T269" s="341" t="s">
        <v>203</v>
      </c>
      <c r="U269" s="341" t="s">
        <v>3771</v>
      </c>
      <c r="V269" s="341" t="s">
        <v>29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5"/>
      <c r="AI269" s="405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5"/>
      <c r="BA269" s="405">
        <v>423023.2</v>
      </c>
      <c r="BB269" s="405">
        <v>736913.14</v>
      </c>
      <c r="BC269" s="405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3740</v>
      </c>
      <c r="B270" s="95" t="s">
        <v>1515</v>
      </c>
      <c r="C270" s="114" t="s">
        <v>4590</v>
      </c>
      <c r="D270" s="345">
        <v>7975707</v>
      </c>
      <c r="E270" s="342" t="s">
        <v>28</v>
      </c>
      <c r="F270" s="342" t="s">
        <v>29</v>
      </c>
      <c r="G270" s="342" t="s">
        <v>30</v>
      </c>
      <c r="H270" s="342">
        <f>IFERROR(VLOOKUP(G270,'Cadastro de assessores'!A:B,2,FALSE),"Não Cadastrado")</f>
        <v>12344</v>
      </c>
      <c r="I270" s="342"/>
      <c r="J270" s="26" t="s">
        <v>210</v>
      </c>
      <c r="K270" s="342"/>
      <c r="L270" s="402"/>
      <c r="M270" s="402"/>
      <c r="N270" s="445"/>
      <c r="O270" s="341" t="s">
        <v>3764</v>
      </c>
      <c r="P270" s="375">
        <v>2.5000000000000001E-2</v>
      </c>
      <c r="Q270" s="158"/>
      <c r="R270" s="404"/>
      <c r="S270" s="341"/>
      <c r="T270" s="341"/>
      <c r="U270" s="341"/>
      <c r="V270" s="341" t="s">
        <v>1654</v>
      </c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3740</v>
      </c>
      <c r="B271" s="95" t="s">
        <v>1515</v>
      </c>
      <c r="C271" s="114" t="s">
        <v>4590</v>
      </c>
      <c r="D271" s="341">
        <v>4652696</v>
      </c>
      <c r="E271" s="342" t="s">
        <v>28</v>
      </c>
      <c r="F271" s="342" t="s">
        <v>29</v>
      </c>
      <c r="G271" s="342" t="s">
        <v>30</v>
      </c>
      <c r="H271" s="342">
        <f>IFERROR(VLOOKUP(G271,'Cadastro de assessores'!A:B,2,FALSE),"Não Cadastrado")</f>
        <v>12344</v>
      </c>
      <c r="I271" s="342"/>
      <c r="J271" s="26" t="s">
        <v>210</v>
      </c>
      <c r="K271" s="342" t="s">
        <v>210</v>
      </c>
      <c r="L271" s="402">
        <v>44188</v>
      </c>
      <c r="M271" s="402">
        <v>44194</v>
      </c>
      <c r="N271" s="445"/>
      <c r="O271" s="341" t="s">
        <v>4106</v>
      </c>
      <c r="P271" s="375">
        <v>0.01</v>
      </c>
      <c r="Q271" s="158" t="s">
        <v>4592</v>
      </c>
      <c r="R271" s="404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203</v>
      </c>
      <c r="U271" s="341" t="s">
        <v>3771</v>
      </c>
      <c r="V271" s="341" t="s">
        <v>29</v>
      </c>
      <c r="W271" s="405" t="s">
        <v>3753</v>
      </c>
      <c r="X271" s="405" t="s">
        <v>3753</v>
      </c>
      <c r="Y271" s="405" t="s">
        <v>3753</v>
      </c>
      <c r="Z271" s="405" t="s">
        <v>3753</v>
      </c>
      <c r="AA271" s="405" t="s">
        <v>3753</v>
      </c>
      <c r="AB271" s="405" t="s">
        <v>3753</v>
      </c>
      <c r="AC271" s="405" t="s">
        <v>3753</v>
      </c>
      <c r="AD271" s="405" t="s">
        <v>3753</v>
      </c>
      <c r="AE271" s="405" t="s">
        <v>3753</v>
      </c>
      <c r="AF271" s="405" t="s">
        <v>3753</v>
      </c>
      <c r="AG271" s="405" t="s">
        <v>3753</v>
      </c>
      <c r="AH271" s="405" t="s">
        <v>3753</v>
      </c>
      <c r="AI271" s="405" t="s">
        <v>3753</v>
      </c>
      <c r="AJ271" s="405" t="s">
        <v>3753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3740</v>
      </c>
      <c r="B272" s="95" t="s">
        <v>4593</v>
      </c>
      <c r="C272" s="377" t="s">
        <v>4594</v>
      </c>
      <c r="D272" s="345">
        <v>8514028</v>
      </c>
      <c r="E272" s="342" t="s">
        <v>28</v>
      </c>
      <c r="F272" s="342" t="s">
        <v>20</v>
      </c>
      <c r="G272" s="345" t="s">
        <v>4595</v>
      </c>
      <c r="H272" s="342">
        <f>IFERROR(VLOOKUP(G272,'Cadastro de assessores'!A:B,2,FALSE),"Não Cadastrado")</f>
        <v>12358</v>
      </c>
      <c r="I272" s="342"/>
      <c r="J272" s="26" t="s">
        <v>201</v>
      </c>
      <c r="K272" s="342" t="s">
        <v>210</v>
      </c>
      <c r="L272" s="402">
        <v>44690</v>
      </c>
      <c r="M272" s="402">
        <v>44693</v>
      </c>
      <c r="N272" s="406">
        <v>44914</v>
      </c>
      <c r="O272" s="341" t="s">
        <v>3797</v>
      </c>
      <c r="P272" s="375">
        <v>8.0000000000000002E-3</v>
      </c>
      <c r="Q272" s="407"/>
      <c r="R272" s="404"/>
      <c r="S272" s="341" t="str">
        <f t="shared" si="27"/>
        <v>Não Qualificado</v>
      </c>
      <c r="T272" s="341" t="s">
        <v>203</v>
      </c>
      <c r="U272" s="341" t="s">
        <v>3787</v>
      </c>
      <c r="V272" s="341" t="s">
        <v>29</v>
      </c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3740</v>
      </c>
      <c r="B273" s="95" t="s">
        <v>1557</v>
      </c>
      <c r="C273" s="114" t="s">
        <v>1555</v>
      </c>
      <c r="D273" s="341">
        <v>2358079</v>
      </c>
      <c r="E273" s="342" t="s">
        <v>28</v>
      </c>
      <c r="F273" s="342" t="s">
        <v>20</v>
      </c>
      <c r="G273" s="342" t="s">
        <v>3938</v>
      </c>
      <c r="H273" s="342">
        <f>IFERROR(VLOOKUP(G273,'Cadastro de assessores'!A:B,2,FALSE),"Não Cadastrado")</f>
        <v>12351</v>
      </c>
      <c r="I273" s="342"/>
      <c r="J273" s="26" t="s">
        <v>3743</v>
      </c>
      <c r="K273" s="342" t="s">
        <v>210</v>
      </c>
      <c r="L273" s="402">
        <v>44733</v>
      </c>
      <c r="M273" s="402">
        <v>44733</v>
      </c>
      <c r="N273" s="341"/>
      <c r="O273" s="341" t="s">
        <v>3760</v>
      </c>
      <c r="P273" s="375">
        <v>1.2E-2</v>
      </c>
      <c r="Q273" s="427" t="s">
        <v>4596</v>
      </c>
      <c r="R273" s="404"/>
      <c r="S273" s="341"/>
      <c r="T273" s="341" t="s">
        <v>203</v>
      </c>
      <c r="U273" s="322" t="s">
        <v>4004</v>
      </c>
      <c r="V273" s="341" t="s">
        <v>918</v>
      </c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3740</v>
      </c>
      <c r="B274" s="95" t="s">
        <v>4597</v>
      </c>
      <c r="C274" s="114" t="s">
        <v>4598</v>
      </c>
      <c r="D274" s="341">
        <v>2864258</v>
      </c>
      <c r="E274" s="341" t="s">
        <v>2884</v>
      </c>
      <c r="F274" s="341" t="s">
        <v>29</v>
      </c>
      <c r="G274" s="341" t="s">
        <v>2884</v>
      </c>
      <c r="H274" s="341" t="str">
        <f>IFERROR(VLOOKUP(G274,'Cadastro de assessores'!A:B,2,FALSE),"Não Cadastrado")</f>
        <v>18986</v>
      </c>
      <c r="I274" s="341"/>
      <c r="J274" s="26" t="s">
        <v>201</v>
      </c>
      <c r="K274" s="341" t="s">
        <v>3749</v>
      </c>
      <c r="L274" s="374">
        <v>44070</v>
      </c>
      <c r="M274" s="374">
        <v>44070</v>
      </c>
      <c r="N274" s="341"/>
      <c r="O274" s="341" t="s">
        <v>3744</v>
      </c>
      <c r="P274" s="375">
        <v>0.02</v>
      </c>
      <c r="Q274" s="427" t="s">
        <v>4599</v>
      </c>
      <c r="R274" s="404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203</v>
      </c>
      <c r="U274" s="322" t="s">
        <v>3884</v>
      </c>
      <c r="V274" s="341" t="s">
        <v>29</v>
      </c>
      <c r="W274" s="405" t="s">
        <v>3753</v>
      </c>
      <c r="X274" s="405" t="s">
        <v>3753</v>
      </c>
      <c r="Y274" s="405" t="s">
        <v>3753</v>
      </c>
      <c r="Z274" s="405" t="s">
        <v>3753</v>
      </c>
      <c r="AA274" s="405" t="s">
        <v>3753</v>
      </c>
      <c r="AB274" s="405" t="s">
        <v>3753</v>
      </c>
      <c r="AC274" s="405" t="s">
        <v>3753</v>
      </c>
      <c r="AD274" s="405" t="s">
        <v>3753</v>
      </c>
      <c r="AE274" s="405" t="s">
        <v>3753</v>
      </c>
      <c r="AF274" s="405" t="s">
        <v>3753</v>
      </c>
      <c r="AG274" s="405" t="s">
        <v>4600</v>
      </c>
      <c r="AH274" s="405" t="s">
        <v>4601</v>
      </c>
      <c r="AI274" s="405" t="s">
        <v>4602</v>
      </c>
      <c r="AJ274" s="405" t="s">
        <v>4603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3740</v>
      </c>
      <c r="B275" s="95" t="s">
        <v>1580</v>
      </c>
      <c r="C275" s="428" t="s">
        <v>1577</v>
      </c>
      <c r="D275" s="413">
        <v>6879934</v>
      </c>
      <c r="E275" s="342" t="s">
        <v>28</v>
      </c>
      <c r="F275" s="342" t="s">
        <v>20</v>
      </c>
      <c r="G275" s="413" t="s">
        <v>220</v>
      </c>
      <c r="H275" s="342" t="str">
        <f>IFERROR(VLOOKUP(G275,'Cadastro de assessores'!A:B,2,FALSE),"Não Cadastrado")</f>
        <v>18890</v>
      </c>
      <c r="I275" s="342"/>
      <c r="J275" s="26" t="s">
        <v>3743</v>
      </c>
      <c r="K275" s="342" t="s">
        <v>210</v>
      </c>
      <c r="L275" s="402">
        <v>44567</v>
      </c>
      <c r="M275" s="402">
        <v>44568</v>
      </c>
      <c r="N275" s="413"/>
      <c r="O275" s="413" t="s">
        <v>4420</v>
      </c>
      <c r="P275" s="375">
        <v>1.0999999999999999E-2</v>
      </c>
      <c r="Q275" s="158" t="s">
        <v>4604</v>
      </c>
      <c r="R275" s="404"/>
      <c r="S275" s="341" t="str">
        <f t="shared" si="28"/>
        <v>Não Qualificado</v>
      </c>
      <c r="T275" s="341" t="s">
        <v>203</v>
      </c>
      <c r="U275" s="345" t="s">
        <v>4605</v>
      </c>
      <c r="V275" s="341" t="s">
        <v>20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5"/>
      <c r="AI275" s="405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8">
        <v>2025583.05</v>
      </c>
      <c r="BA275" s="418">
        <v>2040896.96</v>
      </c>
      <c r="BB275" s="418">
        <v>2071481</v>
      </c>
      <c r="BC275" s="418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3740</v>
      </c>
      <c r="B276" s="95" t="s">
        <v>4606</v>
      </c>
      <c r="C276" s="114" t="s">
        <v>4607</v>
      </c>
      <c r="D276" s="341">
        <v>4386181</v>
      </c>
      <c r="E276" s="341" t="s">
        <v>110</v>
      </c>
      <c r="F276" s="341" t="s">
        <v>29</v>
      </c>
      <c r="G276" s="341" t="s">
        <v>4025</v>
      </c>
      <c r="H276" s="341" t="str">
        <f>IFERROR(VLOOKUP(G276,'Cadastro de assessores'!A:B,2,FALSE),"Não Cadastrado")</f>
        <v>17243</v>
      </c>
      <c r="I276" s="341"/>
      <c r="J276" s="26" t="s">
        <v>201</v>
      </c>
      <c r="K276" s="341" t="s">
        <v>3749</v>
      </c>
      <c r="L276" s="374">
        <v>44067</v>
      </c>
      <c r="M276" s="374">
        <v>44067</v>
      </c>
      <c r="N276" s="341"/>
      <c r="O276" s="341" t="s">
        <v>3764</v>
      </c>
      <c r="P276" s="375">
        <v>2.5000000000000001E-2</v>
      </c>
      <c r="Q276" s="407" t="s">
        <v>4608</v>
      </c>
      <c r="R276" s="404"/>
      <c r="S276" s="341" t="str">
        <f t="shared" si="28"/>
        <v>Qualificado</v>
      </c>
      <c r="T276" s="341" t="s">
        <v>203</v>
      </c>
      <c r="U276" s="341" t="s">
        <v>3771</v>
      </c>
      <c r="V276" s="341" t="s">
        <v>29</v>
      </c>
      <c r="W276" s="405" t="s">
        <v>3753</v>
      </c>
      <c r="X276" s="405" t="s">
        <v>3753</v>
      </c>
      <c r="Y276" s="405" t="s">
        <v>3753</v>
      </c>
      <c r="Z276" s="405" t="s">
        <v>3753</v>
      </c>
      <c r="AA276" s="405" t="s">
        <v>3753</v>
      </c>
      <c r="AB276" s="405" t="s">
        <v>3753</v>
      </c>
      <c r="AC276" s="405" t="s">
        <v>3753</v>
      </c>
      <c r="AD276" s="405" t="s">
        <v>3753</v>
      </c>
      <c r="AE276" s="405" t="s">
        <v>3753</v>
      </c>
      <c r="AF276" s="405" t="s">
        <v>3753</v>
      </c>
      <c r="AG276" s="405" t="s">
        <v>4609</v>
      </c>
      <c r="AH276" s="405" t="s">
        <v>4610</v>
      </c>
      <c r="AI276" s="405" t="s">
        <v>4611</v>
      </c>
      <c r="AJ276" s="405" t="s">
        <v>4612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2893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3740</v>
      </c>
      <c r="B277" s="95" t="s">
        <v>4613</v>
      </c>
      <c r="C277" s="114" t="s">
        <v>4614</v>
      </c>
      <c r="D277" s="341">
        <v>4868468</v>
      </c>
      <c r="E277" s="342" t="s">
        <v>110</v>
      </c>
      <c r="F277" s="342" t="s">
        <v>29</v>
      </c>
      <c r="G277" s="342" t="s">
        <v>3569</v>
      </c>
      <c r="H277" s="342" t="str">
        <f>IFERROR(VLOOKUP(G277,'Cadastro de assessores'!A:B,2,FALSE),"Não Cadastrado")</f>
        <v>14574</v>
      </c>
      <c r="I277" s="342"/>
      <c r="J277" s="26" t="s">
        <v>201</v>
      </c>
      <c r="K277" s="342" t="s">
        <v>210</v>
      </c>
      <c r="L277" s="402">
        <v>44246</v>
      </c>
      <c r="M277" s="402">
        <v>44246</v>
      </c>
      <c r="N277" s="374">
        <v>44896</v>
      </c>
      <c r="O277" s="341" t="s">
        <v>3750</v>
      </c>
      <c r="P277" s="375">
        <v>1.4999999999999999E-2</v>
      </c>
      <c r="Q277" s="407" t="s">
        <v>4615</v>
      </c>
      <c r="R277" s="404"/>
      <c r="S277" s="341" t="str">
        <f t="shared" si="28"/>
        <v/>
      </c>
      <c r="T277" s="341" t="s">
        <v>329</v>
      </c>
      <c r="U277" s="341" t="s">
        <v>4616</v>
      </c>
      <c r="V277" s="341" t="s">
        <v>29</v>
      </c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 t="s">
        <v>4617</v>
      </c>
      <c r="AI277" s="405" t="s">
        <v>4618</v>
      </c>
      <c r="AJ277" s="405" t="s">
        <v>4619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3740</v>
      </c>
      <c r="B278" s="95">
        <v>2696554170</v>
      </c>
      <c r="C278" s="114" t="s">
        <v>4620</v>
      </c>
      <c r="D278" s="341">
        <v>3713246</v>
      </c>
      <c r="E278" s="341" t="s">
        <v>2884</v>
      </c>
      <c r="F278" s="341" t="s">
        <v>29</v>
      </c>
      <c r="G278" s="341" t="s">
        <v>2884</v>
      </c>
      <c r="H278" s="341" t="str">
        <f>IFERROR(VLOOKUP(G278,'Cadastro de assessores'!A:B,2,FALSE),"Não Cadastrado")</f>
        <v>18986</v>
      </c>
      <c r="I278" s="341"/>
      <c r="J278" s="26" t="s">
        <v>201</v>
      </c>
      <c r="K278" s="341" t="s">
        <v>3749</v>
      </c>
      <c r="L278" s="374">
        <v>43850</v>
      </c>
      <c r="M278" s="374">
        <v>43850</v>
      </c>
      <c r="N278" s="374">
        <v>44252</v>
      </c>
      <c r="O278" s="341" t="s">
        <v>3760</v>
      </c>
      <c r="P278" s="375">
        <v>0.01</v>
      </c>
      <c r="Q278" s="407" t="s">
        <v>4621</v>
      </c>
      <c r="R278" s="404"/>
      <c r="S278" s="341" t="str">
        <f t="shared" si="28"/>
        <v>Não Qualificado</v>
      </c>
      <c r="T278" s="341" t="s">
        <v>203</v>
      </c>
      <c r="U278" s="341" t="s">
        <v>3946</v>
      </c>
      <c r="V278" s="341" t="s">
        <v>29</v>
      </c>
      <c r="W278" s="405" t="s">
        <v>3753</v>
      </c>
      <c r="X278" s="405" t="s">
        <v>3753</v>
      </c>
      <c r="Y278" s="405" t="s">
        <v>3753</v>
      </c>
      <c r="Z278" s="405" t="s">
        <v>4622</v>
      </c>
      <c r="AA278" s="405" t="s">
        <v>4623</v>
      </c>
      <c r="AB278" s="405" t="s">
        <v>4624</v>
      </c>
      <c r="AC278" s="405" t="s">
        <v>4625</v>
      </c>
      <c r="AD278" s="405" t="s">
        <v>4626</v>
      </c>
      <c r="AE278" s="405" t="s">
        <v>4627</v>
      </c>
      <c r="AF278" s="405" t="s">
        <v>4628</v>
      </c>
      <c r="AG278" s="405" t="s">
        <v>4629</v>
      </c>
      <c r="AH278" s="405" t="s">
        <v>4630</v>
      </c>
      <c r="AI278" s="405" t="s">
        <v>4631</v>
      </c>
      <c r="AJ278" s="405" t="s">
        <v>4632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2893</v>
      </c>
      <c r="BE278" s="291" t="s">
        <v>2893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3740</v>
      </c>
      <c r="B279" s="95" t="s">
        <v>4633</v>
      </c>
      <c r="C279" s="114" t="s">
        <v>4634</v>
      </c>
      <c r="D279" s="341">
        <v>2310651</v>
      </c>
      <c r="E279" s="341" t="s">
        <v>2884</v>
      </c>
      <c r="F279" s="341" t="s">
        <v>29</v>
      </c>
      <c r="G279" s="341" t="s">
        <v>2884</v>
      </c>
      <c r="H279" s="341" t="str">
        <f>IFERROR(VLOOKUP(G279,'Cadastro de assessores'!A:B,2,FALSE),"Não Cadastrado")</f>
        <v>18986</v>
      </c>
      <c r="I279" s="341"/>
      <c r="J279" s="26" t="s">
        <v>201</v>
      </c>
      <c r="K279" s="341" t="s">
        <v>3749</v>
      </c>
      <c r="L279" s="374">
        <v>43872</v>
      </c>
      <c r="M279" s="374">
        <v>43872</v>
      </c>
      <c r="N279" s="374">
        <v>44369</v>
      </c>
      <c r="O279" s="341" t="s">
        <v>3750</v>
      </c>
      <c r="P279" s="375">
        <v>1.4999999999999999E-2</v>
      </c>
      <c r="Q279" s="407" t="s">
        <v>4635</v>
      </c>
      <c r="R279" s="404"/>
      <c r="S279" s="341" t="str">
        <f t="shared" si="28"/>
        <v/>
      </c>
      <c r="T279" s="341" t="s">
        <v>203</v>
      </c>
      <c r="U279" s="341" t="s">
        <v>3946</v>
      </c>
      <c r="V279" s="341" t="s">
        <v>29</v>
      </c>
      <c r="W279" s="405" t="s">
        <v>3753</v>
      </c>
      <c r="X279" s="405" t="s">
        <v>3753</v>
      </c>
      <c r="Y279" s="405" t="s">
        <v>3753</v>
      </c>
      <c r="Z279" s="405" t="s">
        <v>4636</v>
      </c>
      <c r="AA279" s="405" t="s">
        <v>4637</v>
      </c>
      <c r="AB279" s="405" t="s">
        <v>4638</v>
      </c>
      <c r="AC279" s="405" t="s">
        <v>4639</v>
      </c>
      <c r="AD279" s="405" t="s">
        <v>4640</v>
      </c>
      <c r="AE279" s="405" t="s">
        <v>4641</v>
      </c>
      <c r="AF279" s="405" t="s">
        <v>4642</v>
      </c>
      <c r="AG279" s="405" t="s">
        <v>4643</v>
      </c>
      <c r="AH279" s="405"/>
      <c r="AI279" s="405" t="s">
        <v>4644</v>
      </c>
      <c r="AJ279" s="405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2893</v>
      </c>
      <c r="BE279" s="291" t="s">
        <v>2893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3740</v>
      </c>
      <c r="B280" s="95" t="s">
        <v>4645</v>
      </c>
      <c r="C280" s="377" t="s">
        <v>4646</v>
      </c>
      <c r="D280" s="345">
        <v>2256294</v>
      </c>
      <c r="E280" s="342" t="s">
        <v>28</v>
      </c>
      <c r="F280" s="342" t="s">
        <v>20</v>
      </c>
      <c r="G280" s="342" t="s">
        <v>369</v>
      </c>
      <c r="H280" s="342" t="str">
        <f>IFERROR(VLOOKUP(G280,'Cadastro de assessores'!A:B,2,FALSE),"Não Cadastrado")</f>
        <v>18009</v>
      </c>
      <c r="I280" s="342"/>
      <c r="J280" s="26" t="s">
        <v>3743</v>
      </c>
      <c r="K280" s="342" t="s">
        <v>210</v>
      </c>
      <c r="L280" s="402">
        <v>44421</v>
      </c>
      <c r="M280" s="402">
        <v>44421</v>
      </c>
      <c r="N280" s="341"/>
      <c r="O280" s="341" t="s">
        <v>3744</v>
      </c>
      <c r="P280" s="375">
        <v>0.02</v>
      </c>
      <c r="Q280" s="315"/>
      <c r="R280" s="404"/>
      <c r="S280" s="341" t="str">
        <f t="shared" si="28"/>
        <v/>
      </c>
      <c r="T280" s="341" t="s">
        <v>203</v>
      </c>
      <c r="U280" s="345" t="s">
        <v>4137</v>
      </c>
      <c r="V280" s="345" t="s">
        <v>833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5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3740</v>
      </c>
      <c r="B281" s="95" t="s">
        <v>1626</v>
      </c>
      <c r="C281" s="428" t="s">
        <v>1624</v>
      </c>
      <c r="D281" s="409">
        <v>3643555</v>
      </c>
      <c r="E281" s="342" t="s">
        <v>28</v>
      </c>
      <c r="F281" s="342" t="s">
        <v>20</v>
      </c>
      <c r="G281" s="342" t="s">
        <v>220</v>
      </c>
      <c r="H281" s="342" t="str">
        <f>IFERROR(VLOOKUP(G281,'Cadastro de assessores'!A:B,2,FALSE),"Não Cadastrado")</f>
        <v>18890</v>
      </c>
      <c r="I281" s="342"/>
      <c r="J281" s="26" t="s">
        <v>3743</v>
      </c>
      <c r="K281" s="342" t="s">
        <v>210</v>
      </c>
      <c r="L281" s="403">
        <v>44503</v>
      </c>
      <c r="M281" s="403">
        <v>44517</v>
      </c>
      <c r="N281" s="345"/>
      <c r="O281" s="345" t="s">
        <v>3750</v>
      </c>
      <c r="P281" s="375">
        <v>1.4999999999999999E-2</v>
      </c>
      <c r="Q281" s="158"/>
      <c r="R281" s="404"/>
      <c r="S281" s="341" t="str">
        <f t="shared" si="28"/>
        <v>Não Qualificado</v>
      </c>
      <c r="T281" s="341" t="s">
        <v>203</v>
      </c>
      <c r="U281" s="341" t="s">
        <v>3922</v>
      </c>
      <c r="V281" s="341" t="s">
        <v>20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5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3740</v>
      </c>
      <c r="B282" s="95" t="s">
        <v>4647</v>
      </c>
      <c r="C282" s="114" t="s">
        <v>4648</v>
      </c>
      <c r="D282" s="341">
        <v>2851864</v>
      </c>
      <c r="E282" s="341" t="s">
        <v>110</v>
      </c>
      <c r="F282" s="341" t="s">
        <v>29</v>
      </c>
      <c r="G282" s="341" t="s">
        <v>4025</v>
      </c>
      <c r="H282" s="341" t="str">
        <f>IFERROR(VLOOKUP(G282,'Cadastro de assessores'!A:B,2,FALSE),"Não Cadastrado")</f>
        <v>17243</v>
      </c>
      <c r="I282" s="341"/>
      <c r="J282" s="26" t="s">
        <v>201</v>
      </c>
      <c r="K282" s="341" t="s">
        <v>3749</v>
      </c>
      <c r="L282" s="406">
        <v>44389</v>
      </c>
      <c r="M282" s="406">
        <v>44389</v>
      </c>
      <c r="N282" s="374">
        <v>44613</v>
      </c>
      <c r="O282" s="341" t="s">
        <v>3744</v>
      </c>
      <c r="P282" s="375">
        <v>0.02</v>
      </c>
      <c r="Q282" s="158" t="s">
        <v>4649</v>
      </c>
      <c r="R282" s="404"/>
      <c r="S282" s="341" t="str">
        <f t="shared" si="28"/>
        <v/>
      </c>
      <c r="T282" s="341" t="s">
        <v>203</v>
      </c>
      <c r="U282" s="341" t="s">
        <v>3884</v>
      </c>
      <c r="V282" s="341" t="s">
        <v>29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5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2893</v>
      </c>
      <c r="BE282" s="291" t="s">
        <v>2893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3740</v>
      </c>
      <c r="B283" s="95" t="s">
        <v>4650</v>
      </c>
      <c r="C283" s="114" t="s">
        <v>4651</v>
      </c>
      <c r="D283" s="341">
        <v>4697985</v>
      </c>
      <c r="E283" s="341" t="s">
        <v>110</v>
      </c>
      <c r="F283" s="341" t="s">
        <v>29</v>
      </c>
      <c r="G283" s="341" t="s">
        <v>4427</v>
      </c>
      <c r="H283" s="341" t="str">
        <f>IFERROR(VLOOKUP(G283,'Cadastro de assessores'!A:B,2,FALSE),"Não Cadastrado")</f>
        <v>14244</v>
      </c>
      <c r="I283" s="341"/>
      <c r="J283" s="26" t="s">
        <v>201</v>
      </c>
      <c r="K283" s="341" t="s">
        <v>3749</v>
      </c>
      <c r="L283" s="406">
        <v>44187</v>
      </c>
      <c r="M283" s="406">
        <v>44187</v>
      </c>
      <c r="N283" s="374">
        <v>44467</v>
      </c>
      <c r="O283" s="341" t="s">
        <v>3744</v>
      </c>
      <c r="P283" s="375">
        <v>0.02</v>
      </c>
      <c r="Q283" s="407" t="s">
        <v>4652</v>
      </c>
      <c r="R283" s="404"/>
      <c r="S283" s="341" t="str">
        <f t="shared" si="28"/>
        <v/>
      </c>
      <c r="T283" s="341" t="s">
        <v>203</v>
      </c>
      <c r="U283" s="341" t="s">
        <v>3778</v>
      </c>
      <c r="V283" s="341" t="s">
        <v>29</v>
      </c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 t="s">
        <v>4653</v>
      </c>
      <c r="AI283" s="405" t="s">
        <v>3753</v>
      </c>
      <c r="AJ283" s="405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2893</v>
      </c>
      <c r="BE283" s="291" t="s">
        <v>2893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3740</v>
      </c>
      <c r="B284" s="95" t="s">
        <v>1637</v>
      </c>
      <c r="C284" s="377" t="s">
        <v>4654</v>
      </c>
      <c r="D284" s="409">
        <v>5927535</v>
      </c>
      <c r="E284" s="342" t="s">
        <v>28</v>
      </c>
      <c r="F284" s="342" t="s">
        <v>20</v>
      </c>
      <c r="G284" s="342" t="s">
        <v>3938</v>
      </c>
      <c r="H284" s="341">
        <f>IFERROR(VLOOKUP(G284,'Cadastro de assessores'!A:B,2,FALSE),"Não Cadastrado")</f>
        <v>12351</v>
      </c>
      <c r="I284" s="341"/>
      <c r="J284" s="26" t="s">
        <v>201</v>
      </c>
      <c r="K284" s="342" t="s">
        <v>210</v>
      </c>
      <c r="L284" s="410">
        <v>44776</v>
      </c>
      <c r="M284" s="410">
        <v>44776</v>
      </c>
      <c r="N284" s="341"/>
      <c r="O284" s="341" t="s">
        <v>3764</v>
      </c>
      <c r="P284" s="375">
        <v>2.5000000000000001E-2</v>
      </c>
      <c r="Q284" s="158" t="s">
        <v>4655</v>
      </c>
      <c r="R284" s="404"/>
      <c r="S284" s="341"/>
      <c r="T284" s="341" t="s">
        <v>203</v>
      </c>
      <c r="U284" s="341" t="s">
        <v>3796</v>
      </c>
      <c r="V284" s="341" t="s">
        <v>20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5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3740</v>
      </c>
      <c r="B285" s="95" t="s">
        <v>1660</v>
      </c>
      <c r="C285" s="377" t="s">
        <v>1658</v>
      </c>
      <c r="D285" s="409">
        <v>218909</v>
      </c>
      <c r="E285" s="342" t="s">
        <v>28</v>
      </c>
      <c r="F285" s="342" t="s">
        <v>29</v>
      </c>
      <c r="G285" s="342" t="s">
        <v>831</v>
      </c>
      <c r="H285" s="345" t="str">
        <f>IFERROR(VLOOKUP(G285,'Cadastro de assessores'!A:B,2,FALSE),"Não Cadastrado")</f>
        <v>18467</v>
      </c>
      <c r="I285" s="345"/>
      <c r="J285" s="26" t="s">
        <v>3743</v>
      </c>
      <c r="K285" s="342" t="s">
        <v>210</v>
      </c>
      <c r="L285" s="410">
        <v>44658</v>
      </c>
      <c r="M285" s="410">
        <v>44659</v>
      </c>
      <c r="N285" s="341"/>
      <c r="O285" s="341" t="s">
        <v>3760</v>
      </c>
      <c r="P285" s="375">
        <v>1.2E-2</v>
      </c>
      <c r="Q285" s="158"/>
      <c r="R285" s="404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203</v>
      </c>
      <c r="U285" s="341" t="s">
        <v>3771</v>
      </c>
      <c r="V285" s="341" t="s">
        <v>29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5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3740</v>
      </c>
      <c r="B286" s="95" t="s">
        <v>3264</v>
      </c>
      <c r="C286" s="114" t="s">
        <v>3262</v>
      </c>
      <c r="D286" s="341">
        <v>2865175</v>
      </c>
      <c r="E286" s="341" t="s">
        <v>2884</v>
      </c>
      <c r="F286" s="341" t="s">
        <v>29</v>
      </c>
      <c r="G286" s="341" t="s">
        <v>2884</v>
      </c>
      <c r="H286" s="341" t="str">
        <f>IFERROR(VLOOKUP(G286,'Cadastro de assessores'!A:B,2,FALSE),"Não Cadastrado")</f>
        <v>18986</v>
      </c>
      <c r="I286" s="341"/>
      <c r="J286" s="26" t="s">
        <v>201</v>
      </c>
      <c r="K286" s="341" t="s">
        <v>3749</v>
      </c>
      <c r="L286" s="374">
        <v>43700</v>
      </c>
      <c r="M286" s="374">
        <v>43700</v>
      </c>
      <c r="N286" s="452">
        <v>44105</v>
      </c>
      <c r="O286" s="341" t="s">
        <v>3750</v>
      </c>
      <c r="P286" s="375">
        <v>0.01</v>
      </c>
      <c r="Q286" s="407" t="s">
        <v>4656</v>
      </c>
      <c r="R286" s="404"/>
      <c r="S286" s="341" t="str">
        <f t="shared" si="29"/>
        <v/>
      </c>
      <c r="T286" s="341" t="s">
        <v>203</v>
      </c>
      <c r="U286" s="341" t="s">
        <v>3778</v>
      </c>
      <c r="V286" s="341" t="s">
        <v>29</v>
      </c>
      <c r="W286" s="405" t="s">
        <v>4657</v>
      </c>
      <c r="X286" s="405"/>
      <c r="Y286" s="405" t="s">
        <v>4658</v>
      </c>
      <c r="Z286" s="405" t="s">
        <v>4659</v>
      </c>
      <c r="AA286" s="405" t="s">
        <v>4660</v>
      </c>
      <c r="AB286" s="405" t="s">
        <v>4661</v>
      </c>
      <c r="AC286" s="405" t="s">
        <v>4662</v>
      </c>
      <c r="AD286" s="405" t="s">
        <v>4663</v>
      </c>
      <c r="AE286" s="405" t="s">
        <v>4664</v>
      </c>
      <c r="AF286" s="405" t="s">
        <v>4665</v>
      </c>
      <c r="AG286" s="405" t="s">
        <v>4666</v>
      </c>
      <c r="AH286" s="405" t="s">
        <v>3753</v>
      </c>
      <c r="AI286" s="405" t="s">
        <v>3753</v>
      </c>
      <c r="AJ286" s="405" t="s">
        <v>3753</v>
      </c>
      <c r="AK286" s="291">
        <v>332098.88</v>
      </c>
      <c r="AL286" s="291">
        <v>324200.71000000002</v>
      </c>
      <c r="AM286" s="291" t="s">
        <v>3107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2893</v>
      </c>
      <c r="BE286" s="291" t="s">
        <v>2893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3740</v>
      </c>
      <c r="B287" s="95" t="s">
        <v>1664</v>
      </c>
      <c r="C287" s="114" t="s">
        <v>1661</v>
      </c>
      <c r="D287" s="341">
        <v>4954616</v>
      </c>
      <c r="E287" s="341" t="s">
        <v>28</v>
      </c>
      <c r="F287" s="341" t="s">
        <v>20</v>
      </c>
      <c r="G287" s="341" t="s">
        <v>220</v>
      </c>
      <c r="H287" s="341"/>
      <c r="I287" s="341"/>
      <c r="J287" s="26" t="s">
        <v>3743</v>
      </c>
      <c r="K287" s="341"/>
      <c r="L287" s="374"/>
      <c r="M287" s="374"/>
      <c r="N287" s="406"/>
      <c r="O287" s="341" t="s">
        <v>3757</v>
      </c>
      <c r="P287" s="375">
        <v>0.01</v>
      </c>
      <c r="Q287" s="407"/>
      <c r="R287" s="404"/>
      <c r="S287" s="341"/>
      <c r="T287" s="341"/>
      <c r="U287" s="341"/>
      <c r="V287" s="341" t="s">
        <v>20</v>
      </c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3740</v>
      </c>
      <c r="B288" s="385" t="s">
        <v>4667</v>
      </c>
      <c r="C288" s="114" t="s">
        <v>4668</v>
      </c>
      <c r="D288" s="341">
        <v>9398037</v>
      </c>
      <c r="E288" s="341" t="s">
        <v>28</v>
      </c>
      <c r="F288" s="341" t="s">
        <v>29</v>
      </c>
      <c r="G288" s="341" t="s">
        <v>967</v>
      </c>
      <c r="H288" s="341"/>
      <c r="I288" s="341"/>
      <c r="J288" s="26" t="s">
        <v>210</v>
      </c>
      <c r="K288" s="341"/>
      <c r="L288" s="374"/>
      <c r="M288" s="374"/>
      <c r="N288" s="406"/>
      <c r="O288" s="341" t="s">
        <v>3750</v>
      </c>
      <c r="P288" s="375">
        <v>1.4999999999999999E-2</v>
      </c>
      <c r="Q288" s="407" t="s">
        <v>4669</v>
      </c>
      <c r="R288" s="404"/>
      <c r="S288" s="341"/>
      <c r="T288" s="341"/>
      <c r="U288" s="341"/>
      <c r="V288" s="341" t="s">
        <v>29</v>
      </c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3740</v>
      </c>
      <c r="B289" s="95" t="s">
        <v>4670</v>
      </c>
      <c r="C289" s="114" t="s">
        <v>4671</v>
      </c>
      <c r="D289" s="341">
        <v>4645513</v>
      </c>
      <c r="E289" s="341" t="s">
        <v>110</v>
      </c>
      <c r="F289" s="341" t="s">
        <v>29</v>
      </c>
      <c r="G289" s="341" t="s">
        <v>4013</v>
      </c>
      <c r="H289" s="341" t="str">
        <f>IFERROR(VLOOKUP(G289,'Cadastro de assessores'!A:B,2,FALSE),"Não Cadastrado")</f>
        <v>19634</v>
      </c>
      <c r="I289" s="341"/>
      <c r="J289" s="26" t="s">
        <v>201</v>
      </c>
      <c r="K289" s="341" t="s">
        <v>3749</v>
      </c>
      <c r="L289" s="374">
        <v>44172</v>
      </c>
      <c r="M289" s="374">
        <v>44172</v>
      </c>
      <c r="N289" s="406">
        <v>44495</v>
      </c>
      <c r="O289" s="341" t="s">
        <v>3744</v>
      </c>
      <c r="P289" s="375">
        <v>0.02</v>
      </c>
      <c r="Q289" s="407" t="s">
        <v>4672</v>
      </c>
      <c r="R289" s="404"/>
      <c r="S289" s="341" t="str">
        <f>IF(BC289&lt;=0,"",IF(BC289&lt;=1000000,"Não Qualificado",IF(AND(BC289&gt;1000000,BC289&lt;=10000000),"Qualificado","Profissional")))</f>
        <v>Não Qualificado</v>
      </c>
      <c r="T289" s="341" t="s">
        <v>203</v>
      </c>
      <c r="U289" s="341" t="s">
        <v>4673</v>
      </c>
      <c r="V289" s="341" t="s">
        <v>20</v>
      </c>
      <c r="W289" s="405" t="s">
        <v>3753</v>
      </c>
      <c r="X289" s="405" t="s">
        <v>3753</v>
      </c>
      <c r="Y289" s="405" t="s">
        <v>3753</v>
      </c>
      <c r="Z289" s="405" t="s">
        <v>3753</v>
      </c>
      <c r="AA289" s="405" t="s">
        <v>3753</v>
      </c>
      <c r="AB289" s="405" t="s">
        <v>3753</v>
      </c>
      <c r="AC289" s="405" t="s">
        <v>3753</v>
      </c>
      <c r="AD289" s="405" t="s">
        <v>3753</v>
      </c>
      <c r="AE289" s="405" t="s">
        <v>3753</v>
      </c>
      <c r="AF289" s="405" t="s">
        <v>3753</v>
      </c>
      <c r="AG289" s="405" t="s">
        <v>3753</v>
      </c>
      <c r="AH289" s="405" t="s">
        <v>3753</v>
      </c>
      <c r="AI289" s="405" t="s">
        <v>4674</v>
      </c>
      <c r="AJ289" s="405" t="s">
        <v>4675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2893</v>
      </c>
      <c r="BE289" s="291" t="s">
        <v>2893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3740</v>
      </c>
      <c r="B290" s="95" t="s">
        <v>1672</v>
      </c>
      <c r="C290" s="377" t="s">
        <v>3592</v>
      </c>
      <c r="D290" s="345">
        <v>8126020</v>
      </c>
      <c r="E290" s="342" t="s">
        <v>28</v>
      </c>
      <c r="F290" s="342" t="s">
        <v>29</v>
      </c>
      <c r="G290" s="345" t="s">
        <v>2483</v>
      </c>
      <c r="H290" s="345"/>
      <c r="I290" s="345"/>
      <c r="J290" s="26" t="s">
        <v>3743</v>
      </c>
      <c r="K290" s="342"/>
      <c r="L290" s="402"/>
      <c r="M290" s="402"/>
      <c r="N290" s="341"/>
      <c r="O290" s="341" t="s">
        <v>3750</v>
      </c>
      <c r="P290" s="375">
        <v>1.4999999999999999E-2</v>
      </c>
      <c r="Q290" s="158" t="s">
        <v>4676</v>
      </c>
      <c r="R290" s="404"/>
      <c r="S290" s="341"/>
      <c r="T290" s="341"/>
      <c r="U290" s="341"/>
      <c r="V290" s="341" t="s">
        <v>29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5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3740</v>
      </c>
      <c r="B291" s="95" t="s">
        <v>4677</v>
      </c>
      <c r="C291" s="377" t="s">
        <v>4678</v>
      </c>
      <c r="D291" s="345">
        <v>5905556</v>
      </c>
      <c r="E291" s="342" t="s">
        <v>28</v>
      </c>
      <c r="F291" s="342" t="s">
        <v>29</v>
      </c>
      <c r="G291" s="345" t="s">
        <v>3033</v>
      </c>
      <c r="H291" s="345" t="str">
        <f>IFERROR(VLOOKUP(G291,'Cadastro de assessores'!A:B,2,FALSE),"Não Cadastrado")</f>
        <v>18236</v>
      </c>
      <c r="I291" s="345"/>
      <c r="J291" s="26" t="s">
        <v>3743</v>
      </c>
      <c r="K291" s="342" t="s">
        <v>210</v>
      </c>
      <c r="L291" s="402">
        <v>44389</v>
      </c>
      <c r="M291" s="402">
        <v>44393</v>
      </c>
      <c r="N291" s="341"/>
      <c r="O291" s="341" t="s">
        <v>3744</v>
      </c>
      <c r="P291" s="375">
        <v>0.02</v>
      </c>
      <c r="Q291" s="158"/>
      <c r="R291" s="404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203</v>
      </c>
      <c r="U291" s="341" t="s">
        <v>3778</v>
      </c>
      <c r="V291" s="341" t="s">
        <v>29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5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3740</v>
      </c>
      <c r="B292" s="95" t="s">
        <v>4679</v>
      </c>
      <c r="C292" s="114" t="s">
        <v>4680</v>
      </c>
      <c r="D292" s="341">
        <v>4554462</v>
      </c>
      <c r="E292" s="341" t="s">
        <v>110</v>
      </c>
      <c r="F292" s="341" t="s">
        <v>29</v>
      </c>
      <c r="G292" s="341" t="s">
        <v>4681</v>
      </c>
      <c r="H292" s="341" t="str">
        <f>IFERROR(VLOOKUP(G292,'Cadastro de assessores'!A:B,2,FALSE),"Não Cadastrado")</f>
        <v>12639</v>
      </c>
      <c r="I292" s="341"/>
      <c r="J292" s="26" t="s">
        <v>201</v>
      </c>
      <c r="K292" s="341" t="s">
        <v>3749</v>
      </c>
      <c r="L292" s="406">
        <v>44130</v>
      </c>
      <c r="M292" s="406">
        <v>44130</v>
      </c>
      <c r="N292" s="374">
        <v>44538</v>
      </c>
      <c r="O292" s="341" t="s">
        <v>3750</v>
      </c>
      <c r="P292" s="375">
        <v>1.4999999999999999E-2</v>
      </c>
      <c r="Q292" s="407" t="s">
        <v>4682</v>
      </c>
      <c r="R292" s="404"/>
      <c r="S292" s="341" t="str">
        <f t="shared" si="30"/>
        <v>Não Qualificado</v>
      </c>
      <c r="T292" s="341" t="s">
        <v>203</v>
      </c>
      <c r="U292" s="341" t="s">
        <v>3752</v>
      </c>
      <c r="V292" s="341" t="s">
        <v>29</v>
      </c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 t="s">
        <v>4683</v>
      </c>
      <c r="AJ292" s="405" t="s">
        <v>4675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2893</v>
      </c>
      <c r="BE292" s="291" t="s">
        <v>2893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3740</v>
      </c>
      <c r="B293" s="95" t="s">
        <v>4684</v>
      </c>
      <c r="C293" s="377" t="s">
        <v>4685</v>
      </c>
      <c r="D293" s="342">
        <v>4988368</v>
      </c>
      <c r="E293" s="342" t="s">
        <v>28</v>
      </c>
      <c r="F293" s="342" t="s">
        <v>29</v>
      </c>
      <c r="G293" s="342" t="s">
        <v>3119</v>
      </c>
      <c r="H293" s="341" t="str">
        <f>IFERROR(VLOOKUP(G293,'Cadastro de assessores'!A:B,2,FALSE),"Não Cadastrado")</f>
        <v>13444</v>
      </c>
      <c r="I293" s="341"/>
      <c r="J293" s="26" t="s">
        <v>210</v>
      </c>
      <c r="K293" s="342" t="s">
        <v>210</v>
      </c>
      <c r="L293" s="402">
        <v>44293</v>
      </c>
      <c r="M293" s="402">
        <v>44293</v>
      </c>
      <c r="N293" s="345"/>
      <c r="O293" s="345" t="s">
        <v>3797</v>
      </c>
      <c r="P293" s="379">
        <v>8.0000000000000002E-3</v>
      </c>
      <c r="Q293" s="158"/>
      <c r="R293" s="404"/>
      <c r="S293" s="341" t="str">
        <f t="shared" si="30"/>
        <v>Não Qualificado</v>
      </c>
      <c r="T293" s="341" t="s">
        <v>203</v>
      </c>
      <c r="U293" s="341" t="s">
        <v>3878</v>
      </c>
      <c r="V293" s="341" t="s">
        <v>29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3740</v>
      </c>
      <c r="B294" s="95" t="s">
        <v>1679</v>
      </c>
      <c r="C294" s="377" t="s">
        <v>4686</v>
      </c>
      <c r="D294" s="409">
        <v>4823267</v>
      </c>
      <c r="E294" s="342" t="s">
        <v>28</v>
      </c>
      <c r="F294" s="342" t="s">
        <v>29</v>
      </c>
      <c r="G294" s="342" t="s">
        <v>30</v>
      </c>
      <c r="H294" s="342"/>
      <c r="I294" s="342"/>
      <c r="J294" s="26" t="s">
        <v>3743</v>
      </c>
      <c r="K294" s="342"/>
      <c r="L294" s="410"/>
      <c r="M294" s="410">
        <v>44945</v>
      </c>
      <c r="N294" s="341"/>
      <c r="O294" s="341" t="s">
        <v>3757</v>
      </c>
      <c r="P294" s="375">
        <v>1.2E-2</v>
      </c>
      <c r="Q294" s="407"/>
      <c r="R294" s="404"/>
      <c r="S294" s="341"/>
      <c r="T294" s="341"/>
      <c r="U294" s="341"/>
      <c r="V294" s="341" t="s">
        <v>57</v>
      </c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3740</v>
      </c>
      <c r="B295" s="95" t="s">
        <v>4687</v>
      </c>
      <c r="C295" s="377" t="s">
        <v>4688</v>
      </c>
      <c r="D295" s="409">
        <v>8023410</v>
      </c>
      <c r="E295" s="342" t="s">
        <v>28</v>
      </c>
      <c r="F295" s="342" t="s">
        <v>20</v>
      </c>
      <c r="G295" s="342" t="s">
        <v>63</v>
      </c>
      <c r="H295" s="342" t="str">
        <f>IFERROR(VLOOKUP(G295,'Cadastro de assessores'!A:B,2,FALSE),"Não Cadastrado")</f>
        <v>17831</v>
      </c>
      <c r="I295" s="342"/>
      <c r="J295" s="26" t="s">
        <v>3743</v>
      </c>
      <c r="K295" s="342" t="s">
        <v>210</v>
      </c>
      <c r="L295" s="410">
        <v>44617</v>
      </c>
      <c r="M295" s="410">
        <v>44642</v>
      </c>
      <c r="N295" s="341"/>
      <c r="O295" s="341" t="s">
        <v>3760</v>
      </c>
      <c r="P295" s="375">
        <v>1.2E-2</v>
      </c>
      <c r="Q295" s="407" t="s">
        <v>4689</v>
      </c>
      <c r="R295" s="404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203</v>
      </c>
      <c r="U295" s="341" t="s">
        <v>3796</v>
      </c>
      <c r="V295" s="341" t="s">
        <v>20</v>
      </c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3740</v>
      </c>
      <c r="B296" s="95" t="s">
        <v>1690</v>
      </c>
      <c r="C296" s="114" t="s">
        <v>4690</v>
      </c>
      <c r="D296" s="322">
        <v>4680314</v>
      </c>
      <c r="E296" s="342" t="s">
        <v>28</v>
      </c>
      <c r="F296" s="342" t="s">
        <v>29</v>
      </c>
      <c r="G296" s="342" t="s">
        <v>4691</v>
      </c>
      <c r="H296" s="342">
        <f>IFERROR(VLOOKUP(G296,'Cadastro de assessores'!A:B,2,FALSE),"Não Cadastrado")</f>
        <v>12340</v>
      </c>
      <c r="I296" s="342"/>
      <c r="J296" s="26" t="s">
        <v>3743</v>
      </c>
      <c r="K296" s="342" t="s">
        <v>210</v>
      </c>
      <c r="L296" s="403">
        <v>44181</v>
      </c>
      <c r="M296" s="403">
        <v>44186</v>
      </c>
      <c r="N296" s="341"/>
      <c r="O296" s="341" t="s">
        <v>3750</v>
      </c>
      <c r="P296" s="375">
        <v>1.4999999999999999E-2</v>
      </c>
      <c r="Q296" s="407"/>
      <c r="R296" s="404"/>
      <c r="S296" s="341" t="str">
        <f t="shared" si="31"/>
        <v/>
      </c>
      <c r="T296" s="341" t="s">
        <v>203</v>
      </c>
      <c r="U296" s="341" t="s">
        <v>3787</v>
      </c>
      <c r="V296" s="341" t="s">
        <v>29</v>
      </c>
      <c r="W296" s="405" t="s">
        <v>3753</v>
      </c>
      <c r="X296" s="405" t="s">
        <v>3753</v>
      </c>
      <c r="Y296" s="405" t="s">
        <v>3753</v>
      </c>
      <c r="Z296" s="405" t="s">
        <v>3753</v>
      </c>
      <c r="AA296" s="405" t="s">
        <v>3753</v>
      </c>
      <c r="AB296" s="405" t="s">
        <v>3753</v>
      </c>
      <c r="AC296" s="405" t="s">
        <v>3753</v>
      </c>
      <c r="AD296" s="405" t="s">
        <v>3753</v>
      </c>
      <c r="AE296" s="405" t="s">
        <v>3753</v>
      </c>
      <c r="AF296" s="405" t="s">
        <v>3753</v>
      </c>
      <c r="AG296" s="405" t="s">
        <v>3753</v>
      </c>
      <c r="AH296" s="405"/>
      <c r="AI296" s="405"/>
      <c r="AJ296" s="405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3740</v>
      </c>
      <c r="B297" s="95" t="s">
        <v>4692</v>
      </c>
      <c r="C297" s="377" t="s">
        <v>4693</v>
      </c>
      <c r="D297" s="409">
        <v>7667659</v>
      </c>
      <c r="E297" s="342" t="s">
        <v>28</v>
      </c>
      <c r="F297" s="342" t="s">
        <v>20</v>
      </c>
      <c r="G297" s="342" t="s">
        <v>220</v>
      </c>
      <c r="H297" s="342" t="str">
        <f>IFERROR(VLOOKUP(G297,'Cadastro de assessores'!A:B,2,FALSE),"Não Cadastrado")</f>
        <v>18890</v>
      </c>
      <c r="I297" s="342"/>
      <c r="J297" s="26" t="s">
        <v>210</v>
      </c>
      <c r="K297" s="342" t="s">
        <v>210</v>
      </c>
      <c r="L297" s="410">
        <v>44641</v>
      </c>
      <c r="M297" s="410">
        <v>44645</v>
      </c>
      <c r="N297" s="341"/>
      <c r="O297" s="341" t="s">
        <v>3757</v>
      </c>
      <c r="P297" s="375">
        <v>7.0000000000000001E-3</v>
      </c>
      <c r="Q297" s="407"/>
      <c r="R297" s="404"/>
      <c r="S297" s="341" t="str">
        <f t="shared" si="31"/>
        <v>Não Qualificado</v>
      </c>
      <c r="T297" s="341" t="s">
        <v>203</v>
      </c>
      <c r="U297" s="341" t="s">
        <v>4694</v>
      </c>
      <c r="V297" s="341" t="s">
        <v>20</v>
      </c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3740</v>
      </c>
      <c r="B298" s="95" t="s">
        <v>4695</v>
      </c>
      <c r="C298" s="114" t="s">
        <v>4696</v>
      </c>
      <c r="D298" s="342">
        <v>2417083</v>
      </c>
      <c r="E298" s="342" t="s">
        <v>28</v>
      </c>
      <c r="F298" s="342" t="s">
        <v>20</v>
      </c>
      <c r="G298" s="342" t="s">
        <v>63</v>
      </c>
      <c r="H298" s="342" t="str">
        <f>IFERROR(VLOOKUP(G298,'Cadastro de assessores'!A:B,2,FALSE),"Não Cadastrado")</f>
        <v>17831</v>
      </c>
      <c r="I298" s="342"/>
      <c r="J298" s="26" t="s">
        <v>201</v>
      </c>
      <c r="K298" s="342" t="s">
        <v>210</v>
      </c>
      <c r="L298" s="403">
        <v>44762</v>
      </c>
      <c r="M298" s="403">
        <v>44790</v>
      </c>
      <c r="N298" s="374">
        <v>44939</v>
      </c>
      <c r="O298" s="341" t="s">
        <v>3760</v>
      </c>
      <c r="P298" s="375">
        <v>1.2E-2</v>
      </c>
      <c r="Q298" s="407" t="s">
        <v>4697</v>
      </c>
      <c r="R298" s="404"/>
      <c r="S298" s="341"/>
      <c r="T298" s="341"/>
      <c r="U298" s="341"/>
      <c r="V298" s="341" t="s">
        <v>3107</v>
      </c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3740</v>
      </c>
      <c r="B299" s="95" t="s">
        <v>1695</v>
      </c>
      <c r="C299" s="377" t="s">
        <v>4698</v>
      </c>
      <c r="D299" s="321">
        <v>2114710</v>
      </c>
      <c r="E299" s="342" t="s">
        <v>28</v>
      </c>
      <c r="F299" s="342" t="s">
        <v>20</v>
      </c>
      <c r="G299" s="453" t="s">
        <v>4699</v>
      </c>
      <c r="H299" s="342" t="str">
        <f>IFERROR(VLOOKUP(G299,'Cadastro de assessores'!A:B,2,FALSE),"Não Cadastrado")</f>
        <v>Não Cadastrado</v>
      </c>
      <c r="I299" s="342"/>
      <c r="J299" s="26" t="s">
        <v>3743</v>
      </c>
      <c r="K299" s="342" t="s">
        <v>210</v>
      </c>
      <c r="L299" s="410">
        <v>44799</v>
      </c>
      <c r="M299" s="410">
        <v>44799</v>
      </c>
      <c r="N299" s="341"/>
      <c r="O299" s="341" t="s">
        <v>3760</v>
      </c>
      <c r="P299" s="375">
        <v>1.2E-2</v>
      </c>
      <c r="Q299" s="407" t="s">
        <v>4700</v>
      </c>
      <c r="R299" s="404"/>
      <c r="S299" s="341"/>
      <c r="T299" s="341"/>
      <c r="U299" s="341"/>
      <c r="V299" s="341" t="s">
        <v>20</v>
      </c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3740</v>
      </c>
      <c r="B300" s="95" t="s">
        <v>1704</v>
      </c>
      <c r="C300" s="377" t="s">
        <v>1702</v>
      </c>
      <c r="D300" s="409">
        <v>7772568</v>
      </c>
      <c r="E300" s="342" t="s">
        <v>28</v>
      </c>
      <c r="F300" s="342" t="s">
        <v>29</v>
      </c>
      <c r="G300" s="342" t="s">
        <v>78</v>
      </c>
      <c r="H300" s="342">
        <f>IFERROR(VLOOKUP(G300,'Cadastro de assessores'!A:B,2,FALSE),"Não Cadastrado")</f>
        <v>12332</v>
      </c>
      <c r="I300" s="342"/>
      <c r="J300" s="26" t="s">
        <v>201</v>
      </c>
      <c r="K300" s="342" t="s">
        <v>210</v>
      </c>
      <c r="L300" s="410">
        <v>44636</v>
      </c>
      <c r="M300" s="410">
        <v>44637</v>
      </c>
      <c r="N300" s="341"/>
      <c r="O300" s="341" t="s">
        <v>3757</v>
      </c>
      <c r="P300" s="375">
        <v>7.0000000000000001E-3</v>
      </c>
      <c r="Q300" s="407" t="s">
        <v>4701</v>
      </c>
      <c r="R300" s="404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203</v>
      </c>
      <c r="U300" s="341" t="s">
        <v>4702</v>
      </c>
      <c r="V300" s="341" t="s">
        <v>621</v>
      </c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3740</v>
      </c>
      <c r="B301" s="95" t="s">
        <v>1707</v>
      </c>
      <c r="C301" s="377" t="s">
        <v>1705</v>
      </c>
      <c r="D301" s="409">
        <v>5702220</v>
      </c>
      <c r="E301" s="342" t="s">
        <v>28</v>
      </c>
      <c r="F301" s="342" t="s">
        <v>29</v>
      </c>
      <c r="G301" s="342" t="s">
        <v>412</v>
      </c>
      <c r="H301" s="342">
        <f>IFERROR(VLOOKUP(G301,'Cadastro de assessores'!A:B,2,FALSE),"Não Cadastrado")</f>
        <v>12359</v>
      </c>
      <c r="I301" s="342"/>
      <c r="J301" s="26" t="s">
        <v>210</v>
      </c>
      <c r="K301" s="342" t="s">
        <v>210</v>
      </c>
      <c r="L301" s="410">
        <v>44655</v>
      </c>
      <c r="M301" s="410">
        <v>44656</v>
      </c>
      <c r="N301" s="341"/>
      <c r="O301" s="341" t="s">
        <v>3744</v>
      </c>
      <c r="P301" s="375">
        <v>7.0000000000000001E-3</v>
      </c>
      <c r="Q301" s="407"/>
      <c r="R301" s="404"/>
      <c r="S301" s="341" t="str">
        <f t="shared" si="32"/>
        <v>Não Qualificado</v>
      </c>
      <c r="T301" s="341" t="s">
        <v>203</v>
      </c>
      <c r="U301" s="341" t="s">
        <v>3771</v>
      </c>
      <c r="V301" s="341" t="s">
        <v>29</v>
      </c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2893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3740</v>
      </c>
      <c r="B302" s="95" t="s">
        <v>4703</v>
      </c>
      <c r="C302" s="377" t="s">
        <v>4704</v>
      </c>
      <c r="D302" s="409">
        <v>8450642</v>
      </c>
      <c r="E302" s="342" t="s">
        <v>28</v>
      </c>
      <c r="F302" s="342" t="s">
        <v>20</v>
      </c>
      <c r="G302" s="342" t="s">
        <v>369</v>
      </c>
      <c r="H302" s="342" t="str">
        <f>IFERROR(VLOOKUP(G302,'Cadastro de assessores'!A:B,2,FALSE),"Não Cadastrado")</f>
        <v>18009</v>
      </c>
      <c r="I302" s="342"/>
      <c r="J302" s="26" t="s">
        <v>201</v>
      </c>
      <c r="K302" s="342" t="s">
        <v>210</v>
      </c>
      <c r="L302" s="410">
        <v>44671</v>
      </c>
      <c r="M302" s="410">
        <v>44679</v>
      </c>
      <c r="N302" s="406">
        <v>44890</v>
      </c>
      <c r="O302" s="341" t="s">
        <v>3750</v>
      </c>
      <c r="P302" s="375">
        <v>1.4999999999999999E-2</v>
      </c>
      <c r="Q302" s="454" t="s">
        <v>4705</v>
      </c>
      <c r="R302" s="404"/>
      <c r="S302" s="341" t="str">
        <f t="shared" si="32"/>
        <v>Não Qualificado</v>
      </c>
      <c r="T302" s="341" t="s">
        <v>203</v>
      </c>
      <c r="U302" s="341" t="s">
        <v>3796</v>
      </c>
      <c r="V302" s="341" t="s">
        <v>29</v>
      </c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3740</v>
      </c>
      <c r="B303" s="95" t="s">
        <v>4706</v>
      </c>
      <c r="C303" s="114" t="s">
        <v>4707</v>
      </c>
      <c r="D303" s="341">
        <v>4859807</v>
      </c>
      <c r="E303" s="341" t="s">
        <v>110</v>
      </c>
      <c r="F303" s="341" t="s">
        <v>2039</v>
      </c>
      <c r="G303" s="341" t="s">
        <v>4708</v>
      </c>
      <c r="H303" s="341" t="str">
        <f>IFERROR(VLOOKUP(G303,'Cadastro de assessores'!A:B,2,FALSE),"Não Cadastrado")</f>
        <v>1449</v>
      </c>
      <c r="I303" s="341"/>
      <c r="J303" s="26" t="s">
        <v>201</v>
      </c>
      <c r="K303" s="341" t="s">
        <v>3749</v>
      </c>
      <c r="L303" s="374">
        <v>44246</v>
      </c>
      <c r="M303" s="374">
        <v>44246</v>
      </c>
      <c r="N303" s="374">
        <v>44319</v>
      </c>
      <c r="O303" s="341" t="s">
        <v>3744</v>
      </c>
      <c r="P303" s="375">
        <v>0.02</v>
      </c>
      <c r="Q303" s="407" t="s">
        <v>4709</v>
      </c>
      <c r="R303" s="404"/>
      <c r="S303" s="341" t="str">
        <f t="shared" si="32"/>
        <v>Não Qualificado</v>
      </c>
      <c r="T303" s="341" t="s">
        <v>203</v>
      </c>
      <c r="U303" s="341" t="s">
        <v>3752</v>
      </c>
      <c r="V303" s="341" t="s">
        <v>29</v>
      </c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 t="s">
        <v>4710</v>
      </c>
      <c r="AI303" s="405" t="s">
        <v>4711</v>
      </c>
      <c r="AJ303" s="405" t="s">
        <v>4712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2893</v>
      </c>
      <c r="BE303" s="291" t="s">
        <v>2893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3740</v>
      </c>
      <c r="B304" s="95" t="s">
        <v>4713</v>
      </c>
      <c r="C304" s="377" t="s">
        <v>4714</v>
      </c>
      <c r="D304" s="345">
        <v>5627240</v>
      </c>
      <c r="E304" s="342" t="s">
        <v>28</v>
      </c>
      <c r="F304" s="342" t="s">
        <v>20</v>
      </c>
      <c r="G304" s="342" t="s">
        <v>369</v>
      </c>
      <c r="H304" s="342" t="str">
        <f>IFERROR(VLOOKUP(G304,'Cadastro de assessores'!A:B,2,FALSE),"Não Cadastrado")</f>
        <v>18009</v>
      </c>
      <c r="I304" s="342"/>
      <c r="J304" s="26" t="s">
        <v>3743</v>
      </c>
      <c r="K304" s="342" t="s">
        <v>210</v>
      </c>
      <c r="L304" s="402">
        <v>44361</v>
      </c>
      <c r="M304" s="402">
        <v>44362</v>
      </c>
      <c r="N304" s="345"/>
      <c r="O304" s="345" t="s">
        <v>3757</v>
      </c>
      <c r="P304" s="375">
        <v>1.2E-2</v>
      </c>
      <c r="Q304" s="158" t="s">
        <v>4715</v>
      </c>
      <c r="R304" s="404"/>
      <c r="S304" s="341" t="str">
        <f t="shared" si="32"/>
        <v/>
      </c>
      <c r="T304" s="341" t="s">
        <v>203</v>
      </c>
      <c r="U304" s="341" t="s">
        <v>3801</v>
      </c>
      <c r="V304" s="341" t="s">
        <v>113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3740</v>
      </c>
      <c r="B305" s="95" t="s">
        <v>4716</v>
      </c>
      <c r="C305" s="377" t="s">
        <v>4717</v>
      </c>
      <c r="D305" s="345">
        <v>5634110</v>
      </c>
      <c r="E305" s="341" t="s">
        <v>28</v>
      </c>
      <c r="F305" s="341" t="s">
        <v>20</v>
      </c>
      <c r="G305" s="341" t="s">
        <v>369</v>
      </c>
      <c r="H305" s="341" t="str">
        <f>IFERROR(VLOOKUP(G305,'Cadastro de assessores'!A:B,2,FALSE),"Não Cadastrado")</f>
        <v>18009</v>
      </c>
      <c r="I305" s="341"/>
      <c r="J305" s="26" t="s">
        <v>201</v>
      </c>
      <c r="K305" s="341" t="s">
        <v>3749</v>
      </c>
      <c r="L305" s="374">
        <v>44356</v>
      </c>
      <c r="M305" s="374">
        <v>44356</v>
      </c>
      <c r="N305" s="378">
        <v>44714</v>
      </c>
      <c r="O305" s="345" t="s">
        <v>3744</v>
      </c>
      <c r="P305" s="375">
        <v>0.02</v>
      </c>
      <c r="Q305" s="158" t="s">
        <v>4718</v>
      </c>
      <c r="R305" s="404"/>
      <c r="S305" s="341" t="str">
        <f t="shared" si="32"/>
        <v>Não Qualificado</v>
      </c>
      <c r="T305" s="341" t="s">
        <v>203</v>
      </c>
      <c r="U305" s="341" t="s">
        <v>3922</v>
      </c>
      <c r="V305" s="341" t="s">
        <v>20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2893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3740</v>
      </c>
      <c r="B306" s="95" t="s">
        <v>1718</v>
      </c>
      <c r="C306" s="114" t="s">
        <v>1716</v>
      </c>
      <c r="D306" s="341">
        <v>2866620</v>
      </c>
      <c r="E306" s="342" t="s">
        <v>28</v>
      </c>
      <c r="F306" s="342" t="s">
        <v>29</v>
      </c>
      <c r="G306" s="342" t="s">
        <v>28</v>
      </c>
      <c r="H306" s="342" t="str">
        <f>IFERROR(VLOOKUP(G306,'Cadastro de assessores'!A:B,2,FALSE),"Não Cadastrado")</f>
        <v>Não Cadastrado</v>
      </c>
      <c r="I306" s="342"/>
      <c r="J306" s="26" t="s">
        <v>3743</v>
      </c>
      <c r="K306" s="342" t="s">
        <v>210</v>
      </c>
      <c r="L306" s="402">
        <v>44000</v>
      </c>
      <c r="M306" s="402">
        <v>44000</v>
      </c>
      <c r="N306" s="341"/>
      <c r="O306" s="341" t="s">
        <v>3750</v>
      </c>
      <c r="P306" s="375">
        <v>1.4999999999999999E-2</v>
      </c>
      <c r="Q306" s="407"/>
      <c r="R306" s="404"/>
      <c r="S306" s="341" t="str">
        <f t="shared" si="32"/>
        <v/>
      </c>
      <c r="T306" s="341" t="s">
        <v>203</v>
      </c>
      <c r="U306" s="341" t="s">
        <v>3884</v>
      </c>
      <c r="V306" s="341" t="s">
        <v>29</v>
      </c>
      <c r="W306" s="405" t="s">
        <v>3753</v>
      </c>
      <c r="X306" s="405" t="s">
        <v>3753</v>
      </c>
      <c r="Y306" s="405" t="s">
        <v>3753</v>
      </c>
      <c r="Z306" s="405" t="s">
        <v>3753</v>
      </c>
      <c r="AA306" s="405" t="s">
        <v>3753</v>
      </c>
      <c r="AB306" s="405" t="s">
        <v>3753</v>
      </c>
      <c r="AC306" s="405" t="s">
        <v>3753</v>
      </c>
      <c r="AD306" s="405" t="s">
        <v>4719</v>
      </c>
      <c r="AE306" s="405" t="s">
        <v>4720</v>
      </c>
      <c r="AF306" s="405" t="s">
        <v>4721</v>
      </c>
      <c r="AG306" s="405" t="s">
        <v>4722</v>
      </c>
      <c r="AH306" s="405" t="s">
        <v>3753</v>
      </c>
      <c r="AI306" s="405" t="s">
        <v>4723</v>
      </c>
      <c r="AJ306" s="405" t="s">
        <v>4724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3740</v>
      </c>
      <c r="B307" s="95" t="s">
        <v>4725</v>
      </c>
      <c r="C307" s="114" t="s">
        <v>4726</v>
      </c>
      <c r="D307" s="419">
        <v>4990009</v>
      </c>
      <c r="E307" s="341" t="s">
        <v>28</v>
      </c>
      <c r="F307" s="341" t="s">
        <v>20</v>
      </c>
      <c r="G307" s="341" t="s">
        <v>369</v>
      </c>
      <c r="H307" s="341" t="str">
        <f>IFERROR(VLOOKUP(G307,'Cadastro de assessores'!A:B,2,FALSE),"Não Cadastrado")</f>
        <v>18009</v>
      </c>
      <c r="I307" s="341"/>
      <c r="J307" s="26" t="s">
        <v>201</v>
      </c>
      <c r="K307" s="341" t="s">
        <v>3749</v>
      </c>
      <c r="L307" s="374">
        <v>44274</v>
      </c>
      <c r="M307" s="374">
        <v>44274</v>
      </c>
      <c r="N307" s="374">
        <v>44649</v>
      </c>
      <c r="O307" s="341" t="s">
        <v>3750</v>
      </c>
      <c r="P307" s="375">
        <v>1.4999999999999999E-2</v>
      </c>
      <c r="Q307" s="407" t="s">
        <v>4727</v>
      </c>
      <c r="R307" s="404"/>
      <c r="S307" s="341" t="str">
        <f t="shared" si="32"/>
        <v/>
      </c>
      <c r="T307" s="341" t="s">
        <v>203</v>
      </c>
      <c r="U307" s="341" t="s">
        <v>3801</v>
      </c>
      <c r="V307" s="341" t="s">
        <v>113</v>
      </c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2893</v>
      </c>
      <c r="BE307" s="291" t="s">
        <v>2893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3740</v>
      </c>
      <c r="B308" s="95" t="s">
        <v>4728</v>
      </c>
      <c r="C308" s="114" t="s">
        <v>4729</v>
      </c>
      <c r="D308" s="341">
        <v>4606048</v>
      </c>
      <c r="E308" s="342" t="s">
        <v>110</v>
      </c>
      <c r="F308" s="342" t="s">
        <v>29</v>
      </c>
      <c r="G308" s="342" t="s">
        <v>290</v>
      </c>
      <c r="H308" s="342" t="str">
        <f>IFERROR(VLOOKUP(G308,'Cadastro de assessores'!A:B,2,FALSE),"Não Cadastrado")</f>
        <v>14699</v>
      </c>
      <c r="I308" s="342"/>
      <c r="J308" s="26" t="s">
        <v>210</v>
      </c>
      <c r="K308" s="342" t="s">
        <v>210</v>
      </c>
      <c r="L308" s="403">
        <v>44154</v>
      </c>
      <c r="M308" s="403">
        <v>44160</v>
      </c>
      <c r="N308" s="341"/>
      <c r="O308" s="341" t="s">
        <v>3764</v>
      </c>
      <c r="P308" s="375">
        <v>2.5000000000000001E-2</v>
      </c>
      <c r="Q308" s="158"/>
      <c r="R308" s="404"/>
      <c r="S308" s="341" t="str">
        <f t="shared" si="32"/>
        <v>Não Qualificado</v>
      </c>
      <c r="T308" s="341" t="s">
        <v>203</v>
      </c>
      <c r="U308" s="341" t="s">
        <v>3946</v>
      </c>
      <c r="V308" s="341" t="s">
        <v>29</v>
      </c>
      <c r="W308" s="405" t="s">
        <v>3753</v>
      </c>
      <c r="X308" s="405" t="s">
        <v>3753</v>
      </c>
      <c r="Y308" s="405" t="s">
        <v>3753</v>
      </c>
      <c r="Z308" s="405" t="s">
        <v>3753</v>
      </c>
      <c r="AA308" s="405" t="s">
        <v>3753</v>
      </c>
      <c r="AB308" s="405" t="s">
        <v>3753</v>
      </c>
      <c r="AC308" s="405" t="s">
        <v>3753</v>
      </c>
      <c r="AD308" s="405" t="s">
        <v>3753</v>
      </c>
      <c r="AE308" s="405" t="s">
        <v>3753</v>
      </c>
      <c r="AF308" s="405" t="s">
        <v>3753</v>
      </c>
      <c r="AG308" s="405" t="s">
        <v>3753</v>
      </c>
      <c r="AH308" s="405"/>
      <c r="AI308" s="405"/>
      <c r="AJ308" s="405" t="s">
        <v>4724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3740</v>
      </c>
      <c r="B309" s="95" t="s">
        <v>1737</v>
      </c>
      <c r="C309" s="77" t="s">
        <v>1735</v>
      </c>
      <c r="D309" s="413">
        <v>7783008</v>
      </c>
      <c r="E309" s="342" t="s">
        <v>28</v>
      </c>
      <c r="F309" s="342" t="s">
        <v>29</v>
      </c>
      <c r="G309" s="342" t="s">
        <v>30</v>
      </c>
      <c r="H309" s="342">
        <f>IFERROR(VLOOKUP(G309,'Cadastro de assessores'!A:B,2,FALSE),"Não Cadastrado")</f>
        <v>12344</v>
      </c>
      <c r="I309" s="342"/>
      <c r="J309" s="26" t="s">
        <v>3743</v>
      </c>
      <c r="K309" s="342" t="s">
        <v>210</v>
      </c>
      <c r="L309" s="402">
        <v>44587</v>
      </c>
      <c r="M309" s="402">
        <v>44594</v>
      </c>
      <c r="N309" s="345"/>
      <c r="O309" s="345" t="s">
        <v>3757</v>
      </c>
      <c r="P309" s="375">
        <v>7.0000000000000001E-3</v>
      </c>
      <c r="Q309" s="158" t="s">
        <v>4730</v>
      </c>
      <c r="R309" s="404"/>
      <c r="S309" s="341" t="str">
        <f t="shared" si="32"/>
        <v/>
      </c>
      <c r="T309" s="341" t="s">
        <v>203</v>
      </c>
      <c r="U309" s="345" t="s">
        <v>3884</v>
      </c>
      <c r="V309" s="345" t="s">
        <v>29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5"/>
      <c r="AH309" s="405"/>
      <c r="AI309" s="405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3740</v>
      </c>
      <c r="B310" s="95" t="s">
        <v>4731</v>
      </c>
      <c r="C310" s="377" t="s">
        <v>4732</v>
      </c>
      <c r="D310" s="345">
        <v>6549214</v>
      </c>
      <c r="E310" s="341" t="s">
        <v>28</v>
      </c>
      <c r="F310" s="341" t="s">
        <v>20</v>
      </c>
      <c r="G310" s="341" t="s">
        <v>4090</v>
      </c>
      <c r="H310" s="341" t="str">
        <f>IFERROR(VLOOKUP(G310,'Cadastro de assessores'!A:B,2,FALSE),"Não Cadastrado")</f>
        <v>14294</v>
      </c>
      <c r="I310" s="341"/>
      <c r="J310" s="26" t="s">
        <v>201</v>
      </c>
      <c r="K310" s="341" t="s">
        <v>3749</v>
      </c>
      <c r="L310" s="406">
        <v>44487</v>
      </c>
      <c r="M310" s="406">
        <v>44487</v>
      </c>
      <c r="N310" s="378">
        <v>44810</v>
      </c>
      <c r="O310" s="345" t="s">
        <v>3750</v>
      </c>
      <c r="P310" s="375">
        <v>1.4999999999999999E-2</v>
      </c>
      <c r="Q310" s="158"/>
      <c r="R310" s="404"/>
      <c r="S310" s="341" t="str">
        <f t="shared" si="32"/>
        <v>Qualificado</v>
      </c>
      <c r="T310" s="341" t="s">
        <v>203</v>
      </c>
      <c r="U310" s="345" t="s">
        <v>3838</v>
      </c>
      <c r="V310" s="341" t="s">
        <v>3839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5"/>
      <c r="AH310" s="405"/>
      <c r="AI310" s="405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3740</v>
      </c>
      <c r="B311" s="95" t="s">
        <v>1755</v>
      </c>
      <c r="C311" s="428" t="s">
        <v>1753</v>
      </c>
      <c r="D311" s="413">
        <v>3025955</v>
      </c>
      <c r="E311" s="342" t="s">
        <v>28</v>
      </c>
      <c r="F311" s="342" t="s">
        <v>20</v>
      </c>
      <c r="G311" s="413" t="s">
        <v>369</v>
      </c>
      <c r="H311" s="342" t="str">
        <f>IFERROR(VLOOKUP(G311,'Cadastro de assessores'!A:B,2,FALSE),"Não Cadastrado")</f>
        <v>18009</v>
      </c>
      <c r="I311" s="342"/>
      <c r="J311" s="26" t="s">
        <v>210</v>
      </c>
      <c r="K311" s="342" t="s">
        <v>210</v>
      </c>
      <c r="L311" s="434">
        <v>44565</v>
      </c>
      <c r="M311" s="434">
        <v>44557</v>
      </c>
      <c r="N311" s="345"/>
      <c r="O311" s="345" t="s">
        <v>4562</v>
      </c>
      <c r="P311" s="375">
        <v>1.4999999999999999E-2</v>
      </c>
      <c r="Q311" s="158" t="s">
        <v>4032</v>
      </c>
      <c r="R311" s="404"/>
      <c r="S311" s="341" t="str">
        <f t="shared" si="32"/>
        <v>Não Qualificado</v>
      </c>
      <c r="T311" s="341" t="s">
        <v>203</v>
      </c>
      <c r="U311" s="341" t="s">
        <v>3922</v>
      </c>
      <c r="V311" s="341" t="s">
        <v>20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5"/>
      <c r="AH311" s="405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8">
        <v>209133.89</v>
      </c>
      <c r="BA311" s="418">
        <v>210671.09</v>
      </c>
      <c r="BB311" s="418">
        <v>285147.96999999997</v>
      </c>
      <c r="BC311" s="418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3740</v>
      </c>
      <c r="B312" s="95" t="s">
        <v>1767</v>
      </c>
      <c r="C312" s="77" t="s">
        <v>1765</v>
      </c>
      <c r="D312" s="345">
        <v>7443645</v>
      </c>
      <c r="E312" s="342" t="s">
        <v>28</v>
      </c>
      <c r="F312" s="342" t="s">
        <v>29</v>
      </c>
      <c r="G312" s="413" t="s">
        <v>967</v>
      </c>
      <c r="H312" s="342">
        <f>IFERROR(VLOOKUP(G312,'Cadastro de assessores'!A:B,2,FALSE),"Não Cadastrado")</f>
        <v>12342</v>
      </c>
      <c r="I312" s="342"/>
      <c r="J312" s="26" t="s">
        <v>3743</v>
      </c>
      <c r="K312" s="341" t="s">
        <v>3107</v>
      </c>
      <c r="L312" s="341" t="s">
        <v>3107</v>
      </c>
      <c r="M312" s="423" t="s">
        <v>3573</v>
      </c>
      <c r="N312" s="413"/>
      <c r="O312" s="413" t="s">
        <v>3757</v>
      </c>
      <c r="P312" s="436">
        <v>7.0000000000000001E-3</v>
      </c>
      <c r="Q312" s="158"/>
      <c r="R312" s="404"/>
      <c r="S312" s="341" t="str">
        <f t="shared" si="32"/>
        <v>Qualificado</v>
      </c>
      <c r="T312" s="341" t="s">
        <v>203</v>
      </c>
      <c r="U312" s="341" t="s">
        <v>3752</v>
      </c>
      <c r="V312" s="341" t="s">
        <v>29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5"/>
      <c r="AH312" s="405"/>
      <c r="AI312" s="405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5"/>
      <c r="BA312" s="405">
        <v>0</v>
      </c>
      <c r="BB312" s="405">
        <v>0</v>
      </c>
      <c r="BC312" s="405">
        <v>1035660.21</v>
      </c>
      <c r="BD312" s="291" t="s">
        <v>2893</v>
      </c>
      <c r="BE312" s="291" t="s">
        <v>2893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3740</v>
      </c>
      <c r="B313" s="95" t="s">
        <v>1767</v>
      </c>
      <c r="C313" s="77" t="s">
        <v>1765</v>
      </c>
      <c r="D313" s="345">
        <v>6582735</v>
      </c>
      <c r="E313" s="342" t="s">
        <v>28</v>
      </c>
      <c r="F313" s="342" t="s">
        <v>29</v>
      </c>
      <c r="G313" s="413" t="s">
        <v>967</v>
      </c>
      <c r="H313" s="342">
        <f>IFERROR(VLOOKUP(G313,'Cadastro de assessores'!A:B,2,FALSE),"Não Cadastrado")</f>
        <v>12342</v>
      </c>
      <c r="I313" s="342"/>
      <c r="J313" s="26" t="s">
        <v>210</v>
      </c>
      <c r="K313" s="342" t="s">
        <v>210</v>
      </c>
      <c r="L313" s="378">
        <v>44579</v>
      </c>
      <c r="M313" s="378">
        <v>44579</v>
      </c>
      <c r="N313" s="413"/>
      <c r="O313" s="413" t="s">
        <v>3757</v>
      </c>
      <c r="P313" s="436">
        <v>7.0000000000000001E-3</v>
      </c>
      <c r="Q313" s="158" t="s">
        <v>4733</v>
      </c>
      <c r="R313" s="404"/>
      <c r="S313" s="341" t="str">
        <f t="shared" si="32"/>
        <v>Não Qualificado</v>
      </c>
      <c r="T313" s="341" t="s">
        <v>203</v>
      </c>
      <c r="U313" s="341" t="s">
        <v>3752</v>
      </c>
      <c r="V313" s="341" t="s">
        <v>29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5"/>
      <c r="AH313" s="405"/>
      <c r="AI313" s="405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5"/>
      <c r="BA313" s="405">
        <v>0</v>
      </c>
      <c r="BB313" s="405">
        <v>203279.42</v>
      </c>
      <c r="BC313" s="405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3740</v>
      </c>
      <c r="B314" s="95" t="s">
        <v>1771</v>
      </c>
      <c r="C314" s="377" t="s">
        <v>4734</v>
      </c>
      <c r="D314" s="433">
        <v>9215559</v>
      </c>
      <c r="E314" s="341" t="s">
        <v>28</v>
      </c>
      <c r="F314" s="341" t="s">
        <v>20</v>
      </c>
      <c r="G314" s="341" t="s">
        <v>220</v>
      </c>
      <c r="H314" s="342" t="str">
        <f>IFERROR(VLOOKUP(G314,'Cadastro de assessores'!A:B,2,FALSE),"Não Cadastrado")</f>
        <v>18890</v>
      </c>
      <c r="I314" s="341"/>
      <c r="J314" s="26" t="s">
        <v>3743</v>
      </c>
      <c r="K314" s="341"/>
      <c r="L314" s="378"/>
      <c r="M314" s="378"/>
      <c r="N314" s="378"/>
      <c r="O314" s="345" t="s">
        <v>3764</v>
      </c>
      <c r="P314" s="375">
        <v>2.5000000000000001E-2</v>
      </c>
      <c r="Q314" s="407" t="s">
        <v>3863</v>
      </c>
      <c r="R314" s="404"/>
      <c r="S314" s="341"/>
      <c r="T314" s="341"/>
      <c r="U314" s="341"/>
      <c r="V314" s="341" t="s">
        <v>20</v>
      </c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3740</v>
      </c>
      <c r="B315" s="95" t="s">
        <v>4735</v>
      </c>
      <c r="C315" s="377" t="s">
        <v>4736</v>
      </c>
      <c r="D315" s="345">
        <v>5752123</v>
      </c>
      <c r="E315" s="341" t="s">
        <v>28</v>
      </c>
      <c r="F315" s="341" t="s">
        <v>29</v>
      </c>
      <c r="G315" s="341" t="s">
        <v>3748</v>
      </c>
      <c r="H315" s="341" t="str">
        <f>IFERROR(VLOOKUP(G315,'Cadastro de assessores'!A:B,2,FALSE),"Não Cadastrado")</f>
        <v>17679</v>
      </c>
      <c r="I315" s="341"/>
      <c r="J315" s="26" t="s">
        <v>201</v>
      </c>
      <c r="K315" s="341" t="s">
        <v>3749</v>
      </c>
      <c r="L315" s="378">
        <v>44384</v>
      </c>
      <c r="M315" s="378">
        <v>44384</v>
      </c>
      <c r="N315" s="378">
        <v>44455</v>
      </c>
      <c r="O315" s="345" t="s">
        <v>3757</v>
      </c>
      <c r="P315" s="375">
        <v>7.0000000000000001E-3</v>
      </c>
      <c r="Q315" s="407" t="s">
        <v>4737</v>
      </c>
      <c r="R315" s="404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203</v>
      </c>
      <c r="U315" s="341" t="s">
        <v>4179</v>
      </c>
      <c r="V315" s="341" t="s">
        <v>3582</v>
      </c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2893</v>
      </c>
      <c r="BE315" s="291" t="s">
        <v>2893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3740</v>
      </c>
      <c r="B316" s="95" t="s">
        <v>4738</v>
      </c>
      <c r="C316" s="114" t="s">
        <v>4739</v>
      </c>
      <c r="D316" s="341">
        <v>4636125</v>
      </c>
      <c r="E316" s="342" t="s">
        <v>28</v>
      </c>
      <c r="F316" s="342" t="s">
        <v>29</v>
      </c>
      <c r="G316" s="342" t="s">
        <v>412</v>
      </c>
      <c r="H316" s="342">
        <f>IFERROR(VLOOKUP(G316,'Cadastro de assessores'!A:B,2,FALSE),"Não Cadastrado")</f>
        <v>12359</v>
      </c>
      <c r="I316" s="342"/>
      <c r="J316" s="26" t="s">
        <v>3743</v>
      </c>
      <c r="K316" s="342" t="s">
        <v>210</v>
      </c>
      <c r="L316" s="402">
        <v>44215</v>
      </c>
      <c r="M316" s="402">
        <v>44215</v>
      </c>
      <c r="N316" s="345"/>
      <c r="O316" s="345" t="s">
        <v>3744</v>
      </c>
      <c r="P316" s="375">
        <v>0.02</v>
      </c>
      <c r="Q316" s="407" t="s">
        <v>3855</v>
      </c>
      <c r="R316" s="404"/>
      <c r="S316" s="341" t="str">
        <f t="shared" si="33"/>
        <v>Não Qualificado</v>
      </c>
      <c r="T316" s="341" t="s">
        <v>203</v>
      </c>
      <c r="U316" s="341" t="s">
        <v>3787</v>
      </c>
      <c r="V316" s="341" t="s">
        <v>29</v>
      </c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 t="s">
        <v>3753</v>
      </c>
      <c r="AI316" s="405" t="s">
        <v>3753</v>
      </c>
      <c r="AJ316" s="405" t="s">
        <v>4740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3740</v>
      </c>
      <c r="B317" s="95" t="s">
        <v>1799</v>
      </c>
      <c r="C317" s="114" t="s">
        <v>1796</v>
      </c>
      <c r="D317" s="341">
        <v>9098658</v>
      </c>
      <c r="E317" s="342" t="s">
        <v>28</v>
      </c>
      <c r="F317" s="342" t="s">
        <v>20</v>
      </c>
      <c r="G317" s="342" t="s">
        <v>214</v>
      </c>
      <c r="H317" s="342">
        <f>IFERROR(VLOOKUP(G317,'Cadastro de assessores'!A:B,2,FALSE),"Não Cadastrado")</f>
        <v>12331</v>
      </c>
      <c r="I317" s="342"/>
      <c r="J317" s="26" t="s">
        <v>3743</v>
      </c>
      <c r="K317" s="342" t="s">
        <v>210</v>
      </c>
      <c r="L317" s="403">
        <v>44795</v>
      </c>
      <c r="M317" s="403">
        <v>44795</v>
      </c>
      <c r="N317" s="341"/>
      <c r="O317" s="341" t="s">
        <v>3757</v>
      </c>
      <c r="P317" s="375">
        <v>7.0000000000000001E-3</v>
      </c>
      <c r="Q317" s="407" t="s">
        <v>4741</v>
      </c>
      <c r="R317" s="404"/>
      <c r="S317" s="341"/>
      <c r="T317" s="341" t="s">
        <v>203</v>
      </c>
      <c r="U317" s="341"/>
      <c r="V317" s="341" t="s">
        <v>113</v>
      </c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3740</v>
      </c>
      <c r="B318" s="95" t="s">
        <v>3267</v>
      </c>
      <c r="C318" s="114" t="s">
        <v>3266</v>
      </c>
      <c r="D318" s="341">
        <v>4588112</v>
      </c>
      <c r="E318" s="342" t="s">
        <v>28</v>
      </c>
      <c r="F318" s="342" t="s">
        <v>29</v>
      </c>
      <c r="G318" s="342" t="s">
        <v>2916</v>
      </c>
      <c r="H318" s="342" t="str">
        <f>IFERROR(VLOOKUP(G318,'Cadastro de assessores'!A:B,2,FALSE),"Não Cadastrado")</f>
        <v>18836</v>
      </c>
      <c r="I318" s="342"/>
      <c r="J318" s="26" t="s">
        <v>210</v>
      </c>
      <c r="K318" s="342" t="s">
        <v>210</v>
      </c>
      <c r="L318" s="403">
        <v>44144</v>
      </c>
      <c r="M318" s="403">
        <v>44148</v>
      </c>
      <c r="N318" s="341"/>
      <c r="O318" s="341" t="s">
        <v>3760</v>
      </c>
      <c r="P318" s="375">
        <v>1.2E-2</v>
      </c>
      <c r="Q318" s="407"/>
      <c r="R318" s="404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203</v>
      </c>
      <c r="U318" s="341" t="s">
        <v>4004</v>
      </c>
      <c r="V318" s="341" t="s">
        <v>918</v>
      </c>
      <c r="W318" s="405" t="s">
        <v>3753</v>
      </c>
      <c r="X318" s="405" t="s">
        <v>3753</v>
      </c>
      <c r="Y318" s="405" t="s">
        <v>3753</v>
      </c>
      <c r="Z318" s="405" t="s">
        <v>3753</v>
      </c>
      <c r="AA318" s="405" t="s">
        <v>3753</v>
      </c>
      <c r="AB318" s="405" t="s">
        <v>3753</v>
      </c>
      <c r="AC318" s="405" t="s">
        <v>3753</v>
      </c>
      <c r="AD318" s="405" t="s">
        <v>3753</v>
      </c>
      <c r="AE318" s="405" t="s">
        <v>3753</v>
      </c>
      <c r="AF318" s="405" t="s">
        <v>3753</v>
      </c>
      <c r="AG318" s="405" t="s">
        <v>3753</v>
      </c>
      <c r="AH318" s="405"/>
      <c r="AI318" s="405"/>
      <c r="AJ318" s="405" t="s">
        <v>4740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3740</v>
      </c>
      <c r="B319" s="95" t="s">
        <v>4742</v>
      </c>
      <c r="C319" s="377" t="s">
        <v>4743</v>
      </c>
      <c r="D319" s="409">
        <v>7046512</v>
      </c>
      <c r="E319" s="342" t="s">
        <v>110</v>
      </c>
      <c r="F319" s="342" t="s">
        <v>29</v>
      </c>
      <c r="G319" s="342" t="s">
        <v>3817</v>
      </c>
      <c r="H319" s="342" t="str">
        <f>IFERROR(VLOOKUP(G319,'Cadastro de assessores'!A:B,2,FALSE),"Não Cadastrado")</f>
        <v>1298</v>
      </c>
      <c r="I319" s="342"/>
      <c r="J319" s="26" t="s">
        <v>201</v>
      </c>
      <c r="K319" s="342" t="s">
        <v>210</v>
      </c>
      <c r="L319" s="402">
        <v>44673</v>
      </c>
      <c r="M319" s="402">
        <v>44673</v>
      </c>
      <c r="N319" s="416">
        <v>44994</v>
      </c>
      <c r="O319" s="413" t="s">
        <v>3760</v>
      </c>
      <c r="P319" s="375">
        <v>1.2E-2</v>
      </c>
      <c r="Q319" s="158" t="s">
        <v>4744</v>
      </c>
      <c r="R319" s="404"/>
      <c r="S319" s="341" t="str">
        <f t="shared" si="34"/>
        <v>Não Qualificado</v>
      </c>
      <c r="T319" s="345" t="s">
        <v>329</v>
      </c>
      <c r="U319" s="345" t="s">
        <v>4745</v>
      </c>
      <c r="V319" s="345" t="s">
        <v>113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5"/>
      <c r="AH319" s="405"/>
      <c r="AI319" s="405"/>
      <c r="AJ319" s="291"/>
      <c r="AK319" s="291"/>
      <c r="AL319" s="291"/>
      <c r="AM319" s="455"/>
      <c r="AN319" s="455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3740</v>
      </c>
      <c r="B320" s="95" t="s">
        <v>1835</v>
      </c>
      <c r="C320" s="114" t="s">
        <v>4746</v>
      </c>
      <c r="D320" s="341">
        <v>4616618</v>
      </c>
      <c r="E320" s="342" t="s">
        <v>110</v>
      </c>
      <c r="F320" s="342" t="s">
        <v>29</v>
      </c>
      <c r="G320" s="342" t="s">
        <v>4406</v>
      </c>
      <c r="H320" s="342" t="str">
        <f>IFERROR(VLOOKUP(G320,'Cadastro de assessores'!A:B,2,FALSE),"Não Cadastrado")</f>
        <v>14091</v>
      </c>
      <c r="I320" s="342"/>
      <c r="J320" s="26" t="s">
        <v>3743</v>
      </c>
      <c r="K320" s="342" t="s">
        <v>210</v>
      </c>
      <c r="L320" s="403">
        <v>44154</v>
      </c>
      <c r="M320" s="403">
        <v>44159</v>
      </c>
      <c r="N320" s="341"/>
      <c r="O320" s="341" t="s">
        <v>3760</v>
      </c>
      <c r="P320" s="375">
        <v>1.2E-2</v>
      </c>
      <c r="Q320" s="407" t="s">
        <v>4747</v>
      </c>
      <c r="R320" s="404"/>
      <c r="S320" s="341" t="str">
        <f t="shared" si="34"/>
        <v>Não Qualificado</v>
      </c>
      <c r="T320" s="341" t="s">
        <v>203</v>
      </c>
      <c r="U320" s="341" t="s">
        <v>3787</v>
      </c>
      <c r="V320" s="341" t="s">
        <v>29</v>
      </c>
      <c r="W320" s="405" t="s">
        <v>3753</v>
      </c>
      <c r="X320" s="405" t="s">
        <v>3753</v>
      </c>
      <c r="Y320" s="405" t="s">
        <v>3753</v>
      </c>
      <c r="Z320" s="405" t="s">
        <v>3753</v>
      </c>
      <c r="AA320" s="405" t="s">
        <v>3753</v>
      </c>
      <c r="AB320" s="405" t="s">
        <v>3753</v>
      </c>
      <c r="AC320" s="405" t="s">
        <v>3753</v>
      </c>
      <c r="AD320" s="405" t="s">
        <v>3753</v>
      </c>
      <c r="AE320" s="405" t="s">
        <v>3753</v>
      </c>
      <c r="AF320" s="405" t="s">
        <v>3753</v>
      </c>
      <c r="AG320" s="405" t="s">
        <v>3753</v>
      </c>
      <c r="AH320" s="405" t="s">
        <v>3753</v>
      </c>
      <c r="AI320" s="405" t="s">
        <v>3753</v>
      </c>
      <c r="AJ320" s="405" t="s">
        <v>4748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3740</v>
      </c>
      <c r="B321" s="95" t="s">
        <v>1835</v>
      </c>
      <c r="C321" s="114" t="s">
        <v>4746</v>
      </c>
      <c r="D321" s="341">
        <v>4859015</v>
      </c>
      <c r="E321" s="342" t="s">
        <v>110</v>
      </c>
      <c r="F321" s="342" t="s">
        <v>29</v>
      </c>
      <c r="G321" s="342" t="s">
        <v>4406</v>
      </c>
      <c r="H321" s="342" t="str">
        <f>IFERROR(VLOOKUP(G321,'Cadastro de assessores'!A:B,2,FALSE),"Não Cadastrado")</f>
        <v>14091</v>
      </c>
      <c r="I321" s="342"/>
      <c r="J321" s="26" t="s">
        <v>3743</v>
      </c>
      <c r="K321" s="342" t="s">
        <v>210</v>
      </c>
      <c r="L321" s="402">
        <v>44239</v>
      </c>
      <c r="M321" s="402">
        <v>44239</v>
      </c>
      <c r="N321" s="345"/>
      <c r="O321" s="345" t="s">
        <v>3797</v>
      </c>
      <c r="P321" s="375">
        <v>8.0000000000000002E-3</v>
      </c>
      <c r="Q321" s="407"/>
      <c r="R321" s="404"/>
      <c r="S321" s="341" t="str">
        <f t="shared" si="34"/>
        <v/>
      </c>
      <c r="T321" s="341" t="s">
        <v>203</v>
      </c>
      <c r="U321" s="341" t="s">
        <v>3787</v>
      </c>
      <c r="V321" s="341" t="s">
        <v>29</v>
      </c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3740</v>
      </c>
      <c r="B322" s="95" t="s">
        <v>4749</v>
      </c>
      <c r="C322" s="377" t="s">
        <v>4750</v>
      </c>
      <c r="D322" s="345">
        <v>5666607</v>
      </c>
      <c r="E322" s="345" t="s">
        <v>28</v>
      </c>
      <c r="F322" s="345" t="s">
        <v>20</v>
      </c>
      <c r="G322" s="345" t="s">
        <v>4751</v>
      </c>
      <c r="H322" s="345" t="str">
        <f>IFERROR(VLOOKUP(G322,'Cadastro de assessores'!A:B,2,FALSE),"Não Cadastrado")</f>
        <v>1275</v>
      </c>
      <c r="I322" s="345"/>
      <c r="J322" s="26" t="s">
        <v>201</v>
      </c>
      <c r="K322" s="341" t="s">
        <v>3749</v>
      </c>
      <c r="L322" s="378">
        <v>44376</v>
      </c>
      <c r="M322" s="378">
        <v>44376</v>
      </c>
      <c r="N322" s="378">
        <v>44775</v>
      </c>
      <c r="O322" s="345" t="s">
        <v>3764</v>
      </c>
      <c r="P322" s="379">
        <v>2.5000000000000001E-2</v>
      </c>
      <c r="Q322" s="158" t="s">
        <v>4752</v>
      </c>
      <c r="R322" s="404"/>
      <c r="S322" s="341" t="str">
        <f t="shared" si="34"/>
        <v>Não Qualificado</v>
      </c>
      <c r="T322" s="341" t="s">
        <v>203</v>
      </c>
      <c r="U322" s="345" t="s">
        <v>3838</v>
      </c>
      <c r="V322" s="341" t="s">
        <v>3839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3740</v>
      </c>
      <c r="B323" s="95" t="s">
        <v>4753</v>
      </c>
      <c r="C323" s="428" t="s">
        <v>4754</v>
      </c>
      <c r="D323" s="409">
        <v>5914962</v>
      </c>
      <c r="E323" s="342" t="s">
        <v>28</v>
      </c>
      <c r="F323" s="342" t="s">
        <v>20</v>
      </c>
      <c r="G323" s="342" t="s">
        <v>4090</v>
      </c>
      <c r="H323" s="342" t="str">
        <f>IFERROR(VLOOKUP(G323,'Cadastro de assessores'!A:B,2,FALSE),"Não Cadastrado")</f>
        <v>14294</v>
      </c>
      <c r="I323" s="342"/>
      <c r="J323" s="26" t="s">
        <v>201</v>
      </c>
      <c r="K323" s="342" t="s">
        <v>210</v>
      </c>
      <c r="L323" s="402">
        <v>44454</v>
      </c>
      <c r="M323" s="402">
        <v>44461</v>
      </c>
      <c r="N323" s="378">
        <v>44830</v>
      </c>
      <c r="O323" s="341" t="s">
        <v>3757</v>
      </c>
      <c r="P323" s="375">
        <v>7.0000000000000001E-3</v>
      </c>
      <c r="Q323" s="158"/>
      <c r="R323" s="404"/>
      <c r="S323" s="341" t="str">
        <f t="shared" si="34"/>
        <v/>
      </c>
      <c r="T323" s="341" t="s">
        <v>203</v>
      </c>
      <c r="U323" s="345" t="s">
        <v>4453</v>
      </c>
      <c r="V323" s="345" t="s">
        <v>57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3740</v>
      </c>
      <c r="B324" s="95" t="s">
        <v>1845</v>
      </c>
      <c r="C324" s="428" t="s">
        <v>1843</v>
      </c>
      <c r="D324" s="409">
        <v>5958737</v>
      </c>
      <c r="E324" s="342" t="s">
        <v>28</v>
      </c>
      <c r="F324" s="342" t="s">
        <v>20</v>
      </c>
      <c r="G324" s="342" t="s">
        <v>214</v>
      </c>
      <c r="H324" s="342">
        <f>IFERROR(VLOOKUP(G324,'Cadastro de assessores'!A:B,2,FALSE),"Não Cadastrado")</f>
        <v>12331</v>
      </c>
      <c r="I324" s="342"/>
      <c r="J324" s="26" t="s">
        <v>3743</v>
      </c>
      <c r="K324" s="342" t="s">
        <v>210</v>
      </c>
      <c r="L324" s="410">
        <v>44596</v>
      </c>
      <c r="M324" s="410">
        <v>44614</v>
      </c>
      <c r="N324" s="341"/>
      <c r="O324" s="341" t="s">
        <v>3757</v>
      </c>
      <c r="P324" s="375">
        <v>7.0000000000000001E-3</v>
      </c>
      <c r="Q324" s="158"/>
      <c r="R324" s="404"/>
      <c r="S324" s="341" t="str">
        <f t="shared" si="34"/>
        <v/>
      </c>
      <c r="T324" s="341" t="s">
        <v>203</v>
      </c>
      <c r="U324" s="345" t="s">
        <v>4755</v>
      </c>
      <c r="V324" s="345" t="s">
        <v>29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3740</v>
      </c>
      <c r="B325" s="95" t="s">
        <v>4756</v>
      </c>
      <c r="C325" s="114" t="s">
        <v>4757</v>
      </c>
      <c r="D325" s="345">
        <v>4712860</v>
      </c>
      <c r="E325" s="341" t="s">
        <v>110</v>
      </c>
      <c r="F325" s="341" t="s">
        <v>29</v>
      </c>
      <c r="G325" s="341" t="s">
        <v>4022</v>
      </c>
      <c r="H325" s="341" t="str">
        <f>IFERROR(VLOOKUP(G325,'Cadastro de assessores'!A:B,2,FALSE),"Não Cadastrado")</f>
        <v>15049</v>
      </c>
      <c r="I325" s="341"/>
      <c r="J325" s="26" t="s">
        <v>201</v>
      </c>
      <c r="K325" s="341" t="s">
        <v>3749</v>
      </c>
      <c r="L325" s="374">
        <v>44203</v>
      </c>
      <c r="M325" s="374">
        <v>44203</v>
      </c>
      <c r="N325" s="374">
        <v>44418</v>
      </c>
      <c r="O325" s="341" t="s">
        <v>3750</v>
      </c>
      <c r="P325" s="375">
        <v>1.4999999999999999E-2</v>
      </c>
      <c r="Q325" s="407" t="s">
        <v>3978</v>
      </c>
      <c r="R325" s="404"/>
      <c r="S325" s="341" t="str">
        <f t="shared" si="34"/>
        <v>Não Qualificado</v>
      </c>
      <c r="T325" s="341" t="s">
        <v>203</v>
      </c>
      <c r="U325" s="341" t="s">
        <v>3884</v>
      </c>
      <c r="V325" s="341" t="s">
        <v>29</v>
      </c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2893</v>
      </c>
      <c r="BE325" s="291" t="s">
        <v>2893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3740</v>
      </c>
      <c r="B326" s="95" t="s">
        <v>4758</v>
      </c>
      <c r="C326" s="114" t="s">
        <v>4759</v>
      </c>
      <c r="D326" s="341">
        <v>2201017</v>
      </c>
      <c r="E326" s="342" t="s">
        <v>110</v>
      </c>
      <c r="F326" s="342" t="s">
        <v>29</v>
      </c>
      <c r="G326" s="342" t="s">
        <v>3802</v>
      </c>
      <c r="H326" s="342"/>
      <c r="I326" s="342"/>
      <c r="J326" s="26" t="s">
        <v>3743</v>
      </c>
      <c r="K326" s="342"/>
      <c r="L326" s="402"/>
      <c r="M326" s="402">
        <v>44893</v>
      </c>
      <c r="N326" s="341"/>
      <c r="O326" s="341" t="s">
        <v>3757</v>
      </c>
      <c r="P326" s="375">
        <v>0.01</v>
      </c>
      <c r="Q326" s="407" t="s">
        <v>4760</v>
      </c>
      <c r="R326" s="404"/>
      <c r="S326" s="341"/>
      <c r="T326" s="341"/>
      <c r="U326" s="341"/>
      <c r="V326" s="341" t="s">
        <v>57</v>
      </c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291"/>
      <c r="AL326" s="291"/>
      <c r="AM326" s="291"/>
      <c r="AN326" s="455"/>
      <c r="AO326" s="455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3740</v>
      </c>
      <c r="B327" s="95" t="s">
        <v>4761</v>
      </c>
      <c r="C327" s="377" t="s">
        <v>4762</v>
      </c>
      <c r="D327" s="345">
        <v>5661723</v>
      </c>
      <c r="E327" s="342" t="s">
        <v>2884</v>
      </c>
      <c r="F327" s="342" t="s">
        <v>29</v>
      </c>
      <c r="G327" s="342" t="s">
        <v>2884</v>
      </c>
      <c r="H327" s="342" t="str">
        <f>IFERROR(VLOOKUP(G327,'Cadastro de assessores'!A:B,2,FALSE),"Não Cadastrado")</f>
        <v>18986</v>
      </c>
      <c r="I327" s="342"/>
      <c r="J327" s="26" t="s">
        <v>3743</v>
      </c>
      <c r="K327" s="341" t="s">
        <v>210</v>
      </c>
      <c r="L327" s="402">
        <v>44369</v>
      </c>
      <c r="M327" s="402">
        <v>44369</v>
      </c>
      <c r="N327" s="341"/>
      <c r="O327" s="341" t="s">
        <v>3750</v>
      </c>
      <c r="P327" s="375">
        <v>1.4999999999999999E-2</v>
      </c>
      <c r="Q327" s="158"/>
      <c r="R327" s="404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203</v>
      </c>
      <c r="U327" s="345" t="s">
        <v>3804</v>
      </c>
      <c r="V327" s="345" t="s">
        <v>29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3740</v>
      </c>
      <c r="B328" s="95" t="s">
        <v>3304</v>
      </c>
      <c r="C328" s="114" t="s">
        <v>3303</v>
      </c>
      <c r="D328" s="341">
        <v>4600625</v>
      </c>
      <c r="E328" s="342" t="s">
        <v>28</v>
      </c>
      <c r="F328" s="342" t="s">
        <v>29</v>
      </c>
      <c r="G328" s="342" t="s">
        <v>2483</v>
      </c>
      <c r="H328" s="342" t="str">
        <f>IFERROR(VLOOKUP(G328,'Cadastro de assessores'!A:B,2,FALSE),"Não Cadastrado")</f>
        <v>18256</v>
      </c>
      <c r="I328" s="342"/>
      <c r="J328" s="26" t="s">
        <v>3743</v>
      </c>
      <c r="K328" s="342" t="s">
        <v>210</v>
      </c>
      <c r="L328" s="403">
        <v>44180</v>
      </c>
      <c r="M328" s="403">
        <v>44180</v>
      </c>
      <c r="N328" s="341"/>
      <c r="O328" s="341" t="s">
        <v>3764</v>
      </c>
      <c r="P328" s="375">
        <v>2.5000000000000001E-2</v>
      </c>
      <c r="Q328" s="407" t="s">
        <v>4763</v>
      </c>
      <c r="R328" s="404"/>
      <c r="S328" s="341" t="str">
        <f t="shared" si="35"/>
        <v>Não Qualificado</v>
      </c>
      <c r="T328" s="341" t="s">
        <v>203</v>
      </c>
      <c r="U328" s="341" t="s">
        <v>3787</v>
      </c>
      <c r="V328" s="341" t="s">
        <v>29</v>
      </c>
      <c r="W328" s="405" t="s">
        <v>3753</v>
      </c>
      <c r="X328" s="405" t="s">
        <v>3753</v>
      </c>
      <c r="Y328" s="405" t="s">
        <v>3753</v>
      </c>
      <c r="Z328" s="405" t="s">
        <v>3753</v>
      </c>
      <c r="AA328" s="405" t="s">
        <v>3753</v>
      </c>
      <c r="AB328" s="405" t="s">
        <v>3753</v>
      </c>
      <c r="AC328" s="405" t="s">
        <v>3753</v>
      </c>
      <c r="AD328" s="405" t="s">
        <v>3753</v>
      </c>
      <c r="AE328" s="405" t="s">
        <v>3753</v>
      </c>
      <c r="AF328" s="405" t="s">
        <v>3753</v>
      </c>
      <c r="AG328" s="405" t="s">
        <v>3753</v>
      </c>
      <c r="AH328" s="405" t="s">
        <v>3753</v>
      </c>
      <c r="AI328" s="405" t="s">
        <v>3753</v>
      </c>
      <c r="AJ328" s="405" t="s">
        <v>3753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3740</v>
      </c>
      <c r="B329" s="95" t="s">
        <v>4764</v>
      </c>
      <c r="C329" s="377" t="s">
        <v>4765</v>
      </c>
      <c r="D329" s="345">
        <v>5630594</v>
      </c>
      <c r="E329" s="342" t="s">
        <v>28</v>
      </c>
      <c r="F329" s="342" t="s">
        <v>29</v>
      </c>
      <c r="G329" s="342" t="s">
        <v>4270</v>
      </c>
      <c r="H329" s="342" t="str">
        <f>IFERROR(VLOOKUP(G329,'Cadastro de assessores'!A:B,2,FALSE),"Não Cadastrado")</f>
        <v>13896</v>
      </c>
      <c r="I329" s="342"/>
      <c r="J329" s="26" t="s">
        <v>3743</v>
      </c>
      <c r="K329" s="342" t="s">
        <v>210</v>
      </c>
      <c r="L329" s="402">
        <v>44356</v>
      </c>
      <c r="M329" s="402">
        <v>44356</v>
      </c>
      <c r="N329" s="345"/>
      <c r="O329" s="345" t="s">
        <v>3965</v>
      </c>
      <c r="P329" s="375">
        <v>0.02</v>
      </c>
      <c r="Q329" s="158"/>
      <c r="R329" s="404"/>
      <c r="S329" s="341" t="str">
        <f t="shared" si="35"/>
        <v/>
      </c>
      <c r="T329" s="341" t="s">
        <v>203</v>
      </c>
      <c r="U329" s="341" t="s">
        <v>3801</v>
      </c>
      <c r="V329" s="341" t="s">
        <v>113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3740</v>
      </c>
      <c r="B330" s="95" t="s">
        <v>4766</v>
      </c>
      <c r="C330" s="114" t="s">
        <v>4767</v>
      </c>
      <c r="D330" s="341">
        <v>4680045</v>
      </c>
      <c r="E330" s="449" t="s">
        <v>110</v>
      </c>
      <c r="F330" s="342" t="s">
        <v>29</v>
      </c>
      <c r="G330" s="342" t="s">
        <v>4022</v>
      </c>
      <c r="H330" s="342" t="str">
        <f>IFERROR(VLOOKUP(G330,'Cadastro de assessores'!A:B,2,FALSE),"Não Cadastrado")</f>
        <v>15049</v>
      </c>
      <c r="I330" s="342"/>
      <c r="J330" s="26" t="s">
        <v>3743</v>
      </c>
      <c r="K330" s="341" t="s">
        <v>215</v>
      </c>
      <c r="L330" s="403">
        <v>44182</v>
      </c>
      <c r="M330" s="403">
        <v>44183</v>
      </c>
      <c r="N330" s="341"/>
      <c r="O330" s="341" t="s">
        <v>3750</v>
      </c>
      <c r="P330" s="375">
        <v>1.4999999999999999E-2</v>
      </c>
      <c r="Q330" s="427"/>
      <c r="R330" s="404"/>
      <c r="S330" s="341" t="str">
        <f t="shared" si="35"/>
        <v>Não Qualificado</v>
      </c>
      <c r="T330" s="341" t="s">
        <v>203</v>
      </c>
      <c r="U330" s="341" t="s">
        <v>3884</v>
      </c>
      <c r="V330" s="341" t="s">
        <v>29</v>
      </c>
      <c r="W330" s="405" t="s">
        <v>3753</v>
      </c>
      <c r="X330" s="405" t="s">
        <v>3753</v>
      </c>
      <c r="Y330" s="405" t="s">
        <v>3753</v>
      </c>
      <c r="Z330" s="405" t="s">
        <v>3753</v>
      </c>
      <c r="AA330" s="405" t="s">
        <v>3753</v>
      </c>
      <c r="AB330" s="405" t="s">
        <v>3753</v>
      </c>
      <c r="AC330" s="405" t="s">
        <v>3753</v>
      </c>
      <c r="AD330" s="405" t="s">
        <v>3753</v>
      </c>
      <c r="AE330" s="405" t="s">
        <v>3753</v>
      </c>
      <c r="AF330" s="405" t="s">
        <v>3753</v>
      </c>
      <c r="AG330" s="405" t="s">
        <v>3753</v>
      </c>
      <c r="AH330" s="405" t="s">
        <v>3753</v>
      </c>
      <c r="AI330" s="405" t="s">
        <v>3753</v>
      </c>
      <c r="AJ330" s="405" t="s">
        <v>3753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3740</v>
      </c>
      <c r="B331" s="95" t="s">
        <v>4768</v>
      </c>
      <c r="C331" s="428" t="s">
        <v>4769</v>
      </c>
      <c r="D331" s="341">
        <v>7854925</v>
      </c>
      <c r="E331" s="413" t="s">
        <v>28</v>
      </c>
      <c r="F331" s="413" t="s">
        <v>20</v>
      </c>
      <c r="G331" s="342" t="s">
        <v>63</v>
      </c>
      <c r="H331" s="342" t="str">
        <f>IFERROR(VLOOKUP(G331,'Cadastro de assessores'!A:B,2,FALSE),"Não Cadastrado")</f>
        <v>17831</v>
      </c>
      <c r="I331" s="342"/>
      <c r="J331" s="26" t="s">
        <v>3743</v>
      </c>
      <c r="K331" s="342" t="s">
        <v>210</v>
      </c>
      <c r="L331" s="402">
        <v>44602</v>
      </c>
      <c r="M331" s="402">
        <v>44606</v>
      </c>
      <c r="N331" s="341"/>
      <c r="O331" s="341" t="s">
        <v>4770</v>
      </c>
      <c r="P331" s="375">
        <v>1.2E-2</v>
      </c>
      <c r="Q331" s="377" t="s">
        <v>4771</v>
      </c>
      <c r="R331" s="404"/>
      <c r="S331" s="341" t="str">
        <f t="shared" si="35"/>
        <v/>
      </c>
      <c r="T331" s="341" t="s">
        <v>203</v>
      </c>
      <c r="U331" s="341" t="s">
        <v>3796</v>
      </c>
      <c r="V331" s="341" t="s">
        <v>20</v>
      </c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291"/>
      <c r="AL331" s="291"/>
      <c r="AM331" s="291"/>
      <c r="AN331" s="455"/>
      <c r="AO331" s="455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3740</v>
      </c>
      <c r="B332" s="95" t="s">
        <v>4772</v>
      </c>
      <c r="C332" s="114" t="s">
        <v>4773</v>
      </c>
      <c r="D332" s="341">
        <v>4901933</v>
      </c>
      <c r="E332" s="341" t="s">
        <v>28</v>
      </c>
      <c r="F332" s="341" t="s">
        <v>20</v>
      </c>
      <c r="G332" s="341" t="s">
        <v>369</v>
      </c>
      <c r="H332" s="341" t="str">
        <f>IFERROR(VLOOKUP(G332,'Cadastro de assessores'!A:B,2,FALSE),"Não Cadastrado")</f>
        <v>18009</v>
      </c>
      <c r="I332" s="341"/>
      <c r="J332" s="26" t="s">
        <v>201</v>
      </c>
      <c r="K332" s="341" t="s">
        <v>3749</v>
      </c>
      <c r="L332" s="374">
        <v>44251</v>
      </c>
      <c r="M332" s="374">
        <v>44251</v>
      </c>
      <c r="N332" s="374">
        <v>44783</v>
      </c>
      <c r="O332" s="341" t="s">
        <v>3750</v>
      </c>
      <c r="P332" s="375">
        <v>1.4999999999999999E-2</v>
      </c>
      <c r="Q332" s="407" t="s">
        <v>4774</v>
      </c>
      <c r="R332" s="404"/>
      <c r="S332" s="341" t="str">
        <f t="shared" si="35"/>
        <v>Não Qualificado</v>
      </c>
      <c r="T332" s="341" t="s">
        <v>203</v>
      </c>
      <c r="U332" s="341" t="s">
        <v>4248</v>
      </c>
      <c r="V332" s="341" t="s">
        <v>29</v>
      </c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291"/>
      <c r="AL332" s="291"/>
      <c r="AM332" s="291">
        <v>200000</v>
      </c>
      <c r="AN332" s="455">
        <v>197301.5</v>
      </c>
      <c r="AO332" s="455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3740</v>
      </c>
      <c r="B333" s="95" t="s">
        <v>1861</v>
      </c>
      <c r="C333" s="377" t="s">
        <v>1858</v>
      </c>
      <c r="D333" s="345">
        <v>581733</v>
      </c>
      <c r="E333" s="342" t="s">
        <v>28</v>
      </c>
      <c r="F333" s="342" t="s">
        <v>29</v>
      </c>
      <c r="G333" s="342" t="s">
        <v>831</v>
      </c>
      <c r="H333" s="342" t="str">
        <f>IFERROR(VLOOKUP(G333,'Cadastro de assessores'!A:B,2,FALSE),"Não Cadastrado")</f>
        <v>18467</v>
      </c>
      <c r="I333" s="342"/>
      <c r="J333" s="26" t="s">
        <v>3743</v>
      </c>
      <c r="K333" s="342" t="s">
        <v>210</v>
      </c>
      <c r="L333" s="402">
        <v>44452</v>
      </c>
      <c r="M333" s="402">
        <v>44453</v>
      </c>
      <c r="N333" s="345"/>
      <c r="O333" s="345" t="s">
        <v>3764</v>
      </c>
      <c r="P333" s="375">
        <v>1.4999999999999999E-2</v>
      </c>
      <c r="Q333" s="158" t="s">
        <v>4775</v>
      </c>
      <c r="R333" s="404"/>
      <c r="S333" s="341" t="str">
        <f t="shared" si="35"/>
        <v>Não Qualificado</v>
      </c>
      <c r="T333" s="341" t="s">
        <v>203</v>
      </c>
      <c r="U333" s="345" t="s">
        <v>3771</v>
      </c>
      <c r="V333" s="341" t="s">
        <v>29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5"/>
      <c r="AI333" s="405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3740</v>
      </c>
      <c r="B334" s="95" t="s">
        <v>1861</v>
      </c>
      <c r="C334" s="377" t="s">
        <v>1858</v>
      </c>
      <c r="D334" s="409">
        <v>8089465</v>
      </c>
      <c r="E334" s="456" t="s">
        <v>28</v>
      </c>
      <c r="F334" s="342" t="s">
        <v>29</v>
      </c>
      <c r="G334" s="342" t="s">
        <v>831</v>
      </c>
      <c r="H334" s="342" t="str">
        <f>IFERROR(VLOOKUP(G334,'Cadastro de assessores'!A:B,2,FALSE),"Não Cadastrado")</f>
        <v>18467</v>
      </c>
      <c r="I334" s="342"/>
      <c r="J334" s="26" t="s">
        <v>3743</v>
      </c>
      <c r="K334" s="345" t="s">
        <v>210</v>
      </c>
      <c r="L334" s="457">
        <v>44630</v>
      </c>
      <c r="M334" s="457">
        <v>44631</v>
      </c>
      <c r="N334" s="345"/>
      <c r="O334" s="345" t="s">
        <v>3757</v>
      </c>
      <c r="P334" s="379">
        <v>7.0000000000000001E-3</v>
      </c>
      <c r="Q334" s="158" t="s">
        <v>4775</v>
      </c>
      <c r="R334" s="404"/>
      <c r="S334" s="341" t="str">
        <f t="shared" si="35"/>
        <v>Não Qualificado</v>
      </c>
      <c r="T334" s="341" t="s">
        <v>203</v>
      </c>
      <c r="U334" s="345" t="s">
        <v>3771</v>
      </c>
      <c r="V334" s="345" t="s">
        <v>29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3740</v>
      </c>
      <c r="B335" s="95" t="s">
        <v>1865</v>
      </c>
      <c r="C335" s="377" t="s">
        <v>1863</v>
      </c>
      <c r="D335" s="345">
        <v>5581002</v>
      </c>
      <c r="E335" s="342" t="s">
        <v>28</v>
      </c>
      <c r="F335" s="342" t="s">
        <v>29</v>
      </c>
      <c r="G335" s="342" t="s">
        <v>30</v>
      </c>
      <c r="H335" s="342">
        <f>IFERROR(VLOOKUP(G335,'Cadastro de assessores'!A:B,2,FALSE),"Não Cadastrado")</f>
        <v>12344</v>
      </c>
      <c r="I335" s="342"/>
      <c r="J335" s="26" t="s">
        <v>3743</v>
      </c>
      <c r="K335" s="342" t="s">
        <v>210</v>
      </c>
      <c r="L335" s="402">
        <v>44340</v>
      </c>
      <c r="M335" s="402">
        <v>44340</v>
      </c>
      <c r="N335" s="345"/>
      <c r="O335" s="345" t="s">
        <v>3764</v>
      </c>
      <c r="P335" s="375">
        <v>2.5000000000000001E-2</v>
      </c>
      <c r="Q335" s="407" t="s">
        <v>4776</v>
      </c>
      <c r="R335" s="404"/>
      <c r="S335" s="341" t="str">
        <f t="shared" si="35"/>
        <v/>
      </c>
      <c r="T335" s="341" t="s">
        <v>203</v>
      </c>
      <c r="U335" s="341" t="s">
        <v>3752</v>
      </c>
      <c r="V335" s="341" t="s">
        <v>29</v>
      </c>
      <c r="W335" s="405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3740</v>
      </c>
      <c r="B336" s="95" t="s">
        <v>1865</v>
      </c>
      <c r="C336" s="114" t="s">
        <v>1863</v>
      </c>
      <c r="D336" s="409">
        <v>4924154</v>
      </c>
      <c r="E336" s="342" t="s">
        <v>28</v>
      </c>
      <c r="F336" s="342" t="s">
        <v>29</v>
      </c>
      <c r="G336" s="342" t="s">
        <v>30</v>
      </c>
      <c r="H336" s="342">
        <f>IFERROR(VLOOKUP(G336,'Cadastro de assessores'!A:B,2,FALSE),"Não Cadastrado")</f>
        <v>12344</v>
      </c>
      <c r="I336" s="342"/>
      <c r="J336" s="26" t="s">
        <v>210</v>
      </c>
      <c r="K336" s="342" t="s">
        <v>210</v>
      </c>
      <c r="L336" s="402">
        <v>44265</v>
      </c>
      <c r="M336" s="402">
        <v>44265</v>
      </c>
      <c r="N336" s="341"/>
      <c r="O336" s="341" t="s">
        <v>3757</v>
      </c>
      <c r="P336" s="375">
        <v>7.0000000000000001E-3</v>
      </c>
      <c r="Q336" s="407" t="s">
        <v>4777</v>
      </c>
      <c r="R336" s="404"/>
      <c r="S336" s="341" t="str">
        <f t="shared" si="35"/>
        <v>Não Qualificado</v>
      </c>
      <c r="T336" s="341" t="s">
        <v>203</v>
      </c>
      <c r="U336" s="341" t="s">
        <v>3752</v>
      </c>
      <c r="V336" s="341" t="s">
        <v>29</v>
      </c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291"/>
      <c r="AL336" s="291"/>
      <c r="AM336" s="291"/>
      <c r="AN336" s="291" t="s">
        <v>3107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3740</v>
      </c>
      <c r="B337" s="95" t="s">
        <v>4778</v>
      </c>
      <c r="C337" s="377" t="s">
        <v>4779</v>
      </c>
      <c r="D337" s="345">
        <v>2580097</v>
      </c>
      <c r="E337" s="341" t="s">
        <v>28</v>
      </c>
      <c r="F337" s="341" t="s">
        <v>29</v>
      </c>
      <c r="G337" s="341" t="s">
        <v>3618</v>
      </c>
      <c r="H337" s="341" t="str">
        <f>IFERROR(VLOOKUP(G337,'Cadastro de assessores'!A:B,2,FALSE),"Não Cadastrado")</f>
        <v>18266</v>
      </c>
      <c r="I337" s="341"/>
      <c r="J337" s="26" t="s">
        <v>201</v>
      </c>
      <c r="K337" s="341" t="s">
        <v>3749</v>
      </c>
      <c r="L337" s="378">
        <v>44341</v>
      </c>
      <c r="M337" s="378">
        <v>44341</v>
      </c>
      <c r="N337" s="374">
        <v>44788</v>
      </c>
      <c r="O337" s="345" t="s">
        <v>4780</v>
      </c>
      <c r="P337" s="375">
        <v>2.5000000000000001E-2</v>
      </c>
      <c r="Q337" s="407" t="s">
        <v>4781</v>
      </c>
      <c r="R337" s="404"/>
      <c r="S337" s="341" t="str">
        <f t="shared" si="35"/>
        <v/>
      </c>
      <c r="T337" s="341" t="s">
        <v>203</v>
      </c>
      <c r="U337" s="341" t="s">
        <v>3752</v>
      </c>
      <c r="V337" s="341" t="s">
        <v>29</v>
      </c>
      <c r="W337" s="405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3740</v>
      </c>
      <c r="B338" s="95" t="s">
        <v>4782</v>
      </c>
      <c r="C338" s="377" t="s">
        <v>4783</v>
      </c>
      <c r="D338" s="345">
        <v>6130739</v>
      </c>
      <c r="E338" s="341" t="s">
        <v>28</v>
      </c>
      <c r="F338" s="341" t="s">
        <v>20</v>
      </c>
      <c r="G338" s="345" t="s">
        <v>369</v>
      </c>
      <c r="H338" s="345" t="str">
        <f>IFERROR(VLOOKUP(G338,'Cadastro de assessores'!A:B,2,FALSE),"Não Cadastrado")</f>
        <v>18009</v>
      </c>
      <c r="I338" s="345"/>
      <c r="J338" s="26" t="s">
        <v>201</v>
      </c>
      <c r="K338" s="341" t="s">
        <v>3749</v>
      </c>
      <c r="L338" s="374">
        <v>44424</v>
      </c>
      <c r="M338" s="374">
        <v>44424</v>
      </c>
      <c r="N338" s="378">
        <v>44642</v>
      </c>
      <c r="O338" s="345" t="s">
        <v>3974</v>
      </c>
      <c r="P338" s="375">
        <v>0.02</v>
      </c>
      <c r="Q338" s="407" t="s">
        <v>4784</v>
      </c>
      <c r="R338" s="404"/>
      <c r="S338" s="341" t="str">
        <f t="shared" si="35"/>
        <v>Não Qualificado</v>
      </c>
      <c r="T338" s="341" t="s">
        <v>203</v>
      </c>
      <c r="U338" s="345" t="s">
        <v>3801</v>
      </c>
      <c r="V338" s="345" t="s">
        <v>113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8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2893</v>
      </c>
      <c r="BE338" s="291" t="s">
        <v>2893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3740</v>
      </c>
      <c r="B339" s="95" t="s">
        <v>1879</v>
      </c>
      <c r="C339" s="377" t="s">
        <v>1877</v>
      </c>
      <c r="D339" s="345">
        <v>511539</v>
      </c>
      <c r="E339" s="342" t="s">
        <v>28</v>
      </c>
      <c r="F339" s="342" t="s">
        <v>20</v>
      </c>
      <c r="G339" s="342" t="s">
        <v>369</v>
      </c>
      <c r="H339" s="342" t="str">
        <f>IFERROR(VLOOKUP(G339,'Cadastro de assessores'!A:B,2,FALSE),"Não Cadastrado")</f>
        <v>18009</v>
      </c>
      <c r="I339" s="342"/>
      <c r="J339" s="26" t="s">
        <v>3743</v>
      </c>
      <c r="K339" s="342" t="s">
        <v>210</v>
      </c>
      <c r="L339" s="402">
        <v>44368</v>
      </c>
      <c r="M339" s="402">
        <v>44379</v>
      </c>
      <c r="N339" s="345"/>
      <c r="O339" s="345" t="s">
        <v>3933</v>
      </c>
      <c r="P339" s="375">
        <v>0.02</v>
      </c>
      <c r="Q339" s="407" t="s">
        <v>4785</v>
      </c>
      <c r="R339" s="404"/>
      <c r="S339" s="341" t="str">
        <f t="shared" si="35"/>
        <v>Não Qualificado</v>
      </c>
      <c r="T339" s="341" t="s">
        <v>203</v>
      </c>
      <c r="U339" s="345" t="s">
        <v>3801</v>
      </c>
      <c r="V339" s="345" t="s">
        <v>113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3740</v>
      </c>
      <c r="B340" s="95" t="s">
        <v>4786</v>
      </c>
      <c r="C340" s="114" t="s">
        <v>4787</v>
      </c>
      <c r="D340" s="341">
        <v>4687018</v>
      </c>
      <c r="E340" s="341" t="s">
        <v>110</v>
      </c>
      <c r="F340" s="341" t="s">
        <v>29</v>
      </c>
      <c r="G340" s="341" t="s">
        <v>4788</v>
      </c>
      <c r="H340" s="341" t="str">
        <f>IFERROR(VLOOKUP(G340,'Cadastro de assessores'!A:B,2,FALSE),"Não Cadastrado")</f>
        <v>1153</v>
      </c>
      <c r="I340" s="341"/>
      <c r="J340" s="26" t="s">
        <v>201</v>
      </c>
      <c r="K340" s="341" t="s">
        <v>3749</v>
      </c>
      <c r="L340" s="374">
        <v>44225</v>
      </c>
      <c r="M340" s="374">
        <v>44225</v>
      </c>
      <c r="N340" s="374">
        <v>44627</v>
      </c>
      <c r="O340" s="341" t="s">
        <v>3764</v>
      </c>
      <c r="P340" s="375">
        <v>2.5000000000000001E-2</v>
      </c>
      <c r="Q340" s="407" t="s">
        <v>4789</v>
      </c>
      <c r="R340" s="404"/>
      <c r="S340" s="341" t="str">
        <f t="shared" si="35"/>
        <v>Não Qualificado</v>
      </c>
      <c r="T340" s="341" t="s">
        <v>203</v>
      </c>
      <c r="U340" s="341" t="s">
        <v>3766</v>
      </c>
      <c r="V340" s="341" t="s">
        <v>29</v>
      </c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2893</v>
      </c>
      <c r="BE340" s="291" t="s">
        <v>2893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3740</v>
      </c>
      <c r="B341" s="95" t="s">
        <v>4790</v>
      </c>
      <c r="C341" s="114" t="s">
        <v>4791</v>
      </c>
      <c r="D341" s="341">
        <v>4637696</v>
      </c>
      <c r="E341" s="342" t="s">
        <v>28</v>
      </c>
      <c r="F341" s="342" t="s">
        <v>29</v>
      </c>
      <c r="G341" s="342" t="s">
        <v>2483</v>
      </c>
      <c r="H341" s="342" t="str">
        <f>IFERROR(VLOOKUP(G341,'Cadastro de assessores'!A:B,2,FALSE),"Não Cadastrado")</f>
        <v>18256</v>
      </c>
      <c r="I341" s="342"/>
      <c r="J341" s="26" t="s">
        <v>3743</v>
      </c>
      <c r="K341" s="342" t="s">
        <v>210</v>
      </c>
      <c r="L341" s="402">
        <v>44249</v>
      </c>
      <c r="M341" s="402">
        <v>44249</v>
      </c>
      <c r="N341" s="341"/>
      <c r="O341" s="341" t="s">
        <v>3750</v>
      </c>
      <c r="P341" s="375">
        <v>1.4999999999999999E-2</v>
      </c>
      <c r="Q341" s="407"/>
      <c r="R341" s="404"/>
      <c r="S341" s="341" t="str">
        <f t="shared" si="35"/>
        <v>Não Qualificado</v>
      </c>
      <c r="T341" s="341" t="s">
        <v>203</v>
      </c>
      <c r="U341" s="341" t="s">
        <v>3752</v>
      </c>
      <c r="V341" s="341" t="s">
        <v>29</v>
      </c>
      <c r="W341" s="405" t="s">
        <v>3753</v>
      </c>
      <c r="X341" s="405" t="s">
        <v>3753</v>
      </c>
      <c r="Y341" s="405" t="s">
        <v>3753</v>
      </c>
      <c r="Z341" s="405" t="s">
        <v>3753</v>
      </c>
      <c r="AA341" s="405" t="s">
        <v>3753</v>
      </c>
      <c r="AB341" s="405" t="s">
        <v>3753</v>
      </c>
      <c r="AC341" s="405" t="s">
        <v>3753</v>
      </c>
      <c r="AD341" s="405" t="s">
        <v>3753</v>
      </c>
      <c r="AE341" s="405" t="s">
        <v>3753</v>
      </c>
      <c r="AF341" s="405" t="s">
        <v>3753</v>
      </c>
      <c r="AG341" s="405" t="s">
        <v>3753</v>
      </c>
      <c r="AH341" s="405" t="s">
        <v>3753</v>
      </c>
      <c r="AI341" s="405" t="s">
        <v>3753</v>
      </c>
      <c r="AJ341" s="405" t="s">
        <v>3753</v>
      </c>
      <c r="AK341" s="291" t="s">
        <v>3107</v>
      </c>
      <c r="AL341" s="291"/>
      <c r="AM341" s="291">
        <v>49451.99</v>
      </c>
      <c r="AN341" s="455">
        <v>75248.009999999995</v>
      </c>
      <c r="AO341" s="455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3740</v>
      </c>
      <c r="B342" s="95" t="s">
        <v>4792</v>
      </c>
      <c r="C342" s="114" t="s">
        <v>4793</v>
      </c>
      <c r="D342" s="341">
        <v>4644940</v>
      </c>
      <c r="E342" s="342" t="s">
        <v>2884</v>
      </c>
      <c r="F342" s="342" t="s">
        <v>29</v>
      </c>
      <c r="G342" s="342" t="s">
        <v>2884</v>
      </c>
      <c r="H342" s="342" t="str">
        <f>IFERROR(VLOOKUP(G342,'Cadastro de assessores'!A:B,2,FALSE),"Não Cadastrado")</f>
        <v>18986</v>
      </c>
      <c r="I342" s="342"/>
      <c r="J342" s="26" t="s">
        <v>3743</v>
      </c>
      <c r="K342" s="342" t="s">
        <v>210</v>
      </c>
      <c r="L342" s="403">
        <v>44186</v>
      </c>
      <c r="M342" s="403">
        <v>44195</v>
      </c>
      <c r="N342" s="341"/>
      <c r="O342" s="341" t="s">
        <v>3760</v>
      </c>
      <c r="P342" s="375">
        <v>1.2E-2</v>
      </c>
      <c r="Q342" s="407"/>
      <c r="R342" s="404"/>
      <c r="S342" s="341" t="str">
        <f t="shared" si="35"/>
        <v>Não Qualificado</v>
      </c>
      <c r="T342" s="341" t="s">
        <v>203</v>
      </c>
      <c r="U342" s="341" t="s">
        <v>3771</v>
      </c>
      <c r="V342" s="341" t="s">
        <v>29</v>
      </c>
      <c r="W342" s="405" t="s">
        <v>3753</v>
      </c>
      <c r="X342" s="405" t="s">
        <v>3753</v>
      </c>
      <c r="Y342" s="405" t="s">
        <v>3753</v>
      </c>
      <c r="Z342" s="405" t="s">
        <v>3753</v>
      </c>
      <c r="AA342" s="405" t="s">
        <v>3753</v>
      </c>
      <c r="AB342" s="405" t="s">
        <v>3753</v>
      </c>
      <c r="AC342" s="405" t="s">
        <v>3753</v>
      </c>
      <c r="AD342" s="405" t="s">
        <v>3753</v>
      </c>
      <c r="AE342" s="405" t="s">
        <v>3753</v>
      </c>
      <c r="AF342" s="405" t="s">
        <v>3753</v>
      </c>
      <c r="AG342" s="405" t="s">
        <v>3753</v>
      </c>
      <c r="AH342" s="405" t="s">
        <v>3753</v>
      </c>
      <c r="AI342" s="405" t="s">
        <v>3753</v>
      </c>
      <c r="AJ342" s="405" t="s">
        <v>3753</v>
      </c>
      <c r="AK342" s="291">
        <v>219924.3</v>
      </c>
      <c r="AL342" s="291">
        <v>218648.6</v>
      </c>
      <c r="AM342" s="291">
        <v>215302.17</v>
      </c>
      <c r="AN342" s="455">
        <v>215535.41</v>
      </c>
      <c r="AO342" s="455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3740</v>
      </c>
      <c r="B343" s="95" t="s">
        <v>4794</v>
      </c>
      <c r="C343" s="428" t="s">
        <v>1886</v>
      </c>
      <c r="D343" s="409">
        <v>4358218</v>
      </c>
      <c r="E343" s="342" t="s">
        <v>28</v>
      </c>
      <c r="F343" s="342" t="s">
        <v>29</v>
      </c>
      <c r="G343" s="342" t="s">
        <v>30</v>
      </c>
      <c r="H343" s="342">
        <f>IFERROR(VLOOKUP(G343,'Cadastro de assessores'!A:B,2,FALSE),"Não Cadastrado")</f>
        <v>12344</v>
      </c>
      <c r="I343" s="342"/>
      <c r="J343" s="26" t="s">
        <v>3743</v>
      </c>
      <c r="K343" s="342" t="s">
        <v>210</v>
      </c>
      <c r="L343" s="410">
        <v>44782</v>
      </c>
      <c r="M343" s="410">
        <v>44774</v>
      </c>
      <c r="N343" s="345"/>
      <c r="O343" s="345" t="s">
        <v>3757</v>
      </c>
      <c r="P343" s="375">
        <v>7.0000000000000001E-3</v>
      </c>
      <c r="Q343" s="407" t="s">
        <v>3757</v>
      </c>
      <c r="R343" s="404"/>
      <c r="S343" s="341"/>
      <c r="T343" s="341" t="s">
        <v>203</v>
      </c>
      <c r="U343" s="341" t="s">
        <v>3752</v>
      </c>
      <c r="V343" s="341" t="s">
        <v>29</v>
      </c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291"/>
      <c r="AL343" s="291"/>
      <c r="AM343" s="291"/>
      <c r="AN343" s="455"/>
      <c r="AO343" s="455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3740</v>
      </c>
      <c r="B344" s="95" t="s">
        <v>1892</v>
      </c>
      <c r="C344" s="428" t="s">
        <v>1890</v>
      </c>
      <c r="D344" s="409">
        <v>7998263</v>
      </c>
      <c r="E344" s="342" t="s">
        <v>28</v>
      </c>
      <c r="F344" s="342" t="s">
        <v>20</v>
      </c>
      <c r="G344" s="342" t="s">
        <v>214</v>
      </c>
      <c r="H344" s="342">
        <f>IFERROR(VLOOKUP(G344,'Cadastro de assessores'!A:B,2,FALSE),"Não Cadastrado")</f>
        <v>12331</v>
      </c>
      <c r="I344" s="342"/>
      <c r="J344" s="26" t="s">
        <v>3743</v>
      </c>
      <c r="K344" s="342" t="s">
        <v>210</v>
      </c>
      <c r="L344" s="410">
        <v>44615</v>
      </c>
      <c r="M344" s="410">
        <v>44623</v>
      </c>
      <c r="N344" s="345"/>
      <c r="O344" s="345" t="s">
        <v>3757</v>
      </c>
      <c r="P344" s="375">
        <v>7.0000000000000001E-3</v>
      </c>
      <c r="Q344" s="407" t="s">
        <v>4795</v>
      </c>
      <c r="R344" s="404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203</v>
      </c>
      <c r="U344" s="341" t="s">
        <v>4033</v>
      </c>
      <c r="V344" s="341" t="s">
        <v>20</v>
      </c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291"/>
      <c r="AL344" s="291"/>
      <c r="AM344" s="291"/>
      <c r="AN344" s="455"/>
      <c r="AO344" s="455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3740</v>
      </c>
      <c r="B345" s="95" t="s">
        <v>4796</v>
      </c>
      <c r="C345" s="114" t="s">
        <v>4797</v>
      </c>
      <c r="D345" s="341">
        <v>4697028</v>
      </c>
      <c r="E345" s="342" t="s">
        <v>110</v>
      </c>
      <c r="F345" s="342" t="s">
        <v>29</v>
      </c>
      <c r="G345" s="342" t="s">
        <v>4060</v>
      </c>
      <c r="H345" s="342" t="str">
        <f>IFERROR(VLOOKUP(G345,'Cadastro de assessores'!A:B,2,FALSE),"Não Cadastrado")</f>
        <v>19157</v>
      </c>
      <c r="I345" s="342"/>
      <c r="J345" s="26" t="s">
        <v>201</v>
      </c>
      <c r="K345" s="342" t="s">
        <v>210</v>
      </c>
      <c r="L345" s="403">
        <v>44189</v>
      </c>
      <c r="M345" s="403">
        <v>44195</v>
      </c>
      <c r="N345" s="341"/>
      <c r="O345" s="341" t="s">
        <v>3744</v>
      </c>
      <c r="P345" s="375">
        <v>0.02</v>
      </c>
      <c r="Q345" s="407"/>
      <c r="R345" s="404"/>
      <c r="S345" s="341" t="str">
        <f t="shared" si="36"/>
        <v/>
      </c>
      <c r="T345" s="341" t="s">
        <v>203</v>
      </c>
      <c r="U345" s="341" t="s">
        <v>4165</v>
      </c>
      <c r="V345" s="341" t="s">
        <v>29</v>
      </c>
      <c r="W345" s="405" t="s">
        <v>3753</v>
      </c>
      <c r="X345" s="405" t="s">
        <v>3753</v>
      </c>
      <c r="Y345" s="405" t="s">
        <v>3753</v>
      </c>
      <c r="Z345" s="405" t="s">
        <v>3753</v>
      </c>
      <c r="AA345" s="405" t="s">
        <v>3753</v>
      </c>
      <c r="AB345" s="405" t="s">
        <v>3753</v>
      </c>
      <c r="AC345" s="405" t="s">
        <v>3753</v>
      </c>
      <c r="AD345" s="405" t="s">
        <v>3753</v>
      </c>
      <c r="AE345" s="405" t="s">
        <v>3753</v>
      </c>
      <c r="AF345" s="405" t="s">
        <v>3753</v>
      </c>
      <c r="AG345" s="405" t="s">
        <v>3753</v>
      </c>
      <c r="AH345" s="405" t="s">
        <v>3753</v>
      </c>
      <c r="AI345" s="405" t="s">
        <v>3753</v>
      </c>
      <c r="AJ345" s="405" t="s">
        <v>3753</v>
      </c>
      <c r="AK345" s="291">
        <v>203913.24</v>
      </c>
      <c r="AL345" s="291">
        <v>198367.63</v>
      </c>
      <c r="AM345" s="291">
        <v>190710.34</v>
      </c>
      <c r="AN345" s="455">
        <v>190901.3</v>
      </c>
      <c r="AO345" s="455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3740</v>
      </c>
      <c r="B346" s="95" t="s">
        <v>1895</v>
      </c>
      <c r="C346" s="114" t="s">
        <v>1893</v>
      </c>
      <c r="D346" s="341">
        <v>4945025</v>
      </c>
      <c r="E346" s="342" t="s">
        <v>28</v>
      </c>
      <c r="F346" s="342" t="s">
        <v>29</v>
      </c>
      <c r="G346" s="342" t="s">
        <v>3033</v>
      </c>
      <c r="H346" s="342" t="str">
        <f>IFERROR(VLOOKUP(G346,'Cadastro de assessores'!A:B,2,FALSE),"Não Cadastrado")</f>
        <v>18236</v>
      </c>
      <c r="I346" s="342"/>
      <c r="J346" s="26" t="s">
        <v>3743</v>
      </c>
      <c r="K346" s="342" t="s">
        <v>210</v>
      </c>
      <c r="L346" s="402">
        <v>44266</v>
      </c>
      <c r="M346" s="402">
        <v>44266</v>
      </c>
      <c r="N346" s="341"/>
      <c r="O346" s="341" t="s">
        <v>3760</v>
      </c>
      <c r="P346" s="375">
        <v>1.2E-2</v>
      </c>
      <c r="Q346" s="407" t="s">
        <v>4795</v>
      </c>
      <c r="R346" s="404"/>
      <c r="S346" s="341" t="str">
        <f t="shared" si="36"/>
        <v>Qualificado</v>
      </c>
      <c r="T346" s="341" t="s">
        <v>203</v>
      </c>
      <c r="U346" s="341" t="s">
        <v>3946</v>
      </c>
      <c r="V346" s="341" t="s">
        <v>29</v>
      </c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291"/>
      <c r="AL346" s="291"/>
      <c r="AM346" s="291"/>
      <c r="AN346" s="455"/>
      <c r="AO346" s="455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3740</v>
      </c>
      <c r="B347" s="95" t="s">
        <v>4798</v>
      </c>
      <c r="C347" s="77" t="s">
        <v>4799</v>
      </c>
      <c r="D347" s="345">
        <v>7438369</v>
      </c>
      <c r="E347" s="341" t="s">
        <v>110</v>
      </c>
      <c r="F347" s="341" t="s">
        <v>29</v>
      </c>
      <c r="G347" s="345" t="s">
        <v>3802</v>
      </c>
      <c r="H347" s="341" t="str">
        <f>IFERROR(VLOOKUP(G347,'Cadastro de assessores'!A:B,2,FALSE),"Não Cadastrado")</f>
        <v>12624</v>
      </c>
      <c r="I347" s="341"/>
      <c r="J347" s="26" t="s">
        <v>201</v>
      </c>
      <c r="K347" s="341" t="s">
        <v>3749</v>
      </c>
      <c r="L347" s="458">
        <v>44551</v>
      </c>
      <c r="M347" s="458">
        <v>44551</v>
      </c>
      <c r="N347" s="312">
        <v>44329</v>
      </c>
      <c r="O347" s="345" t="s">
        <v>3764</v>
      </c>
      <c r="P347" s="375">
        <v>2.5000000000000001E-2</v>
      </c>
      <c r="Q347" s="407" t="s">
        <v>4800</v>
      </c>
      <c r="R347" s="404"/>
      <c r="S347" s="341" t="str">
        <f t="shared" si="36"/>
        <v>Não Qualificado</v>
      </c>
      <c r="T347" s="341" t="s">
        <v>203</v>
      </c>
      <c r="U347" s="341" t="s">
        <v>3752</v>
      </c>
      <c r="V347" s="341" t="s">
        <v>29</v>
      </c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5"/>
      <c r="BA347" s="405">
        <v>0</v>
      </c>
      <c r="BB347" s="405">
        <v>30467.31</v>
      </c>
      <c r="BC347" s="405">
        <v>156168.97</v>
      </c>
      <c r="BD347" s="291" t="s">
        <v>2893</v>
      </c>
      <c r="BE347" s="291" t="s">
        <v>2893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3740</v>
      </c>
      <c r="B348" s="95" t="s">
        <v>4798</v>
      </c>
      <c r="C348" s="77" t="s">
        <v>4799</v>
      </c>
      <c r="D348" s="345">
        <v>7542389</v>
      </c>
      <c r="E348" s="341" t="s">
        <v>110</v>
      </c>
      <c r="F348" s="341" t="s">
        <v>29</v>
      </c>
      <c r="G348" s="345" t="s">
        <v>3802</v>
      </c>
      <c r="H348" s="341" t="str">
        <f>IFERROR(VLOOKUP(G348,'Cadastro de assessores'!A:B,2,FALSE),"Não Cadastrado")</f>
        <v>12624</v>
      </c>
      <c r="I348" s="341"/>
      <c r="J348" s="26" t="s">
        <v>201</v>
      </c>
      <c r="K348" s="341" t="s">
        <v>3749</v>
      </c>
      <c r="L348" s="378">
        <v>44579</v>
      </c>
      <c r="M348" s="378">
        <v>44579</v>
      </c>
      <c r="N348" s="378">
        <v>44694</v>
      </c>
      <c r="O348" s="345" t="s">
        <v>3757</v>
      </c>
      <c r="P348" s="375">
        <v>7.0000000000000001E-3</v>
      </c>
      <c r="Q348" s="407" t="s">
        <v>4800</v>
      </c>
      <c r="R348" s="404"/>
      <c r="S348" s="341" t="str">
        <f t="shared" si="36"/>
        <v>Não Qualificado</v>
      </c>
      <c r="T348" s="341" t="s">
        <v>203</v>
      </c>
      <c r="U348" s="341" t="s">
        <v>3752</v>
      </c>
      <c r="V348" s="341" t="s">
        <v>29</v>
      </c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8">
        <v>119497.48</v>
      </c>
      <c r="BA348" s="418">
        <v>133883.44</v>
      </c>
      <c r="BB348" s="418">
        <v>133883.94</v>
      </c>
      <c r="BC348" s="418">
        <v>830803.48</v>
      </c>
      <c r="BD348" s="291" t="s">
        <v>2893</v>
      </c>
      <c r="BE348" s="291" t="s">
        <v>2893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3740</v>
      </c>
      <c r="B349" s="95" t="s">
        <v>4801</v>
      </c>
      <c r="C349" s="114" t="s">
        <v>4802</v>
      </c>
      <c r="D349" s="341">
        <v>4455201</v>
      </c>
      <c r="E349" s="341" t="s">
        <v>110</v>
      </c>
      <c r="F349" s="341" t="s">
        <v>29</v>
      </c>
      <c r="G349" s="341" t="s">
        <v>3928</v>
      </c>
      <c r="H349" s="341" t="str">
        <f>IFERROR(VLOOKUP(G349,'Cadastro de assessores'!A:B,2,FALSE),"Não Cadastrado")</f>
        <v>16459</v>
      </c>
      <c r="I349" s="341"/>
      <c r="J349" s="26" t="s">
        <v>201</v>
      </c>
      <c r="K349" s="341" t="s">
        <v>3749</v>
      </c>
      <c r="L349" s="374">
        <v>44097</v>
      </c>
      <c r="M349" s="374">
        <v>44097</v>
      </c>
      <c r="N349" s="374">
        <v>44210</v>
      </c>
      <c r="O349" s="341" t="s">
        <v>3744</v>
      </c>
      <c r="P349" s="375">
        <v>0.02</v>
      </c>
      <c r="Q349" s="407" t="s">
        <v>4803</v>
      </c>
      <c r="R349" s="404"/>
      <c r="S349" s="341" t="str">
        <f t="shared" si="36"/>
        <v/>
      </c>
      <c r="T349" s="341" t="s">
        <v>203</v>
      </c>
      <c r="U349" s="341" t="s">
        <v>3771</v>
      </c>
      <c r="V349" s="341" t="s">
        <v>29</v>
      </c>
      <c r="W349" s="405" t="s">
        <v>3753</v>
      </c>
      <c r="X349" s="405" t="s">
        <v>3753</v>
      </c>
      <c r="Y349" s="405" t="s">
        <v>3753</v>
      </c>
      <c r="Z349" s="405" t="s">
        <v>3753</v>
      </c>
      <c r="AA349" s="405" t="s">
        <v>3753</v>
      </c>
      <c r="AB349" s="405" t="s">
        <v>3753</v>
      </c>
      <c r="AC349" s="405" t="s">
        <v>3753</v>
      </c>
      <c r="AD349" s="405" t="s">
        <v>3753</v>
      </c>
      <c r="AE349" s="405" t="s">
        <v>3753</v>
      </c>
      <c r="AF349" s="405" t="s">
        <v>3753</v>
      </c>
      <c r="AG349" s="405" t="s">
        <v>3753</v>
      </c>
      <c r="AH349" s="405" t="s">
        <v>4804</v>
      </c>
      <c r="AI349" s="405" t="s">
        <v>4805</v>
      </c>
      <c r="AJ349" s="405" t="s">
        <v>4806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2893</v>
      </c>
      <c r="BE349" s="291" t="s">
        <v>2893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3740</v>
      </c>
      <c r="B350" s="95" t="s">
        <v>1906</v>
      </c>
      <c r="C350" s="377" t="s">
        <v>1904</v>
      </c>
      <c r="D350" s="345">
        <v>8598875</v>
      </c>
      <c r="E350" s="342" t="s">
        <v>28</v>
      </c>
      <c r="F350" s="342" t="s">
        <v>29</v>
      </c>
      <c r="G350" s="345" t="s">
        <v>3576</v>
      </c>
      <c r="H350" s="342" t="str">
        <f>IFERROR(VLOOKUP(G350,'Cadastro de assessores'!A:B,2,FALSE),"Não Cadastrado")</f>
        <v>14739</v>
      </c>
      <c r="I350" s="342"/>
      <c r="J350" s="26" t="s">
        <v>3743</v>
      </c>
      <c r="K350" s="342" t="s">
        <v>210</v>
      </c>
      <c r="L350" s="410">
        <v>44699</v>
      </c>
      <c r="M350" s="410">
        <v>44708</v>
      </c>
      <c r="N350" s="345"/>
      <c r="O350" s="345" t="s">
        <v>3974</v>
      </c>
      <c r="P350" s="375">
        <v>0.02</v>
      </c>
      <c r="Q350" s="407" t="s">
        <v>4807</v>
      </c>
      <c r="R350" s="404"/>
      <c r="S350" s="341" t="str">
        <f t="shared" si="36"/>
        <v/>
      </c>
      <c r="T350" s="341" t="s">
        <v>203</v>
      </c>
      <c r="U350" s="345" t="s">
        <v>4281</v>
      </c>
      <c r="V350" s="341" t="s">
        <v>113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5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2893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3740</v>
      </c>
      <c r="B351" s="95" t="s">
        <v>1906</v>
      </c>
      <c r="C351" s="377" t="s">
        <v>1904</v>
      </c>
      <c r="D351" s="345">
        <v>8524764</v>
      </c>
      <c r="E351" s="342" t="s">
        <v>28</v>
      </c>
      <c r="F351" s="342" t="s">
        <v>29</v>
      </c>
      <c r="G351" s="345" t="s">
        <v>3576</v>
      </c>
      <c r="H351" s="342" t="str">
        <f>IFERROR(VLOOKUP(G351,'Cadastro de assessores'!A:B,2,FALSE),"Não Cadastrado")</f>
        <v>14739</v>
      </c>
      <c r="I351" s="342"/>
      <c r="J351" s="26" t="s">
        <v>3743</v>
      </c>
      <c r="K351" s="342" t="s">
        <v>210</v>
      </c>
      <c r="L351" s="410">
        <v>44691</v>
      </c>
      <c r="M351" s="410">
        <v>44698</v>
      </c>
      <c r="N351" s="345"/>
      <c r="O351" s="345" t="s">
        <v>3764</v>
      </c>
      <c r="P351" s="375">
        <v>2.5000000000000001E-2</v>
      </c>
      <c r="Q351" s="407" t="s">
        <v>4807</v>
      </c>
      <c r="R351" s="404"/>
      <c r="S351" s="341" t="str">
        <f t="shared" si="36"/>
        <v>Qualificado</v>
      </c>
      <c r="T351" s="341" t="s">
        <v>203</v>
      </c>
      <c r="U351" s="345" t="s">
        <v>4281</v>
      </c>
      <c r="V351" s="345" t="s">
        <v>113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5"/>
      <c r="AJ351" s="291"/>
      <c r="AK351" s="291"/>
      <c r="AL351" s="291"/>
      <c r="AM351" s="455"/>
      <c r="AN351" s="455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3740</v>
      </c>
      <c r="B352" s="95" t="s">
        <v>4808</v>
      </c>
      <c r="C352" s="459" t="s">
        <v>4809</v>
      </c>
      <c r="D352" s="460">
        <v>5686058</v>
      </c>
      <c r="E352" s="341" t="s">
        <v>28</v>
      </c>
      <c r="F352" s="341" t="s">
        <v>29</v>
      </c>
      <c r="G352" s="341" t="s">
        <v>4298</v>
      </c>
      <c r="H352" s="341" t="str">
        <f>IFERROR(VLOOKUP(G352,'Cadastro de assessores'!A:B,2,FALSE),"Não Cadastrado")</f>
        <v>16130</v>
      </c>
      <c r="I352" s="341"/>
      <c r="J352" s="26" t="s">
        <v>201</v>
      </c>
      <c r="K352" s="341" t="s">
        <v>3749</v>
      </c>
      <c r="L352" s="374">
        <v>44370</v>
      </c>
      <c r="M352" s="374">
        <v>44370</v>
      </c>
      <c r="N352" s="374">
        <v>44768</v>
      </c>
      <c r="O352" s="341" t="s">
        <v>3757</v>
      </c>
      <c r="P352" s="375">
        <v>7.0000000000000001E-3</v>
      </c>
      <c r="Q352" s="407" t="s">
        <v>4810</v>
      </c>
      <c r="R352" s="404"/>
      <c r="S352" s="341" t="str">
        <f t="shared" si="36"/>
        <v>Não Qualificado</v>
      </c>
      <c r="T352" s="341" t="s">
        <v>203</v>
      </c>
      <c r="U352" s="345" t="s">
        <v>3787</v>
      </c>
      <c r="V352" s="345" t="s">
        <v>29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5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3740</v>
      </c>
      <c r="B353" s="95" t="s">
        <v>1914</v>
      </c>
      <c r="C353" s="114" t="s">
        <v>4811</v>
      </c>
      <c r="D353" s="341">
        <v>4899222</v>
      </c>
      <c r="E353" s="342" t="s">
        <v>28</v>
      </c>
      <c r="F353" s="342" t="s">
        <v>20</v>
      </c>
      <c r="G353" s="342" t="s">
        <v>63</v>
      </c>
      <c r="H353" s="342" t="str">
        <f>IFERROR(VLOOKUP(G353,'Cadastro de assessores'!A:B,2,FALSE),"Não Cadastrado")</f>
        <v>17831</v>
      </c>
      <c r="I353" s="342"/>
      <c r="J353" s="26" t="s">
        <v>210</v>
      </c>
      <c r="K353" s="342" t="s">
        <v>210</v>
      </c>
      <c r="L353" s="410">
        <v>44714</v>
      </c>
      <c r="M353" s="410">
        <v>44714</v>
      </c>
      <c r="N353" s="345"/>
      <c r="O353" s="345" t="s">
        <v>3764</v>
      </c>
      <c r="P353" s="375">
        <v>2.5000000000000001E-2</v>
      </c>
      <c r="Q353" s="407" t="s">
        <v>4812</v>
      </c>
      <c r="R353" s="404"/>
      <c r="S353" s="341" t="str">
        <f t="shared" si="36"/>
        <v/>
      </c>
      <c r="T353" s="341" t="s">
        <v>203</v>
      </c>
      <c r="U353" s="341" t="s">
        <v>3796</v>
      </c>
      <c r="V353" s="341" t="s">
        <v>20</v>
      </c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291"/>
      <c r="AL353" s="291"/>
      <c r="AM353" s="291"/>
      <c r="AN353" s="455"/>
      <c r="AO353" s="455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3740</v>
      </c>
      <c r="B354" s="95" t="s">
        <v>4813</v>
      </c>
      <c r="C354" s="114" t="s">
        <v>4814</v>
      </c>
      <c r="D354" s="341">
        <v>4402972</v>
      </c>
      <c r="E354" s="342" t="s">
        <v>2884</v>
      </c>
      <c r="F354" s="342" t="s">
        <v>29</v>
      </c>
      <c r="G354" s="342" t="s">
        <v>2884</v>
      </c>
      <c r="H354" s="342" t="str">
        <f>IFERROR(VLOOKUP(G354,'Cadastro de assessores'!A:B,2,FALSE),"Não Cadastrado")</f>
        <v>18986</v>
      </c>
      <c r="I354" s="342"/>
      <c r="J354" s="26" t="s">
        <v>3743</v>
      </c>
      <c r="K354" s="341" t="s">
        <v>215</v>
      </c>
      <c r="L354" s="402">
        <v>44063</v>
      </c>
      <c r="M354" s="402">
        <v>44068</v>
      </c>
      <c r="N354" s="341"/>
      <c r="O354" s="341" t="s">
        <v>3750</v>
      </c>
      <c r="P354" s="375">
        <v>1.4999999999999999E-2</v>
      </c>
      <c r="Q354" s="407"/>
      <c r="R354" s="404"/>
      <c r="S354" s="341" t="str">
        <f t="shared" si="36"/>
        <v>Não Qualificado</v>
      </c>
      <c r="T354" s="341" t="s">
        <v>203</v>
      </c>
      <c r="U354" s="341" t="s">
        <v>3814</v>
      </c>
      <c r="V354" s="341" t="s">
        <v>29</v>
      </c>
      <c r="W354" s="405" t="s">
        <v>3753</v>
      </c>
      <c r="X354" s="405" t="s">
        <v>3753</v>
      </c>
      <c r="Y354" s="405" t="s">
        <v>3753</v>
      </c>
      <c r="Z354" s="405" t="s">
        <v>3753</v>
      </c>
      <c r="AA354" s="405" t="s">
        <v>3753</v>
      </c>
      <c r="AB354" s="405" t="s">
        <v>3753</v>
      </c>
      <c r="AC354" s="405" t="s">
        <v>3753</v>
      </c>
      <c r="AD354" s="405" t="s">
        <v>3753</v>
      </c>
      <c r="AE354" s="405" t="s">
        <v>3753</v>
      </c>
      <c r="AF354" s="405" t="s">
        <v>3753</v>
      </c>
      <c r="AG354" s="405" t="s">
        <v>4815</v>
      </c>
      <c r="AH354" s="405" t="s">
        <v>4816</v>
      </c>
      <c r="AI354" s="405" t="s">
        <v>4817</v>
      </c>
      <c r="AJ354" s="405" t="s">
        <v>4818</v>
      </c>
      <c r="AK354" s="291">
        <v>94454.37</v>
      </c>
      <c r="AL354" s="291">
        <v>73479.28</v>
      </c>
      <c r="AM354" s="291">
        <v>1298.32</v>
      </c>
      <c r="AN354" s="455">
        <v>1226.1500000000001</v>
      </c>
      <c r="AO354" s="455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2893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3740</v>
      </c>
      <c r="B355" s="95" t="s">
        <v>4819</v>
      </c>
      <c r="C355" s="114" t="s">
        <v>4820</v>
      </c>
      <c r="D355" s="341">
        <v>4681835</v>
      </c>
      <c r="E355" s="341" t="s">
        <v>110</v>
      </c>
      <c r="F355" s="341" t="s">
        <v>29</v>
      </c>
      <c r="G355" s="341" t="s">
        <v>3928</v>
      </c>
      <c r="H355" s="341" t="str">
        <f>IFERROR(VLOOKUP(G355,'Cadastro de assessores'!A:B,2,FALSE),"Não Cadastrado")</f>
        <v>16459</v>
      </c>
      <c r="I355" s="341"/>
      <c r="J355" s="26" t="s">
        <v>201</v>
      </c>
      <c r="K355" s="341" t="s">
        <v>3749</v>
      </c>
      <c r="L355" s="374">
        <v>44204</v>
      </c>
      <c r="M355" s="374">
        <v>44204</v>
      </c>
      <c r="N355" s="374">
        <v>44713</v>
      </c>
      <c r="O355" s="341" t="s">
        <v>3744</v>
      </c>
      <c r="P355" s="375">
        <v>0.02</v>
      </c>
      <c r="Q355" s="407" t="s">
        <v>4821</v>
      </c>
      <c r="R355" s="404"/>
      <c r="S355" s="341" t="str">
        <f t="shared" si="36"/>
        <v>Não Qualificado</v>
      </c>
      <c r="T355" s="341" t="s">
        <v>203</v>
      </c>
      <c r="U355" s="341" t="s">
        <v>3752</v>
      </c>
      <c r="V355" s="341" t="s">
        <v>29</v>
      </c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2893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3740</v>
      </c>
      <c r="B356" s="95" t="s">
        <v>4822</v>
      </c>
      <c r="C356" s="114" t="s">
        <v>4823</v>
      </c>
      <c r="D356" s="341">
        <v>4557602</v>
      </c>
      <c r="E356" s="342" t="s">
        <v>110</v>
      </c>
      <c r="F356" s="342" t="s">
        <v>29</v>
      </c>
      <c r="G356" s="342" t="s">
        <v>4025</v>
      </c>
      <c r="H356" s="342" t="str">
        <f>IFERROR(VLOOKUP(G356,'Cadastro de assessores'!A:B,2,FALSE),"Não Cadastrado")</f>
        <v>17243</v>
      </c>
      <c r="I356" s="342"/>
      <c r="J356" s="26" t="s">
        <v>3743</v>
      </c>
      <c r="K356" s="342" t="s">
        <v>210</v>
      </c>
      <c r="L356" s="402">
        <v>44165</v>
      </c>
      <c r="M356" s="402">
        <v>44169</v>
      </c>
      <c r="N356" s="341"/>
      <c r="O356" s="341" t="s">
        <v>3744</v>
      </c>
      <c r="P356" s="375">
        <v>0.02</v>
      </c>
      <c r="Q356" s="407"/>
      <c r="R356" s="404"/>
      <c r="S356" s="341" t="str">
        <f t="shared" si="36"/>
        <v>Não Qualificado</v>
      </c>
      <c r="T356" s="341" t="s">
        <v>203</v>
      </c>
      <c r="U356" s="341" t="s">
        <v>3884</v>
      </c>
      <c r="V356" s="341" t="s">
        <v>29</v>
      </c>
      <c r="W356" s="405" t="s">
        <v>3753</v>
      </c>
      <c r="X356" s="405" t="s">
        <v>3753</v>
      </c>
      <c r="Y356" s="405" t="s">
        <v>3753</v>
      </c>
      <c r="Z356" s="405" t="s">
        <v>3753</v>
      </c>
      <c r="AA356" s="405" t="s">
        <v>3753</v>
      </c>
      <c r="AB356" s="405" t="s">
        <v>3753</v>
      </c>
      <c r="AC356" s="405" t="s">
        <v>3753</v>
      </c>
      <c r="AD356" s="405" t="s">
        <v>3753</v>
      </c>
      <c r="AE356" s="405" t="s">
        <v>3753</v>
      </c>
      <c r="AF356" s="405" t="s">
        <v>3753</v>
      </c>
      <c r="AG356" s="405" t="s">
        <v>3753</v>
      </c>
      <c r="AH356" s="405" t="s">
        <v>3753</v>
      </c>
      <c r="AI356" s="405" t="s">
        <v>3753</v>
      </c>
      <c r="AJ356" s="405" t="s">
        <v>3753</v>
      </c>
      <c r="AK356" s="291">
        <v>317233.19</v>
      </c>
      <c r="AL356" s="291">
        <v>309671.52</v>
      </c>
      <c r="AM356" s="291">
        <v>293527.46999999997</v>
      </c>
      <c r="AN356" s="455">
        <v>292200.83</v>
      </c>
      <c r="AO356" s="455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3740</v>
      </c>
      <c r="B357" s="95" t="s">
        <v>4824</v>
      </c>
      <c r="C357" s="377" t="s">
        <v>1960</v>
      </c>
      <c r="D357" s="311">
        <v>8993002</v>
      </c>
      <c r="E357" s="341" t="s">
        <v>28</v>
      </c>
      <c r="F357" s="341" t="s">
        <v>20</v>
      </c>
      <c r="G357" s="341" t="s">
        <v>220</v>
      </c>
      <c r="H357" s="342" t="str">
        <f>IFERROR(VLOOKUP(G357,'Cadastro de assessores'!A:B,2,FALSE),"Não Cadastrado")</f>
        <v>18890</v>
      </c>
      <c r="I357" s="342"/>
      <c r="J357" s="26" t="s">
        <v>3743</v>
      </c>
      <c r="K357" s="341" t="s">
        <v>210</v>
      </c>
      <c r="L357" s="374">
        <v>44768</v>
      </c>
      <c r="M357" s="374">
        <v>44769</v>
      </c>
      <c r="N357" s="378"/>
      <c r="O357" s="345" t="s">
        <v>4825</v>
      </c>
      <c r="P357" s="375">
        <v>0.01</v>
      </c>
      <c r="Q357" s="158" t="s">
        <v>3863</v>
      </c>
      <c r="R357" s="404"/>
      <c r="S357" s="341"/>
      <c r="T357" s="341" t="s">
        <v>203</v>
      </c>
      <c r="U357" s="322"/>
      <c r="V357" s="341" t="s">
        <v>43</v>
      </c>
      <c r="W357" s="405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3740</v>
      </c>
      <c r="B358" s="95" t="s">
        <v>4824</v>
      </c>
      <c r="C358" s="377" t="s">
        <v>1960</v>
      </c>
      <c r="D358" s="449">
        <v>8688674</v>
      </c>
      <c r="E358" s="341" t="s">
        <v>28</v>
      </c>
      <c r="F358" s="341" t="s">
        <v>20</v>
      </c>
      <c r="G358" s="341" t="s">
        <v>220</v>
      </c>
      <c r="H358" s="342" t="str">
        <f>IFERROR(VLOOKUP(G358,'Cadastro de assessores'!A:B,2,FALSE),"Não Cadastrado")</f>
        <v>18890</v>
      </c>
      <c r="I358" s="342"/>
      <c r="J358" s="26" t="s">
        <v>3743</v>
      </c>
      <c r="K358" s="341" t="s">
        <v>210</v>
      </c>
      <c r="L358" s="374">
        <v>44713</v>
      </c>
      <c r="M358" s="374">
        <v>44714</v>
      </c>
      <c r="N358" s="378"/>
      <c r="O358" s="345" t="s">
        <v>4420</v>
      </c>
      <c r="P358" s="375">
        <v>1.2E-2</v>
      </c>
      <c r="Q358" s="158" t="s">
        <v>3863</v>
      </c>
      <c r="R358" s="404"/>
      <c r="S358" s="341" t="s">
        <v>296</v>
      </c>
      <c r="T358" s="341" t="s">
        <v>203</v>
      </c>
      <c r="U358" s="322" t="s">
        <v>3796</v>
      </c>
      <c r="V358" s="341" t="s">
        <v>20</v>
      </c>
      <c r="W358" s="405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2893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3740</v>
      </c>
      <c r="B359" s="95" t="s">
        <v>4826</v>
      </c>
      <c r="C359" s="377" t="s">
        <v>4827</v>
      </c>
      <c r="D359" s="345">
        <v>5593800</v>
      </c>
      <c r="E359" s="341" t="s">
        <v>28</v>
      </c>
      <c r="F359" s="341" t="s">
        <v>20</v>
      </c>
      <c r="G359" s="341" t="s">
        <v>369</v>
      </c>
      <c r="H359" s="345" t="str">
        <f>IFERROR(VLOOKUP(G359,'Cadastro de assessores'!A:B,2,FALSE),"Não Cadastrado")</f>
        <v>18009</v>
      </c>
      <c r="I359" s="345"/>
      <c r="J359" s="26" t="s">
        <v>201</v>
      </c>
      <c r="K359" s="341" t="s">
        <v>3749</v>
      </c>
      <c r="L359" s="374">
        <v>44344</v>
      </c>
      <c r="M359" s="374">
        <v>44344</v>
      </c>
      <c r="N359" s="378">
        <v>44711</v>
      </c>
      <c r="O359" s="345" t="s">
        <v>3744</v>
      </c>
      <c r="P359" s="375">
        <v>0.02</v>
      </c>
      <c r="Q359" s="158" t="s">
        <v>4828</v>
      </c>
      <c r="R359" s="404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203</v>
      </c>
      <c r="U359" s="322" t="s">
        <v>3801</v>
      </c>
      <c r="V359" s="341" t="s">
        <v>113</v>
      </c>
      <c r="W359" s="405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2893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3740</v>
      </c>
      <c r="B360" s="95" t="s">
        <v>4829</v>
      </c>
      <c r="C360" s="377" t="s">
        <v>4830</v>
      </c>
      <c r="D360" s="345">
        <v>6493585</v>
      </c>
      <c r="E360" s="342" t="s">
        <v>110</v>
      </c>
      <c r="F360" s="342" t="s">
        <v>29</v>
      </c>
      <c r="G360" s="342" t="s">
        <v>3817</v>
      </c>
      <c r="H360" s="413" t="str">
        <f>IFERROR(VLOOKUP(G360,'Cadastro de assessores'!A:B,2,FALSE),"Não Cadastrado")</f>
        <v>1298</v>
      </c>
      <c r="I360" s="413"/>
      <c r="J360" s="26" t="s">
        <v>3743</v>
      </c>
      <c r="K360" s="342" t="s">
        <v>210</v>
      </c>
      <c r="L360" s="402">
        <v>44449</v>
      </c>
      <c r="M360" s="402">
        <v>44452</v>
      </c>
      <c r="N360" s="413"/>
      <c r="O360" s="413" t="s">
        <v>3760</v>
      </c>
      <c r="P360" s="375">
        <v>1.2E-2</v>
      </c>
      <c r="Q360" s="407"/>
      <c r="R360" s="404"/>
      <c r="S360" s="341" t="str">
        <f t="shared" si="37"/>
        <v>Não Qualificado</v>
      </c>
      <c r="T360" s="341" t="s">
        <v>203</v>
      </c>
      <c r="U360" s="311" t="s">
        <v>4050</v>
      </c>
      <c r="V360" s="341" t="s">
        <v>113</v>
      </c>
      <c r="W360" s="405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5"/>
      <c r="AI360" s="405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3740</v>
      </c>
      <c r="B361" s="95" t="s">
        <v>4831</v>
      </c>
      <c r="C361" s="377" t="s">
        <v>4832</v>
      </c>
      <c r="D361" s="345">
        <v>6980115</v>
      </c>
      <c r="E361" s="345" t="s">
        <v>28</v>
      </c>
      <c r="F361" s="345" t="s">
        <v>20</v>
      </c>
      <c r="G361" s="345" t="s">
        <v>4090</v>
      </c>
      <c r="H361" s="345" t="str">
        <f>IFERROR(VLOOKUP(G361,'Cadastro de assessores'!A:B,2,FALSE),"Não Cadastrado")</f>
        <v>14294</v>
      </c>
      <c r="I361" s="345"/>
      <c r="J361" s="26" t="s">
        <v>201</v>
      </c>
      <c r="K361" s="341" t="s">
        <v>3749</v>
      </c>
      <c r="L361" s="406">
        <v>44517</v>
      </c>
      <c r="M361" s="406">
        <v>44517</v>
      </c>
      <c r="N361" s="378">
        <v>44816</v>
      </c>
      <c r="O361" s="345" t="s">
        <v>3797</v>
      </c>
      <c r="P361" s="375">
        <v>8.0000000000000002E-3</v>
      </c>
      <c r="Q361" s="315" t="s">
        <v>4833</v>
      </c>
      <c r="R361" s="404"/>
      <c r="S361" s="341" t="str">
        <f t="shared" si="37"/>
        <v>Não Qualificado</v>
      </c>
      <c r="T361" s="341" t="s">
        <v>203</v>
      </c>
      <c r="U361" s="311" t="s">
        <v>4834</v>
      </c>
      <c r="V361" s="341" t="s">
        <v>113</v>
      </c>
      <c r="W361" s="405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5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3740</v>
      </c>
      <c r="B362" s="95" t="s">
        <v>4835</v>
      </c>
      <c r="C362" s="377" t="s">
        <v>4836</v>
      </c>
      <c r="D362" s="345">
        <v>7719774</v>
      </c>
      <c r="E362" s="342" t="s">
        <v>110</v>
      </c>
      <c r="F362" s="342" t="s">
        <v>29</v>
      </c>
      <c r="G362" s="342" t="s">
        <v>3808</v>
      </c>
      <c r="H362" s="413" t="str">
        <f>IFERROR(VLOOKUP(G362,'Cadastro de assessores'!A:B,2,FALSE),"Não Cadastrado")</f>
        <v>1441</v>
      </c>
      <c r="I362" s="413"/>
      <c r="J362" s="26" t="s">
        <v>201</v>
      </c>
      <c r="K362" s="342" t="s">
        <v>210</v>
      </c>
      <c r="L362" s="402">
        <v>44585</v>
      </c>
      <c r="M362" s="402">
        <v>44599</v>
      </c>
      <c r="N362" s="434">
        <v>44886</v>
      </c>
      <c r="O362" s="345" t="s">
        <v>3797</v>
      </c>
      <c r="P362" s="375">
        <v>8.0000000000000002E-3</v>
      </c>
      <c r="Q362" s="158" t="s">
        <v>4837</v>
      </c>
      <c r="R362" s="404"/>
      <c r="S362" s="341" t="str">
        <f t="shared" si="37"/>
        <v>Não Qualificado</v>
      </c>
      <c r="T362" s="341" t="s">
        <v>203</v>
      </c>
      <c r="U362" s="345" t="s">
        <v>4134</v>
      </c>
      <c r="V362" s="341" t="s">
        <v>29</v>
      </c>
      <c r="W362" s="405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5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3740</v>
      </c>
      <c r="B363" s="95" t="s">
        <v>1980</v>
      </c>
      <c r="C363" s="377" t="s">
        <v>4838</v>
      </c>
      <c r="D363" s="345">
        <v>6604192</v>
      </c>
      <c r="E363" s="342" t="s">
        <v>28</v>
      </c>
      <c r="F363" s="342" t="s">
        <v>29</v>
      </c>
      <c r="G363" s="342" t="s">
        <v>831</v>
      </c>
      <c r="H363" s="342" t="str">
        <f>IFERROR(VLOOKUP(G363,'Cadastro de assessores'!A:B,2,FALSE),"Não Cadastrado")</f>
        <v>18467</v>
      </c>
      <c r="I363" s="342"/>
      <c r="J363" s="26" t="s">
        <v>3743</v>
      </c>
      <c r="K363" s="342" t="s">
        <v>210</v>
      </c>
      <c r="L363" s="402">
        <v>44460</v>
      </c>
      <c r="M363" s="402">
        <v>44460</v>
      </c>
      <c r="N363" s="345"/>
      <c r="O363" s="345" t="s">
        <v>3757</v>
      </c>
      <c r="P363" s="375">
        <v>7.0000000000000001E-3</v>
      </c>
      <c r="Q363" s="158"/>
      <c r="R363" s="404"/>
      <c r="S363" s="341" t="str">
        <f t="shared" si="37"/>
        <v>Não Qualificado</v>
      </c>
      <c r="T363" s="341" t="s">
        <v>203</v>
      </c>
      <c r="U363" s="345" t="s">
        <v>4839</v>
      </c>
      <c r="V363" s="341" t="s">
        <v>113</v>
      </c>
      <c r="W363" s="405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5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3740</v>
      </c>
      <c r="B364" s="95" t="s">
        <v>1986</v>
      </c>
      <c r="C364" s="377" t="s">
        <v>4840</v>
      </c>
      <c r="D364" s="345">
        <v>6065019</v>
      </c>
      <c r="E364" s="342" t="s">
        <v>28</v>
      </c>
      <c r="F364" s="341" t="s">
        <v>20</v>
      </c>
      <c r="G364" s="341" t="s">
        <v>220</v>
      </c>
      <c r="H364" s="342" t="str">
        <f>IFERROR(VLOOKUP(G364,'Cadastro de assessores'!A:B,2,FALSE),"Não Cadastrado")</f>
        <v>18890</v>
      </c>
      <c r="I364" s="342"/>
      <c r="J364" s="26" t="s">
        <v>3743</v>
      </c>
      <c r="K364" s="341" t="s">
        <v>210</v>
      </c>
      <c r="L364" s="374">
        <v>44746</v>
      </c>
      <c r="M364" s="374">
        <v>44749</v>
      </c>
      <c r="N364" s="341"/>
      <c r="O364" s="341" t="s">
        <v>3757</v>
      </c>
      <c r="P364" s="375">
        <v>7.0000000000000001E-3</v>
      </c>
      <c r="Q364" s="407" t="s">
        <v>3863</v>
      </c>
      <c r="R364" s="404"/>
      <c r="S364" s="341" t="s">
        <v>296</v>
      </c>
      <c r="T364" s="341" t="s">
        <v>203</v>
      </c>
      <c r="U364" s="341" t="s">
        <v>3796</v>
      </c>
      <c r="V364" s="341" t="s">
        <v>20</v>
      </c>
      <c r="W364" s="405"/>
      <c r="X364" s="405"/>
      <c r="Y364" s="405"/>
      <c r="Z364" s="405"/>
      <c r="AA364" s="405"/>
      <c r="AB364" s="405"/>
      <c r="AC364" s="405"/>
      <c r="AD364" s="405"/>
      <c r="AE364" s="405"/>
      <c r="AF364" s="405"/>
      <c r="AG364" s="405"/>
      <c r="AH364" s="405"/>
      <c r="AI364" s="405"/>
      <c r="AJ364" s="405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2893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3740</v>
      </c>
      <c r="B365" s="95" t="s">
        <v>1990</v>
      </c>
      <c r="C365" s="377" t="s">
        <v>1987</v>
      </c>
      <c r="D365" s="345">
        <v>8688629</v>
      </c>
      <c r="E365" s="341" t="s">
        <v>28</v>
      </c>
      <c r="F365" s="341" t="s">
        <v>20</v>
      </c>
      <c r="G365" s="341" t="s">
        <v>220</v>
      </c>
      <c r="H365" s="342" t="str">
        <f>IFERROR(VLOOKUP(G365,'Cadastro de assessores'!A:B,2,FALSE),"Não Cadastrado")</f>
        <v>18890</v>
      </c>
      <c r="I365" s="342"/>
      <c r="J365" s="26" t="s">
        <v>3743</v>
      </c>
      <c r="K365" s="341" t="s">
        <v>210</v>
      </c>
      <c r="L365" s="374">
        <v>44712</v>
      </c>
      <c r="M365" s="374">
        <v>44714</v>
      </c>
      <c r="N365" s="341"/>
      <c r="O365" s="341" t="s">
        <v>4420</v>
      </c>
      <c r="P365" s="375">
        <v>1.2E-2</v>
      </c>
      <c r="Q365" s="407" t="s">
        <v>3863</v>
      </c>
      <c r="R365" s="404"/>
      <c r="S365" s="341"/>
      <c r="T365" s="341" t="s">
        <v>203</v>
      </c>
      <c r="U365" s="341" t="s">
        <v>3796</v>
      </c>
      <c r="V365" s="341" t="s">
        <v>20</v>
      </c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2893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3740</v>
      </c>
      <c r="B366" s="95" t="s">
        <v>1995</v>
      </c>
      <c r="C366" s="114" t="s">
        <v>1992</v>
      </c>
      <c r="D366" s="341">
        <v>9268978</v>
      </c>
      <c r="E366" s="342" t="s">
        <v>28</v>
      </c>
      <c r="F366" s="342" t="s">
        <v>20</v>
      </c>
      <c r="G366" s="342" t="s">
        <v>214</v>
      </c>
      <c r="H366" s="342">
        <f>IFERROR(VLOOKUP(G366,'Cadastro de assessores'!A:B,2,FALSE),"Não Cadastrado")</f>
        <v>12331</v>
      </c>
      <c r="I366" s="342"/>
      <c r="J366" s="26" t="s">
        <v>3743</v>
      </c>
      <c r="K366" s="341"/>
      <c r="L366" s="374">
        <v>44826</v>
      </c>
      <c r="M366" s="374">
        <v>44832</v>
      </c>
      <c r="N366" s="341"/>
      <c r="O366" s="341" t="s">
        <v>3757</v>
      </c>
      <c r="P366" s="375">
        <v>0.01</v>
      </c>
      <c r="Q366" s="407" t="s">
        <v>4841</v>
      </c>
      <c r="R366" s="404"/>
      <c r="S366" s="341"/>
      <c r="T366" s="341"/>
      <c r="U366" s="341"/>
      <c r="V366" s="341" t="s">
        <v>20</v>
      </c>
      <c r="W366" s="405"/>
      <c r="X366" s="405"/>
      <c r="Y366" s="405"/>
      <c r="Z366" s="405"/>
      <c r="AA366" s="405"/>
      <c r="AB366" s="405"/>
      <c r="AC366" s="405"/>
      <c r="AD366" s="405"/>
      <c r="AE366" s="405"/>
      <c r="AF366" s="405"/>
      <c r="AG366" s="405"/>
      <c r="AH366" s="405"/>
      <c r="AI366" s="405"/>
      <c r="AJ366" s="405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3740</v>
      </c>
      <c r="B367" s="95" t="s">
        <v>4842</v>
      </c>
      <c r="C367" s="114" t="s">
        <v>4843</v>
      </c>
      <c r="D367" s="341">
        <v>4488691</v>
      </c>
      <c r="E367" s="342" t="s">
        <v>28</v>
      </c>
      <c r="F367" s="342" t="s">
        <v>29</v>
      </c>
      <c r="G367" s="342" t="s">
        <v>3748</v>
      </c>
      <c r="H367" s="342" t="str">
        <f>IFERROR(VLOOKUP(G367,'Cadastro de assessores'!A:B,2,FALSE),"Não Cadastrado")</f>
        <v>17679</v>
      </c>
      <c r="I367" s="342"/>
      <c r="J367" s="26" t="s">
        <v>3743</v>
      </c>
      <c r="K367" s="341" t="s">
        <v>215</v>
      </c>
      <c r="L367" s="341" t="s">
        <v>3107</v>
      </c>
      <c r="M367" s="423" t="s">
        <v>4133</v>
      </c>
      <c r="N367" s="341"/>
      <c r="O367" s="341" t="s">
        <v>3760</v>
      </c>
      <c r="P367" s="375">
        <v>1.2E-2</v>
      </c>
      <c r="Q367" s="407"/>
      <c r="R367" s="404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203</v>
      </c>
      <c r="U367" s="341" t="s">
        <v>3766</v>
      </c>
      <c r="V367" s="341" t="s">
        <v>29</v>
      </c>
      <c r="W367" s="405" t="s">
        <v>3753</v>
      </c>
      <c r="X367" s="405" t="s">
        <v>3753</v>
      </c>
      <c r="Y367" s="405" t="s">
        <v>3753</v>
      </c>
      <c r="Z367" s="405" t="s">
        <v>3753</v>
      </c>
      <c r="AA367" s="405" t="s">
        <v>3753</v>
      </c>
      <c r="AB367" s="405" t="s">
        <v>3753</v>
      </c>
      <c r="AC367" s="405" t="s">
        <v>3753</v>
      </c>
      <c r="AD367" s="405" t="s">
        <v>3753</v>
      </c>
      <c r="AE367" s="405" t="s">
        <v>3753</v>
      </c>
      <c r="AF367" s="405" t="s">
        <v>3753</v>
      </c>
      <c r="AG367" s="405" t="s">
        <v>3753</v>
      </c>
      <c r="AH367" s="405" t="s">
        <v>3753</v>
      </c>
      <c r="AI367" s="405" t="s">
        <v>3753</v>
      </c>
      <c r="AJ367" s="405" t="s">
        <v>3753</v>
      </c>
      <c r="AK367" s="291" t="s">
        <v>3107</v>
      </c>
      <c r="AL367" s="291"/>
      <c r="AM367" s="291" t="s">
        <v>3107</v>
      </c>
      <c r="AN367" s="291" t="s">
        <v>3107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2893</v>
      </c>
      <c r="BE367" s="291" t="s">
        <v>2893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3740</v>
      </c>
      <c r="B368" s="95" t="s">
        <v>2017</v>
      </c>
      <c r="C368" s="114" t="s">
        <v>4844</v>
      </c>
      <c r="D368" s="409">
        <v>3247402</v>
      </c>
      <c r="E368" s="342" t="s">
        <v>28</v>
      </c>
      <c r="F368" s="342" t="s">
        <v>20</v>
      </c>
      <c r="G368" s="342" t="s">
        <v>214</v>
      </c>
      <c r="H368" s="413">
        <f>IFERROR(VLOOKUP(G368,'Cadastro de assessores'!A:B,2,FALSE),"Não Cadastrado")</f>
        <v>12331</v>
      </c>
      <c r="I368" s="413"/>
      <c r="J368" s="26" t="s">
        <v>3743</v>
      </c>
      <c r="K368" s="342" t="s">
        <v>210</v>
      </c>
      <c r="L368" s="402">
        <v>44673</v>
      </c>
      <c r="M368" s="402">
        <v>44673</v>
      </c>
      <c r="N368" s="345"/>
      <c r="O368" s="345" t="s">
        <v>3760</v>
      </c>
      <c r="P368" s="375">
        <v>1.2E-2</v>
      </c>
      <c r="Q368" s="315" t="s">
        <v>4845</v>
      </c>
      <c r="R368" s="404"/>
      <c r="S368" s="341" t="str">
        <f t="shared" si="38"/>
        <v>Não Qualificado</v>
      </c>
      <c r="T368" s="341" t="s">
        <v>203</v>
      </c>
      <c r="U368" s="345" t="s">
        <v>3796</v>
      </c>
      <c r="V368" s="341" t="s">
        <v>20</v>
      </c>
      <c r="W368" s="405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5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3740</v>
      </c>
      <c r="B369" s="95" t="s">
        <v>2029</v>
      </c>
      <c r="C369" s="377" t="s">
        <v>4846</v>
      </c>
      <c r="D369" s="345">
        <v>6000381</v>
      </c>
      <c r="E369" s="342" t="s">
        <v>110</v>
      </c>
      <c r="F369" s="342" t="s">
        <v>29</v>
      </c>
      <c r="G369" s="342" t="s">
        <v>30</v>
      </c>
      <c r="H369" s="342">
        <f>IFERROR(VLOOKUP(G369,'Cadastro de assessores'!A:B,2,FALSE),"Não Cadastrado")</f>
        <v>12344</v>
      </c>
      <c r="I369" s="342"/>
      <c r="J369" s="26" t="s">
        <v>3743</v>
      </c>
      <c r="K369" s="342" t="s">
        <v>210</v>
      </c>
      <c r="L369" s="402">
        <v>44404</v>
      </c>
      <c r="M369" s="402">
        <v>44404</v>
      </c>
      <c r="N369" s="341"/>
      <c r="O369" s="341" t="s">
        <v>3760</v>
      </c>
      <c r="P369" s="375">
        <v>1.2E-2</v>
      </c>
      <c r="Q369" s="158" t="s">
        <v>4847</v>
      </c>
      <c r="R369" s="404"/>
      <c r="S369" s="341" t="str">
        <f t="shared" si="38"/>
        <v>Não Qualificado</v>
      </c>
      <c r="T369" s="341" t="s">
        <v>203</v>
      </c>
      <c r="U369" s="345" t="s">
        <v>3787</v>
      </c>
      <c r="V369" s="341" t="s">
        <v>29</v>
      </c>
      <c r="W369" s="405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5"/>
      <c r="AI369" s="405"/>
      <c r="AJ369" s="291"/>
      <c r="AK369" s="291"/>
      <c r="AL369" s="291"/>
      <c r="AM369" s="455"/>
      <c r="AN369" s="455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3740</v>
      </c>
      <c r="B370" s="95" t="s">
        <v>4848</v>
      </c>
      <c r="C370" s="377" t="s">
        <v>4849</v>
      </c>
      <c r="D370" s="345">
        <v>3081966</v>
      </c>
      <c r="E370" s="342" t="s">
        <v>28</v>
      </c>
      <c r="F370" s="342" t="s">
        <v>29</v>
      </c>
      <c r="G370" s="342" t="s">
        <v>487</v>
      </c>
      <c r="H370" s="345" t="str">
        <f>IFERROR(VLOOKUP(G370,'Cadastro de assessores'!A:B,2,FALSE),"Não Cadastrado")</f>
        <v>18993</v>
      </c>
      <c r="I370" s="345"/>
      <c r="J370" s="26" t="s">
        <v>3743</v>
      </c>
      <c r="K370" s="342" t="s">
        <v>210</v>
      </c>
      <c r="L370" s="403">
        <v>44488</v>
      </c>
      <c r="M370" s="403">
        <v>44498</v>
      </c>
      <c r="N370" s="345"/>
      <c r="O370" s="345" t="s">
        <v>3757</v>
      </c>
      <c r="P370" s="375">
        <v>5.0000000000000001E-3</v>
      </c>
      <c r="Q370" s="158"/>
      <c r="R370" s="404"/>
      <c r="S370" s="341" t="str">
        <f t="shared" si="38"/>
        <v>Não Qualificado</v>
      </c>
      <c r="T370" s="341" t="s">
        <v>203</v>
      </c>
      <c r="U370" s="345" t="s">
        <v>4004</v>
      </c>
      <c r="V370" s="341" t="s">
        <v>918</v>
      </c>
      <c r="W370" s="405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5"/>
      <c r="AH370" s="405"/>
      <c r="AI370" s="405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3740</v>
      </c>
      <c r="B371" s="95" t="s">
        <v>4850</v>
      </c>
      <c r="C371" s="95" t="s">
        <v>4851</v>
      </c>
      <c r="D371" s="342">
        <v>4848711</v>
      </c>
      <c r="E371" s="342" t="s">
        <v>110</v>
      </c>
      <c r="F371" s="342" t="s">
        <v>29</v>
      </c>
      <c r="G371" s="342" t="s">
        <v>4022</v>
      </c>
      <c r="H371" s="342" t="str">
        <f>IFERROR(VLOOKUP(G371,'Cadastro de assessores'!A:B,2,FALSE),"Não Cadastrado")</f>
        <v>15049</v>
      </c>
      <c r="I371" s="342"/>
      <c r="J371" s="26" t="s">
        <v>3743</v>
      </c>
      <c r="K371" s="342" t="s">
        <v>210</v>
      </c>
      <c r="L371" s="402">
        <v>44236</v>
      </c>
      <c r="M371" s="402">
        <v>44236</v>
      </c>
      <c r="N371" s="341"/>
      <c r="O371" s="341" t="s">
        <v>3760</v>
      </c>
      <c r="P371" s="375">
        <v>1.2E-2</v>
      </c>
      <c r="Q371" s="432"/>
      <c r="R371" s="404"/>
      <c r="S371" s="341" t="str">
        <f t="shared" si="38"/>
        <v>Não Qualificado</v>
      </c>
      <c r="T371" s="341" t="s">
        <v>203</v>
      </c>
      <c r="U371" s="341" t="s">
        <v>3766</v>
      </c>
      <c r="V371" s="341" t="s">
        <v>29</v>
      </c>
      <c r="W371" s="405"/>
      <c r="X371" s="405"/>
      <c r="Y371" s="405"/>
      <c r="Z371" s="405"/>
      <c r="AA371" s="405"/>
      <c r="AB371" s="405"/>
      <c r="AC371" s="405"/>
      <c r="AD371" s="405"/>
      <c r="AE371" s="405"/>
      <c r="AF371" s="405"/>
      <c r="AG371" s="405"/>
      <c r="AH371" s="405"/>
      <c r="AI371" s="405" t="s">
        <v>3753</v>
      </c>
      <c r="AJ371" s="405"/>
      <c r="AK371" s="291"/>
      <c r="AL371" s="291"/>
      <c r="AM371" s="291">
        <v>154879.93</v>
      </c>
      <c r="AN371" s="455">
        <v>155088.12</v>
      </c>
      <c r="AO371" s="455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3740</v>
      </c>
      <c r="B372" s="95" t="s">
        <v>3603</v>
      </c>
      <c r="C372" s="114" t="s">
        <v>3601</v>
      </c>
      <c r="D372" s="341">
        <v>3064790</v>
      </c>
      <c r="E372" s="341" t="s">
        <v>28</v>
      </c>
      <c r="F372" s="341" t="s">
        <v>29</v>
      </c>
      <c r="G372" s="341" t="s">
        <v>831</v>
      </c>
      <c r="H372" s="341" t="str">
        <f>IFERROR(VLOOKUP(G372,'Cadastro de assessores'!A:B,2,FALSE),"Não Cadastrado")</f>
        <v>18467</v>
      </c>
      <c r="I372" s="341"/>
      <c r="J372" s="26" t="s">
        <v>201</v>
      </c>
      <c r="K372" s="341" t="s">
        <v>3749</v>
      </c>
      <c r="L372" s="374">
        <v>43699</v>
      </c>
      <c r="M372" s="374">
        <v>43699</v>
      </c>
      <c r="N372" s="341"/>
      <c r="O372" s="341" t="s">
        <v>3750</v>
      </c>
      <c r="P372" s="375">
        <v>1.4999999999999999E-2</v>
      </c>
      <c r="Q372" s="407" t="s">
        <v>4852</v>
      </c>
      <c r="R372" s="404"/>
      <c r="S372" s="341" t="str">
        <f t="shared" si="38"/>
        <v>Não Qualificado</v>
      </c>
      <c r="T372" s="341" t="s">
        <v>203</v>
      </c>
      <c r="U372" s="341" t="s">
        <v>3922</v>
      </c>
      <c r="V372" s="341" t="s">
        <v>20</v>
      </c>
      <c r="W372" s="405" t="s">
        <v>4853</v>
      </c>
      <c r="X372" s="405"/>
      <c r="Y372" s="405" t="s">
        <v>4854</v>
      </c>
      <c r="Z372" s="405" t="s">
        <v>3753</v>
      </c>
      <c r="AA372" s="405" t="s">
        <v>3753</v>
      </c>
      <c r="AB372" s="405" t="s">
        <v>3753</v>
      </c>
      <c r="AC372" s="405" t="s">
        <v>3753</v>
      </c>
      <c r="AD372" s="405" t="s">
        <v>3753</v>
      </c>
      <c r="AE372" s="405" t="s">
        <v>3753</v>
      </c>
      <c r="AF372" s="405" t="s">
        <v>3753</v>
      </c>
      <c r="AG372" s="405" t="s">
        <v>3753</v>
      </c>
      <c r="AH372" s="405"/>
      <c r="AI372" s="405"/>
      <c r="AJ372" s="405"/>
      <c r="AK372" s="291"/>
      <c r="AL372" s="291"/>
      <c r="AM372" s="291" t="s">
        <v>3107</v>
      </c>
      <c r="AN372" s="291" t="s">
        <v>3107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2893</v>
      </c>
      <c r="BE372" s="291" t="s">
        <v>2893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3740</v>
      </c>
      <c r="B373" s="95" t="s">
        <v>2038</v>
      </c>
      <c r="C373" s="428" t="s">
        <v>4855</v>
      </c>
      <c r="D373" s="409">
        <v>188081</v>
      </c>
      <c r="E373" s="342" t="s">
        <v>28</v>
      </c>
      <c r="F373" s="342" t="s">
        <v>29</v>
      </c>
      <c r="G373" s="342" t="s">
        <v>78</v>
      </c>
      <c r="H373" s="341">
        <f>IFERROR(VLOOKUP(G373,'Cadastro de assessores'!A:B,2,FALSE),"Não Cadastrado")</f>
        <v>12332</v>
      </c>
      <c r="I373" s="341"/>
      <c r="J373" s="26" t="s">
        <v>3743</v>
      </c>
      <c r="K373" s="342" t="s">
        <v>210</v>
      </c>
      <c r="L373" s="374">
        <v>44770</v>
      </c>
      <c r="M373" s="374">
        <v>44774</v>
      </c>
      <c r="N373" s="341"/>
      <c r="O373" s="341" t="s">
        <v>3757</v>
      </c>
      <c r="P373" s="375">
        <v>7.0000000000000001E-3</v>
      </c>
      <c r="Q373" s="432"/>
      <c r="R373" s="404"/>
      <c r="S373" s="341"/>
      <c r="T373" s="341"/>
      <c r="U373" s="341"/>
      <c r="V373" s="341" t="s">
        <v>113</v>
      </c>
      <c r="W373" s="405"/>
      <c r="X373" s="405"/>
      <c r="Y373" s="405"/>
      <c r="Z373" s="405"/>
      <c r="AA373" s="405"/>
      <c r="AB373" s="405"/>
      <c r="AC373" s="405"/>
      <c r="AD373" s="405"/>
      <c r="AE373" s="405"/>
      <c r="AF373" s="405"/>
      <c r="AG373" s="405"/>
      <c r="AH373" s="405"/>
      <c r="AI373" s="405"/>
      <c r="AJ373" s="405"/>
      <c r="AK373" s="291"/>
      <c r="AL373" s="291"/>
      <c r="AM373" s="291"/>
      <c r="AN373" s="455"/>
      <c r="AO373" s="455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3740</v>
      </c>
      <c r="B374" s="95" t="s">
        <v>2043</v>
      </c>
      <c r="C374" s="428" t="s">
        <v>2040</v>
      </c>
      <c r="D374" s="409">
        <v>2834519</v>
      </c>
      <c r="E374" s="342" t="s">
        <v>28</v>
      </c>
      <c r="F374" s="342" t="s">
        <v>20</v>
      </c>
      <c r="G374" s="342" t="s">
        <v>214</v>
      </c>
      <c r="H374" s="413">
        <f>IFERROR(VLOOKUP(G374,'Cadastro de assessores'!A:B,2,FALSE),"Não Cadastrado")</f>
        <v>12331</v>
      </c>
      <c r="I374" s="413"/>
      <c r="J374" s="26" t="s">
        <v>3743</v>
      </c>
      <c r="K374" s="342" t="s">
        <v>210</v>
      </c>
      <c r="L374" s="374">
        <v>44596</v>
      </c>
      <c r="M374" s="374">
        <v>44614</v>
      </c>
      <c r="N374" s="341"/>
      <c r="O374" s="341" t="s">
        <v>3750</v>
      </c>
      <c r="P374" s="375">
        <v>1.4999999999999999E-2</v>
      </c>
      <c r="Q374" s="407" t="s">
        <v>4856</v>
      </c>
      <c r="R374" s="404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203</v>
      </c>
      <c r="U374" s="341" t="s">
        <v>3796</v>
      </c>
      <c r="V374" s="341" t="s">
        <v>20</v>
      </c>
      <c r="W374" s="405"/>
      <c r="X374" s="405"/>
      <c r="Y374" s="405"/>
      <c r="Z374" s="405"/>
      <c r="AA374" s="405"/>
      <c r="AB374" s="405"/>
      <c r="AC374" s="405"/>
      <c r="AD374" s="405"/>
      <c r="AE374" s="405"/>
      <c r="AF374" s="405"/>
      <c r="AG374" s="405"/>
      <c r="AH374" s="405"/>
      <c r="AI374" s="405"/>
      <c r="AJ374" s="405"/>
      <c r="AK374" s="291"/>
      <c r="AL374" s="291"/>
      <c r="AM374" s="291"/>
      <c r="AN374" s="455"/>
      <c r="AO374" s="455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3740</v>
      </c>
      <c r="B375" s="95">
        <v>7312126650</v>
      </c>
      <c r="C375" s="114" t="s">
        <v>4857</v>
      </c>
      <c r="D375" s="341">
        <v>4854627</v>
      </c>
      <c r="E375" s="341" t="s">
        <v>28</v>
      </c>
      <c r="F375" s="341" t="s">
        <v>20</v>
      </c>
      <c r="G375" s="341" t="s">
        <v>369</v>
      </c>
      <c r="H375" s="341" t="str">
        <f>IFERROR(VLOOKUP(G375,'Cadastro de assessores'!A:B,2,FALSE),"Não Cadastrado")</f>
        <v>18009</v>
      </c>
      <c r="I375" s="341"/>
      <c r="J375" s="26" t="s">
        <v>201</v>
      </c>
      <c r="K375" s="341" t="s">
        <v>3749</v>
      </c>
      <c r="L375" s="374">
        <v>44237</v>
      </c>
      <c r="M375" s="374">
        <v>44237</v>
      </c>
      <c r="N375" s="374">
        <v>44613</v>
      </c>
      <c r="O375" s="341" t="s">
        <v>3750</v>
      </c>
      <c r="P375" s="375">
        <v>1.4999999999999999E-2</v>
      </c>
      <c r="Q375" s="407" t="s">
        <v>4858</v>
      </c>
      <c r="R375" s="404"/>
      <c r="S375" s="341" t="str">
        <f t="shared" si="39"/>
        <v/>
      </c>
      <c r="T375" s="341" t="s">
        <v>203</v>
      </c>
      <c r="U375" s="341" t="s">
        <v>3801</v>
      </c>
      <c r="V375" s="341" t="s">
        <v>113</v>
      </c>
      <c r="W375" s="405"/>
      <c r="X375" s="405"/>
      <c r="Y375" s="405"/>
      <c r="Z375" s="405"/>
      <c r="AA375" s="405"/>
      <c r="AB375" s="405"/>
      <c r="AC375" s="405"/>
      <c r="AD375" s="405"/>
      <c r="AE375" s="405"/>
      <c r="AF375" s="405"/>
      <c r="AG375" s="405"/>
      <c r="AH375" s="405"/>
      <c r="AI375" s="405"/>
      <c r="AJ375" s="405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2893</v>
      </c>
      <c r="BE375" s="291" t="s">
        <v>2893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3740</v>
      </c>
      <c r="B376" s="95" t="s">
        <v>4859</v>
      </c>
      <c r="C376" s="377" t="s">
        <v>4860</v>
      </c>
      <c r="D376" s="345">
        <v>5378763</v>
      </c>
      <c r="E376" s="341" t="s">
        <v>28</v>
      </c>
      <c r="F376" s="341" t="s">
        <v>20</v>
      </c>
      <c r="G376" s="341" t="s">
        <v>369</v>
      </c>
      <c r="H376" s="341" t="str">
        <f>IFERROR(VLOOKUP(G376,'Cadastro de assessores'!A:B,2,FALSE),"Não Cadastrado")</f>
        <v>18009</v>
      </c>
      <c r="I376" s="341"/>
      <c r="J376" s="26" t="s">
        <v>201</v>
      </c>
      <c r="K376" s="341" t="s">
        <v>3749</v>
      </c>
      <c r="L376" s="341" t="s">
        <v>3107</v>
      </c>
      <c r="M376" s="341" t="s">
        <v>3107</v>
      </c>
      <c r="N376" s="374">
        <v>44619</v>
      </c>
      <c r="O376" s="341" t="s">
        <v>3764</v>
      </c>
      <c r="P376" s="375">
        <v>2.5000000000000001E-2</v>
      </c>
      <c r="Q376" s="158"/>
      <c r="R376" s="404"/>
      <c r="S376" s="341" t="str">
        <f t="shared" si="39"/>
        <v>Não Qualificado</v>
      </c>
      <c r="T376" s="341" t="s">
        <v>203</v>
      </c>
      <c r="U376" s="341" t="s">
        <v>3801</v>
      </c>
      <c r="V376" s="341" t="s">
        <v>113</v>
      </c>
      <c r="W376" s="405"/>
      <c r="X376" s="405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2893</v>
      </c>
      <c r="BE376" s="291" t="s">
        <v>2893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3740</v>
      </c>
      <c r="B377" s="95" t="s">
        <v>4861</v>
      </c>
      <c r="C377" s="377" t="s">
        <v>4862</v>
      </c>
      <c r="D377" s="345">
        <v>5947531</v>
      </c>
      <c r="E377" s="342" t="s">
        <v>28</v>
      </c>
      <c r="F377" s="342" t="s">
        <v>20</v>
      </c>
      <c r="G377" s="342" t="s">
        <v>369</v>
      </c>
      <c r="H377" s="342" t="str">
        <f>IFERROR(VLOOKUP(G377,'Cadastro de assessores'!A:B,2,FALSE),"Não Cadastrado")</f>
        <v>18009</v>
      </c>
      <c r="I377" s="342"/>
      <c r="J377" s="26" t="s">
        <v>3743</v>
      </c>
      <c r="K377" s="341" t="s">
        <v>215</v>
      </c>
      <c r="L377" s="341" t="s">
        <v>3107</v>
      </c>
      <c r="M377" s="423" t="s">
        <v>4133</v>
      </c>
      <c r="N377" s="345"/>
      <c r="O377" s="345" t="s">
        <v>3764</v>
      </c>
      <c r="P377" s="375">
        <v>2.5000000000000001E-2</v>
      </c>
      <c r="Q377" s="315"/>
      <c r="R377" s="404"/>
      <c r="S377" s="341" t="str">
        <f t="shared" si="39"/>
        <v/>
      </c>
      <c r="T377" s="341" t="s">
        <v>203</v>
      </c>
      <c r="U377" s="341" t="s">
        <v>3801</v>
      </c>
      <c r="V377" s="341" t="s">
        <v>113</v>
      </c>
      <c r="W377" s="405"/>
      <c r="X377" s="405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5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2893</v>
      </c>
      <c r="BE377" s="291" t="s">
        <v>2893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3740</v>
      </c>
      <c r="B378" s="95" t="s">
        <v>4863</v>
      </c>
      <c r="C378" s="377" t="s">
        <v>4864</v>
      </c>
      <c r="D378" s="345">
        <v>5655163</v>
      </c>
      <c r="E378" s="341" t="s">
        <v>28</v>
      </c>
      <c r="F378" s="341" t="s">
        <v>20</v>
      </c>
      <c r="G378" s="341" t="s">
        <v>369</v>
      </c>
      <c r="H378" s="341" t="str">
        <f>IFERROR(VLOOKUP(G378,'Cadastro de assessores'!A:B,2,FALSE),"Não Cadastrado")</f>
        <v>18009</v>
      </c>
      <c r="I378" s="341"/>
      <c r="J378" s="26" t="s">
        <v>201</v>
      </c>
      <c r="K378" s="341" t="s">
        <v>3749</v>
      </c>
      <c r="L378" s="374"/>
      <c r="M378" s="374">
        <v>44369</v>
      </c>
      <c r="N378" s="434">
        <v>44545</v>
      </c>
      <c r="O378" s="345" t="s">
        <v>3764</v>
      </c>
      <c r="P378" s="375">
        <v>2.5000000000000001E-2</v>
      </c>
      <c r="Q378" s="427" t="s">
        <v>4865</v>
      </c>
      <c r="R378" s="404"/>
      <c r="S378" s="341" t="str">
        <f t="shared" si="39"/>
        <v>Não Qualificado</v>
      </c>
      <c r="T378" s="341" t="s">
        <v>203</v>
      </c>
      <c r="U378" s="311" t="s">
        <v>4866</v>
      </c>
      <c r="V378" s="341" t="s">
        <v>113</v>
      </c>
      <c r="W378" s="405"/>
      <c r="X378" s="405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5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2893</v>
      </c>
      <c r="BE378" s="291" t="s">
        <v>2893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3740</v>
      </c>
      <c r="B379" s="95" t="s">
        <v>4867</v>
      </c>
      <c r="C379" s="428" t="s">
        <v>4868</v>
      </c>
      <c r="D379" s="413">
        <v>7048589</v>
      </c>
      <c r="E379" s="342" t="s">
        <v>28</v>
      </c>
      <c r="F379" s="342" t="s">
        <v>20</v>
      </c>
      <c r="G379" s="342" t="s">
        <v>63</v>
      </c>
      <c r="H379" s="342" t="str">
        <f>IFERROR(VLOOKUP(G379,'Cadastro de assessores'!A:B,2,FALSE),"Não Cadastrado")</f>
        <v>17831</v>
      </c>
      <c r="I379" s="342"/>
      <c r="J379" s="26" t="s">
        <v>3743</v>
      </c>
      <c r="K379" s="341" t="s">
        <v>210</v>
      </c>
      <c r="L379" s="402">
        <v>44508</v>
      </c>
      <c r="M379" s="402">
        <v>44508</v>
      </c>
      <c r="N379" s="345"/>
      <c r="O379" s="345" t="s">
        <v>3760</v>
      </c>
      <c r="P379" s="375">
        <v>1.2E-2</v>
      </c>
      <c r="Q379" s="158"/>
      <c r="R379" s="404"/>
      <c r="S379" s="341" t="str">
        <f t="shared" si="39"/>
        <v>Não Qualificado</v>
      </c>
      <c r="T379" s="341" t="s">
        <v>203</v>
      </c>
      <c r="U379" s="341" t="s">
        <v>3922</v>
      </c>
      <c r="V379" s="341" t="s">
        <v>20</v>
      </c>
      <c r="W379" s="405"/>
      <c r="X379" s="405"/>
      <c r="Y379" s="304"/>
      <c r="Z379" s="304"/>
      <c r="AA379" s="304"/>
      <c r="AB379" s="304"/>
      <c r="AC379" s="304"/>
      <c r="AD379" s="304"/>
      <c r="AE379" s="304"/>
      <c r="AF379" s="304"/>
      <c r="AG379" s="405"/>
      <c r="AH379" s="405"/>
      <c r="AI379" s="405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3740</v>
      </c>
      <c r="B380" s="95" t="s">
        <v>4869</v>
      </c>
      <c r="C380" s="428" t="s">
        <v>4870</v>
      </c>
      <c r="D380" s="342">
        <v>3502759</v>
      </c>
      <c r="E380" s="342" t="s">
        <v>28</v>
      </c>
      <c r="F380" s="342" t="s">
        <v>20</v>
      </c>
      <c r="G380" s="342" t="s">
        <v>214</v>
      </c>
      <c r="H380" s="342"/>
      <c r="I380" s="342"/>
      <c r="J380" s="26" t="s">
        <v>3743</v>
      </c>
      <c r="K380" s="341"/>
      <c r="L380" s="403"/>
      <c r="M380" s="342"/>
      <c r="N380" s="345"/>
      <c r="O380" s="345" t="s">
        <v>3750</v>
      </c>
      <c r="P380" s="375">
        <v>1.4999999999999999E-2</v>
      </c>
      <c r="Q380" s="158"/>
      <c r="R380" s="404"/>
      <c r="S380" s="341"/>
      <c r="T380" s="341"/>
      <c r="U380" s="345"/>
      <c r="V380" s="341" t="s">
        <v>20</v>
      </c>
      <c r="W380" s="405"/>
      <c r="X380" s="405"/>
      <c r="Y380" s="304"/>
      <c r="Z380" s="304"/>
      <c r="AA380" s="304"/>
      <c r="AB380" s="304"/>
      <c r="AC380" s="304"/>
      <c r="AD380" s="304"/>
      <c r="AE380" s="304"/>
      <c r="AF380" s="304"/>
      <c r="AG380" s="405"/>
      <c r="AH380" s="405"/>
      <c r="AI380" s="405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3740</v>
      </c>
      <c r="B381" s="95" t="s">
        <v>4871</v>
      </c>
      <c r="C381" s="428" t="s">
        <v>4872</v>
      </c>
      <c r="D381" s="342">
        <v>9281869</v>
      </c>
      <c r="E381" s="342" t="s">
        <v>28</v>
      </c>
      <c r="F381" s="342" t="s">
        <v>38</v>
      </c>
      <c r="G381" s="342" t="s">
        <v>4873</v>
      </c>
      <c r="H381" s="342">
        <f>IFERROR(VLOOKUP(G381,'Cadastro de assessores'!A:B,2,FALSE),"Não Cadastrado")</f>
        <v>12360</v>
      </c>
      <c r="I381" s="342"/>
      <c r="J381" s="26" t="s">
        <v>201</v>
      </c>
      <c r="K381" s="341"/>
      <c r="L381" s="403">
        <v>44831</v>
      </c>
      <c r="M381" s="403">
        <v>44831</v>
      </c>
      <c r="N381" s="345"/>
      <c r="O381" s="345" t="s">
        <v>3764</v>
      </c>
      <c r="P381" s="375">
        <v>2.5000000000000001E-2</v>
      </c>
      <c r="Q381" s="158" t="s">
        <v>4874</v>
      </c>
      <c r="R381" s="404"/>
      <c r="S381" s="341"/>
      <c r="T381" s="341"/>
      <c r="U381" s="345"/>
      <c r="V381" s="341" t="s">
        <v>20</v>
      </c>
      <c r="W381" s="405"/>
      <c r="X381" s="405"/>
      <c r="Y381" s="304"/>
      <c r="Z381" s="304"/>
      <c r="AA381" s="304"/>
      <c r="AB381" s="304"/>
      <c r="AC381" s="304"/>
      <c r="AD381" s="304"/>
      <c r="AE381" s="304"/>
      <c r="AF381" s="304"/>
      <c r="AG381" s="405"/>
      <c r="AH381" s="405"/>
      <c r="AI381" s="405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3740</v>
      </c>
      <c r="B382" s="95" t="s">
        <v>2062</v>
      </c>
      <c r="C382" s="428" t="s">
        <v>2060</v>
      </c>
      <c r="D382" s="342">
        <v>4006849</v>
      </c>
      <c r="E382" s="342" t="s">
        <v>28</v>
      </c>
      <c r="F382" s="342" t="s">
        <v>20</v>
      </c>
      <c r="G382" s="342" t="s">
        <v>369</v>
      </c>
      <c r="H382" s="342" t="str">
        <f>IFERROR(VLOOKUP(G382,'Cadastro de assessores'!A:B,2,FALSE),"Não Cadastrado")</f>
        <v>18009</v>
      </c>
      <c r="I382" s="342"/>
      <c r="J382" s="26" t="s">
        <v>3743</v>
      </c>
      <c r="K382" s="341" t="s">
        <v>210</v>
      </c>
      <c r="L382" s="403">
        <v>44517</v>
      </c>
      <c r="M382" s="403">
        <v>44517</v>
      </c>
      <c r="N382" s="345"/>
      <c r="O382" s="345" t="s">
        <v>3750</v>
      </c>
      <c r="P382" s="375">
        <v>1.4999999999999999E-2</v>
      </c>
      <c r="Q382" s="158" t="s">
        <v>4032</v>
      </c>
      <c r="R382" s="404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203</v>
      </c>
      <c r="U382" s="345" t="s">
        <v>4033</v>
      </c>
      <c r="V382" s="341" t="s">
        <v>20</v>
      </c>
      <c r="W382" s="405"/>
      <c r="X382" s="405"/>
      <c r="Y382" s="304"/>
      <c r="Z382" s="304"/>
      <c r="AA382" s="304"/>
      <c r="AB382" s="304"/>
      <c r="AC382" s="304"/>
      <c r="AD382" s="304"/>
      <c r="AE382" s="304"/>
      <c r="AF382" s="304"/>
      <c r="AG382" s="405"/>
      <c r="AH382" s="405"/>
      <c r="AI382" s="405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3740</v>
      </c>
      <c r="B383" s="95" t="s">
        <v>4875</v>
      </c>
      <c r="C383" s="114" t="s">
        <v>4876</v>
      </c>
      <c r="D383" s="341">
        <v>4017894</v>
      </c>
      <c r="E383" s="341" t="s">
        <v>28</v>
      </c>
      <c r="F383" s="341" t="s">
        <v>29</v>
      </c>
      <c r="G383" s="341" t="s">
        <v>4256</v>
      </c>
      <c r="H383" s="341" t="str">
        <f>IFERROR(VLOOKUP(G383,'Cadastro de assessores'!A:B,2,FALSE),"Não Cadastrado")</f>
        <v>12846</v>
      </c>
      <c r="I383" s="341"/>
      <c r="J383" s="26" t="s">
        <v>201</v>
      </c>
      <c r="K383" s="341" t="s">
        <v>3749</v>
      </c>
      <c r="L383" s="374"/>
      <c r="M383" s="374">
        <v>44291</v>
      </c>
      <c r="N383" s="374">
        <v>44378</v>
      </c>
      <c r="O383" s="341" t="s">
        <v>3764</v>
      </c>
      <c r="P383" s="375">
        <v>0.01</v>
      </c>
      <c r="Q383" s="407" t="s">
        <v>4257</v>
      </c>
      <c r="R383" s="404"/>
      <c r="S383" s="341" t="str">
        <f t="shared" si="40"/>
        <v>Não Qualificado</v>
      </c>
      <c r="T383" s="341" t="s">
        <v>203</v>
      </c>
      <c r="U383" s="341" t="s">
        <v>3922</v>
      </c>
      <c r="V383" s="341" t="s">
        <v>20</v>
      </c>
      <c r="W383" s="405"/>
      <c r="X383" s="405"/>
      <c r="Y383" s="405"/>
      <c r="Z383" s="405"/>
      <c r="AA383" s="405"/>
      <c r="AB383" s="405"/>
      <c r="AC383" s="405"/>
      <c r="AD383" s="405"/>
      <c r="AE383" s="405"/>
      <c r="AF383" s="405"/>
      <c r="AG383" s="405"/>
      <c r="AH383" s="405"/>
      <c r="AI383" s="405"/>
      <c r="AJ383" s="405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2893</v>
      </c>
      <c r="BE383" s="291" t="s">
        <v>2893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3740</v>
      </c>
      <c r="B384" s="95" t="s">
        <v>3040</v>
      </c>
      <c r="C384" s="114" t="s">
        <v>4877</v>
      </c>
      <c r="D384" s="341">
        <v>2172838</v>
      </c>
      <c r="E384" s="341" t="s">
        <v>28</v>
      </c>
      <c r="F384" s="341" t="s">
        <v>29</v>
      </c>
      <c r="G384" s="341" t="s">
        <v>3033</v>
      </c>
      <c r="H384" s="341" t="str">
        <f>IFERROR(VLOOKUP(G384,'Cadastro de assessores'!A:B,2,FALSE),"Não Cadastrado")</f>
        <v>18236</v>
      </c>
      <c r="I384" s="341"/>
      <c r="J384" s="26" t="s">
        <v>201</v>
      </c>
      <c r="K384" s="341" t="s">
        <v>3749</v>
      </c>
      <c r="L384" s="374"/>
      <c r="M384" s="374">
        <v>43671</v>
      </c>
      <c r="N384" s="341" t="s">
        <v>3846</v>
      </c>
      <c r="O384" s="341" t="s">
        <v>3764</v>
      </c>
      <c r="P384" s="375">
        <v>1E-4</v>
      </c>
      <c r="Q384" s="158" t="s">
        <v>3847</v>
      </c>
      <c r="R384" s="404"/>
      <c r="S384" s="341" t="str">
        <f t="shared" si="40"/>
        <v>Não Qualificado</v>
      </c>
      <c r="T384" s="341" t="s">
        <v>329</v>
      </c>
      <c r="U384" s="341" t="s">
        <v>3766</v>
      </c>
      <c r="V384" s="341" t="s">
        <v>29</v>
      </c>
      <c r="W384" s="405" t="s">
        <v>4878</v>
      </c>
      <c r="X384" s="405"/>
      <c r="Y384" s="405" t="s">
        <v>4879</v>
      </c>
      <c r="Z384" s="405" t="s">
        <v>3753</v>
      </c>
      <c r="AA384" s="405" t="s">
        <v>3753</v>
      </c>
      <c r="AB384" s="405" t="s">
        <v>3753</v>
      </c>
      <c r="AC384" s="405" t="s">
        <v>3753</v>
      </c>
      <c r="AD384" s="405" t="s">
        <v>3753</v>
      </c>
      <c r="AE384" s="405" t="s">
        <v>3753</v>
      </c>
      <c r="AF384" s="405" t="s">
        <v>3753</v>
      </c>
      <c r="AG384" s="405" t="s">
        <v>3753</v>
      </c>
      <c r="AH384" s="405"/>
      <c r="AI384" s="405" t="s">
        <v>3753</v>
      </c>
      <c r="AJ384" s="405"/>
      <c r="AK384" s="291"/>
      <c r="AL384" s="291"/>
      <c r="AM384" s="291" t="s">
        <v>3107</v>
      </c>
      <c r="AN384" s="291" t="s">
        <v>3107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2893</v>
      </c>
      <c r="BE384" s="291" t="s">
        <v>2893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3740</v>
      </c>
      <c r="B385" s="95" t="s">
        <v>4880</v>
      </c>
      <c r="C385" s="114" t="s">
        <v>4881</v>
      </c>
      <c r="D385" s="341">
        <v>6683617</v>
      </c>
      <c r="E385" s="341" t="s">
        <v>28</v>
      </c>
      <c r="F385" s="341" t="s">
        <v>20</v>
      </c>
      <c r="G385" s="341" t="s">
        <v>369</v>
      </c>
      <c r="H385" s="341" t="str">
        <f>IFERROR(VLOOKUP(G385,'Cadastro de assessores'!A:B,2,FALSE),"Não Cadastrado")</f>
        <v>18009</v>
      </c>
      <c r="I385" s="341"/>
      <c r="J385" s="26" t="s">
        <v>201</v>
      </c>
      <c r="K385" s="341" t="s">
        <v>3749</v>
      </c>
      <c r="L385" s="374"/>
      <c r="M385" s="374">
        <v>44463</v>
      </c>
      <c r="N385" s="374">
        <v>44678</v>
      </c>
      <c r="O385" s="341" t="s">
        <v>3974</v>
      </c>
      <c r="P385" s="375">
        <v>0.02</v>
      </c>
      <c r="Q385" s="158" t="s">
        <v>4882</v>
      </c>
      <c r="R385" s="404"/>
      <c r="S385" s="341" t="str">
        <f t="shared" si="40"/>
        <v>Não Qualificado</v>
      </c>
      <c r="T385" s="341" t="s">
        <v>203</v>
      </c>
      <c r="U385" s="345" t="s">
        <v>4883</v>
      </c>
      <c r="V385" s="341" t="s">
        <v>3839</v>
      </c>
      <c r="W385" s="405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5"/>
      <c r="AH385" s="405"/>
      <c r="AI385" s="405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2893</v>
      </c>
      <c r="BE385" s="291" t="s">
        <v>2893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3740</v>
      </c>
      <c r="B386" s="95" t="s">
        <v>2078</v>
      </c>
      <c r="C386" s="114" t="s">
        <v>4884</v>
      </c>
      <c r="D386" s="341">
        <v>2587496</v>
      </c>
      <c r="E386" s="341" t="s">
        <v>28</v>
      </c>
      <c r="F386" s="341" t="s">
        <v>20</v>
      </c>
      <c r="G386" s="341" t="s">
        <v>63</v>
      </c>
      <c r="H386" s="341"/>
      <c r="I386" s="341"/>
      <c r="J386" s="26" t="s">
        <v>201</v>
      </c>
      <c r="K386" s="341"/>
      <c r="L386" s="374"/>
      <c r="M386" s="374">
        <v>44861</v>
      </c>
      <c r="N386" s="374"/>
      <c r="O386" s="341" t="s">
        <v>4885</v>
      </c>
      <c r="P386" s="375">
        <v>0.01</v>
      </c>
      <c r="Q386" s="407"/>
      <c r="R386" s="404"/>
      <c r="S386" s="341"/>
      <c r="T386" s="341"/>
      <c r="U386" s="345"/>
      <c r="V386" s="341" t="s">
        <v>20</v>
      </c>
      <c r="W386" s="405"/>
      <c r="X386" s="405"/>
      <c r="Y386" s="405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3740</v>
      </c>
      <c r="B387" s="95" t="s">
        <v>4886</v>
      </c>
      <c r="C387" s="114" t="s">
        <v>4887</v>
      </c>
      <c r="D387" s="341">
        <v>4742129</v>
      </c>
      <c r="E387" s="341" t="s">
        <v>28</v>
      </c>
      <c r="F387" s="341" t="s">
        <v>2039</v>
      </c>
      <c r="G387" s="341" t="s">
        <v>369</v>
      </c>
      <c r="H387" s="341" t="str">
        <f>IFERROR(VLOOKUP(G387,'Cadastro de assessores'!A:B,2,FALSE),"Não Cadastrado")</f>
        <v>18009</v>
      </c>
      <c r="I387" s="341"/>
      <c r="J387" s="26" t="s">
        <v>201</v>
      </c>
      <c r="K387" s="341" t="s">
        <v>3749</v>
      </c>
      <c r="L387" s="374"/>
      <c r="M387" s="374">
        <v>44207</v>
      </c>
      <c r="N387" s="374">
        <v>44648</v>
      </c>
      <c r="O387" s="341" t="s">
        <v>3965</v>
      </c>
      <c r="P387" s="375">
        <v>0.02</v>
      </c>
      <c r="Q387" s="407" t="s">
        <v>4888</v>
      </c>
      <c r="R387" s="404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203</v>
      </c>
      <c r="U387" s="345" t="s">
        <v>3801</v>
      </c>
      <c r="V387" s="341" t="s">
        <v>113</v>
      </c>
      <c r="W387" s="405"/>
      <c r="X387" s="405"/>
      <c r="Y387" s="405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2893</v>
      </c>
      <c r="BE387" s="291" t="s">
        <v>2893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3740</v>
      </c>
      <c r="B388" s="95" t="s">
        <v>4886</v>
      </c>
      <c r="C388" s="114" t="s">
        <v>4887</v>
      </c>
      <c r="D388" s="341">
        <v>4782053</v>
      </c>
      <c r="E388" s="341" t="s">
        <v>28</v>
      </c>
      <c r="F388" s="341" t="s">
        <v>2039</v>
      </c>
      <c r="G388" s="341" t="s">
        <v>369</v>
      </c>
      <c r="H388" s="341" t="str">
        <f>IFERROR(VLOOKUP(G388,'Cadastro de assessores'!A:B,2,FALSE),"Não Cadastrado")</f>
        <v>18009</v>
      </c>
      <c r="I388" s="341"/>
      <c r="J388" s="26" t="s">
        <v>201</v>
      </c>
      <c r="K388" s="341" t="s">
        <v>3749</v>
      </c>
      <c r="L388" s="374"/>
      <c r="M388" s="374">
        <v>44216</v>
      </c>
      <c r="N388" s="374">
        <v>44648</v>
      </c>
      <c r="O388" s="341" t="s">
        <v>3797</v>
      </c>
      <c r="P388" s="375">
        <v>8.0000000000000002E-3</v>
      </c>
      <c r="Q388" s="407" t="s">
        <v>4889</v>
      </c>
      <c r="R388" s="404"/>
      <c r="S388" s="341" t="str">
        <f t="shared" si="41"/>
        <v/>
      </c>
      <c r="T388" s="341" t="s">
        <v>203</v>
      </c>
      <c r="U388" s="345" t="s">
        <v>3801</v>
      </c>
      <c r="V388" s="341" t="s">
        <v>113</v>
      </c>
      <c r="W388" s="405"/>
      <c r="X388" s="304"/>
      <c r="Y388" s="405"/>
      <c r="Z388" s="405"/>
      <c r="AA388" s="405"/>
      <c r="AB388" s="405"/>
      <c r="AC388" s="405"/>
      <c r="AD388" s="405"/>
      <c r="AE388" s="405"/>
      <c r="AF388" s="405"/>
      <c r="AG388" s="405"/>
      <c r="AH388" s="405"/>
      <c r="AI388" s="405"/>
      <c r="AJ388" s="405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2893</v>
      </c>
      <c r="BE388" s="291" t="s">
        <v>2893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3740</v>
      </c>
      <c r="B389" s="95" t="s">
        <v>2093</v>
      </c>
      <c r="C389" s="114" t="s">
        <v>4890</v>
      </c>
      <c r="D389" s="342">
        <v>5663320</v>
      </c>
      <c r="E389" s="342" t="s">
        <v>28</v>
      </c>
      <c r="F389" s="342" t="s">
        <v>29</v>
      </c>
      <c r="G389" s="342" t="s">
        <v>4891</v>
      </c>
      <c r="H389" s="342">
        <f>IFERROR(VLOOKUP(G389,'Cadastro de assessores'!A:B,2,FALSE),"Não Cadastrado")</f>
        <v>12338</v>
      </c>
      <c r="I389" s="342"/>
      <c r="J389" s="26" t="s">
        <v>3743</v>
      </c>
      <c r="K389" s="342" t="s">
        <v>210</v>
      </c>
      <c r="L389" s="402">
        <v>44385</v>
      </c>
      <c r="M389" s="402">
        <v>44385</v>
      </c>
      <c r="N389" s="345"/>
      <c r="O389" s="345" t="s">
        <v>3797</v>
      </c>
      <c r="P389" s="375">
        <v>8.0000000000000002E-3</v>
      </c>
      <c r="Q389" s="315" t="s">
        <v>4892</v>
      </c>
      <c r="R389" s="404"/>
      <c r="S389" s="341" t="str">
        <f t="shared" si="41"/>
        <v>Não Qualificado</v>
      </c>
      <c r="T389" s="341" t="s">
        <v>203</v>
      </c>
      <c r="U389" s="345" t="s">
        <v>3771</v>
      </c>
      <c r="V389" s="341" t="s">
        <v>29</v>
      </c>
      <c r="W389" s="405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5"/>
      <c r="AN389" s="455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3740</v>
      </c>
      <c r="B390" s="95" t="s">
        <v>2093</v>
      </c>
      <c r="C390" s="114" t="s">
        <v>4890</v>
      </c>
      <c r="D390" s="341">
        <v>2660830</v>
      </c>
      <c r="E390" s="342" t="s">
        <v>28</v>
      </c>
      <c r="F390" s="342" t="s">
        <v>29</v>
      </c>
      <c r="G390" s="342" t="s">
        <v>30</v>
      </c>
      <c r="H390" s="342">
        <f>IFERROR(VLOOKUP(G390,'Cadastro de assessores'!A:B,2,FALSE),"Não Cadastrado")</f>
        <v>12344</v>
      </c>
      <c r="I390" s="342"/>
      <c r="J390" s="26" t="s">
        <v>3743</v>
      </c>
      <c r="K390" s="342" t="s">
        <v>210</v>
      </c>
      <c r="L390" s="402">
        <v>43741</v>
      </c>
      <c r="M390" s="402">
        <v>43741</v>
      </c>
      <c r="N390" s="341"/>
      <c r="O390" s="341" t="s">
        <v>4449</v>
      </c>
      <c r="P390" s="375">
        <v>7.0000000000000001E-3</v>
      </c>
      <c r="Q390" s="315" t="s">
        <v>4892</v>
      </c>
      <c r="R390" s="404"/>
      <c r="S390" s="341" t="str">
        <f t="shared" si="41"/>
        <v>Não Qualificado</v>
      </c>
      <c r="T390" s="341" t="s">
        <v>203</v>
      </c>
      <c r="U390" s="345" t="s">
        <v>3771</v>
      </c>
      <c r="V390" s="341" t="s">
        <v>29</v>
      </c>
      <c r="W390" s="405" t="s">
        <v>4893</v>
      </c>
      <c r="X390" s="304"/>
      <c r="Y390" s="405" t="s">
        <v>4894</v>
      </c>
      <c r="Z390" s="405" t="s">
        <v>4895</v>
      </c>
      <c r="AA390" s="405" t="s">
        <v>4896</v>
      </c>
      <c r="AB390" s="405" t="s">
        <v>4897</v>
      </c>
      <c r="AC390" s="405" t="s">
        <v>4898</v>
      </c>
      <c r="AD390" s="405" t="s">
        <v>4899</v>
      </c>
      <c r="AE390" s="405" t="s">
        <v>4900</v>
      </c>
      <c r="AF390" s="405" t="s">
        <v>4901</v>
      </c>
      <c r="AG390" s="405" t="s">
        <v>4902</v>
      </c>
      <c r="AH390" s="405" t="s">
        <v>4903</v>
      </c>
      <c r="AI390" s="405" t="s">
        <v>4904</v>
      </c>
      <c r="AJ390" s="405" t="s">
        <v>4905</v>
      </c>
      <c r="AK390" s="291">
        <v>728345.95</v>
      </c>
      <c r="AL390" s="291">
        <v>718046.08</v>
      </c>
      <c r="AM390" s="291">
        <v>699729.73</v>
      </c>
      <c r="AN390" s="455">
        <v>699544.75</v>
      </c>
      <c r="AO390" s="455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3740</v>
      </c>
      <c r="B391" s="95" t="s">
        <v>2093</v>
      </c>
      <c r="C391" s="114" t="s">
        <v>4890</v>
      </c>
      <c r="D391" s="409">
        <v>7878590</v>
      </c>
      <c r="E391" s="342" t="s">
        <v>28</v>
      </c>
      <c r="F391" s="342" t="s">
        <v>29</v>
      </c>
      <c r="G391" s="342" t="s">
        <v>30</v>
      </c>
      <c r="H391" s="342">
        <f>IFERROR(VLOOKUP(G391,'Cadastro de assessores'!A:B,2,FALSE),"Não Cadastrado")</f>
        <v>12344</v>
      </c>
      <c r="I391" s="342"/>
      <c r="J391" s="26" t="s">
        <v>3743</v>
      </c>
      <c r="K391" s="341" t="s">
        <v>215</v>
      </c>
      <c r="L391" s="341" t="s">
        <v>3107</v>
      </c>
      <c r="M391" s="423" t="s">
        <v>4133</v>
      </c>
      <c r="N391" s="345"/>
      <c r="O391" s="345" t="s">
        <v>4906</v>
      </c>
      <c r="P391" s="375">
        <v>0.01</v>
      </c>
      <c r="Q391" s="315" t="s">
        <v>4892</v>
      </c>
      <c r="R391" s="404"/>
      <c r="S391" s="341" t="str">
        <f t="shared" si="41"/>
        <v>Não Qualificado</v>
      </c>
      <c r="T391" s="341" t="s">
        <v>203</v>
      </c>
      <c r="U391" s="345" t="s">
        <v>3771</v>
      </c>
      <c r="V391" s="341" t="s">
        <v>29</v>
      </c>
      <c r="W391" s="405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5"/>
      <c r="AN391" s="455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2893</v>
      </c>
      <c r="BE391" s="291" t="s">
        <v>2893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3740</v>
      </c>
      <c r="B392" s="95" t="s">
        <v>2100</v>
      </c>
      <c r="C392" s="428" t="s">
        <v>4907</v>
      </c>
      <c r="D392" s="413">
        <v>7273700</v>
      </c>
      <c r="E392" s="342" t="s">
        <v>28</v>
      </c>
      <c r="F392" s="342" t="s">
        <v>20</v>
      </c>
      <c r="G392" s="413" t="s">
        <v>369</v>
      </c>
      <c r="H392" s="342" t="str">
        <f>IFERROR(VLOOKUP(G392,'Cadastro de assessores'!A:B,2,FALSE),"Não Cadastrado")</f>
        <v>18009</v>
      </c>
      <c r="I392" s="342"/>
      <c r="J392" s="26" t="s">
        <v>3743</v>
      </c>
      <c r="K392" s="342" t="s">
        <v>210</v>
      </c>
      <c r="L392" s="402">
        <v>44532</v>
      </c>
      <c r="M392" s="402">
        <v>44536</v>
      </c>
      <c r="N392" s="413"/>
      <c r="O392" s="413" t="s">
        <v>3757</v>
      </c>
      <c r="P392" s="375">
        <v>7.0000000000000001E-3</v>
      </c>
      <c r="Q392" s="158" t="s">
        <v>4908</v>
      </c>
      <c r="R392" s="404"/>
      <c r="S392" s="341" t="str">
        <f t="shared" si="41"/>
        <v/>
      </c>
      <c r="T392" s="341" t="s">
        <v>329</v>
      </c>
      <c r="U392" s="345" t="s">
        <v>4422</v>
      </c>
      <c r="V392" s="341" t="s">
        <v>20</v>
      </c>
      <c r="W392" s="405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5"/>
      <c r="AH392" s="405"/>
      <c r="AI392" s="405"/>
      <c r="AJ392" s="291"/>
      <c r="AK392" s="291"/>
      <c r="AL392" s="291"/>
      <c r="AM392" s="455"/>
      <c r="AN392" s="455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3740</v>
      </c>
      <c r="B393" s="95" t="s">
        <v>4909</v>
      </c>
      <c r="C393" s="114" t="s">
        <v>4910</v>
      </c>
      <c r="D393" s="341">
        <v>4461414</v>
      </c>
      <c r="E393" s="341" t="s">
        <v>110</v>
      </c>
      <c r="F393" s="341" t="s">
        <v>29</v>
      </c>
      <c r="G393" s="341" t="s">
        <v>3569</v>
      </c>
      <c r="H393" s="341" t="str">
        <f>IFERROR(VLOOKUP(G393,'Cadastro de assessores'!A:B,2,FALSE),"Não Cadastrado")</f>
        <v>14574</v>
      </c>
      <c r="I393" s="341"/>
      <c r="J393" s="26" t="s">
        <v>201</v>
      </c>
      <c r="K393" s="341" t="s">
        <v>3749</v>
      </c>
      <c r="L393" s="374">
        <v>44090</v>
      </c>
      <c r="M393" s="374">
        <v>44090</v>
      </c>
      <c r="N393" s="374">
        <v>44408</v>
      </c>
      <c r="O393" s="341" t="s">
        <v>3760</v>
      </c>
      <c r="P393" s="375">
        <v>1.2E-2</v>
      </c>
      <c r="Q393" s="427" t="s">
        <v>4911</v>
      </c>
      <c r="R393" s="404"/>
      <c r="S393" s="341" t="str">
        <f t="shared" si="41"/>
        <v/>
      </c>
      <c r="T393" s="341" t="s">
        <v>329</v>
      </c>
      <c r="U393" s="341" t="s">
        <v>3758</v>
      </c>
      <c r="V393" s="341" t="s">
        <v>29</v>
      </c>
      <c r="W393" s="405" t="s">
        <v>3753</v>
      </c>
      <c r="X393" s="405" t="s">
        <v>3753</v>
      </c>
      <c r="Y393" s="405" t="s">
        <v>3753</v>
      </c>
      <c r="Z393" s="405" t="s">
        <v>3753</v>
      </c>
      <c r="AA393" s="405" t="s">
        <v>3753</v>
      </c>
      <c r="AB393" s="405" t="s">
        <v>3753</v>
      </c>
      <c r="AC393" s="405" t="s">
        <v>3753</v>
      </c>
      <c r="AD393" s="405" t="s">
        <v>3753</v>
      </c>
      <c r="AE393" s="405" t="s">
        <v>3753</v>
      </c>
      <c r="AF393" s="405" t="s">
        <v>3753</v>
      </c>
      <c r="AG393" s="405" t="s">
        <v>3753</v>
      </c>
      <c r="AH393" s="405" t="s">
        <v>4912</v>
      </c>
      <c r="AI393" s="405" t="s">
        <v>4913</v>
      </c>
      <c r="AJ393" s="405" t="s">
        <v>4914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2893</v>
      </c>
      <c r="BE393" s="291" t="s">
        <v>2893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3740</v>
      </c>
      <c r="B394" s="95" t="s">
        <v>2124</v>
      </c>
      <c r="C394" s="428" t="s">
        <v>2120</v>
      </c>
      <c r="D394" s="409">
        <v>3428496</v>
      </c>
      <c r="E394" s="342" t="s">
        <v>28</v>
      </c>
      <c r="F394" s="342" t="s">
        <v>20</v>
      </c>
      <c r="G394" s="342" t="s">
        <v>214</v>
      </c>
      <c r="H394" s="342">
        <f>IFERROR(VLOOKUP(G394,'Cadastro de assessores'!A:B,2,FALSE),"Não Cadastrado")</f>
        <v>12331</v>
      </c>
      <c r="I394" s="342"/>
      <c r="J394" s="26" t="s">
        <v>3743</v>
      </c>
      <c r="K394" s="342" t="s">
        <v>210</v>
      </c>
      <c r="L394" s="410">
        <v>44613</v>
      </c>
      <c r="M394" s="410">
        <v>44613</v>
      </c>
      <c r="N394" s="322"/>
      <c r="O394" s="413" t="s">
        <v>3971</v>
      </c>
      <c r="P394" s="375">
        <v>1.2E-2</v>
      </c>
      <c r="Q394" s="158" t="s">
        <v>4915</v>
      </c>
      <c r="R394" s="404"/>
      <c r="S394" s="341" t="str">
        <f t="shared" si="41"/>
        <v/>
      </c>
      <c r="T394" s="341" t="s">
        <v>203</v>
      </c>
      <c r="U394" s="341" t="s">
        <v>3796</v>
      </c>
      <c r="V394" s="341" t="s">
        <v>20</v>
      </c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3740</v>
      </c>
      <c r="B395" s="95" t="s">
        <v>2124</v>
      </c>
      <c r="C395" s="377" t="s">
        <v>2120</v>
      </c>
      <c r="D395" s="461">
        <v>8088158</v>
      </c>
      <c r="E395" s="341" t="s">
        <v>28</v>
      </c>
      <c r="F395" s="341" t="s">
        <v>20</v>
      </c>
      <c r="G395" s="341" t="s">
        <v>214</v>
      </c>
      <c r="H395" s="341">
        <f>IFERROR(VLOOKUP(G395,'Cadastro de assessores'!A:B,2,FALSE),"Não Cadastrado")</f>
        <v>12331</v>
      </c>
      <c r="I395" s="341"/>
      <c r="J395" s="26" t="s">
        <v>210</v>
      </c>
      <c r="K395" s="341" t="s">
        <v>210</v>
      </c>
      <c r="L395" s="462">
        <v>44682</v>
      </c>
      <c r="M395" s="462">
        <v>44682</v>
      </c>
      <c r="N395" s="341"/>
      <c r="O395" s="341" t="s">
        <v>3866</v>
      </c>
      <c r="P395" s="375">
        <v>8.0000000000000002E-3</v>
      </c>
      <c r="Q395" s="158" t="s">
        <v>4916</v>
      </c>
      <c r="R395" s="404"/>
      <c r="S395" s="341" t="str">
        <f t="shared" si="41"/>
        <v/>
      </c>
      <c r="T395" s="341" t="s">
        <v>203</v>
      </c>
      <c r="U395" s="341" t="s">
        <v>3796</v>
      </c>
      <c r="V395" s="341" t="s">
        <v>20</v>
      </c>
      <c r="W395" s="405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5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3740</v>
      </c>
      <c r="B396" s="95" t="s">
        <v>2127</v>
      </c>
      <c r="C396" s="377" t="s">
        <v>4917</v>
      </c>
      <c r="D396" s="342">
        <v>5682953</v>
      </c>
      <c r="E396" s="342" t="s">
        <v>28</v>
      </c>
      <c r="F396" s="342" t="s">
        <v>29</v>
      </c>
      <c r="G396" s="342" t="s">
        <v>3576</v>
      </c>
      <c r="H396" s="342" t="str">
        <f>IFERROR(VLOOKUP(G396,'Cadastro de assessores'!A:B,2,FALSE),"Não Cadastrado")</f>
        <v>14739</v>
      </c>
      <c r="I396" s="342"/>
      <c r="J396" s="26" t="s">
        <v>210</v>
      </c>
      <c r="K396" s="342" t="s">
        <v>210</v>
      </c>
      <c r="L396" s="402">
        <v>44453</v>
      </c>
      <c r="M396" s="402">
        <v>44424</v>
      </c>
      <c r="N396" s="341"/>
      <c r="O396" s="341" t="s">
        <v>3760</v>
      </c>
      <c r="P396" s="375">
        <v>1.2E-2</v>
      </c>
      <c r="Q396" s="158"/>
      <c r="R396" s="404"/>
      <c r="S396" s="341" t="str">
        <f t="shared" si="41"/>
        <v>Não Qualificado</v>
      </c>
      <c r="T396" s="341" t="s">
        <v>203</v>
      </c>
      <c r="U396" s="345" t="s">
        <v>3814</v>
      </c>
      <c r="V396" s="341" t="s">
        <v>29</v>
      </c>
      <c r="W396" s="405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5"/>
      <c r="AJ396" s="291"/>
      <c r="AK396" s="291"/>
      <c r="AL396" s="291"/>
      <c r="AM396" s="455"/>
      <c r="AN396" s="455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3740</v>
      </c>
      <c r="B397" s="95" t="s">
        <v>4918</v>
      </c>
      <c r="C397" s="114" t="s">
        <v>4919</v>
      </c>
      <c r="D397" s="341">
        <v>4719236</v>
      </c>
      <c r="E397" s="341" t="s">
        <v>28</v>
      </c>
      <c r="F397" s="341" t="s">
        <v>29</v>
      </c>
      <c r="G397" s="341" t="s">
        <v>3748</v>
      </c>
      <c r="H397" s="341" t="str">
        <f>IFERROR(VLOOKUP(G397,'Cadastro de assessores'!A:B,2,FALSE),"Não Cadastrado")</f>
        <v>17679</v>
      </c>
      <c r="I397" s="341"/>
      <c r="J397" s="26" t="s">
        <v>201</v>
      </c>
      <c r="K397" s="341" t="s">
        <v>3749</v>
      </c>
      <c r="L397" s="406">
        <v>44196</v>
      </c>
      <c r="M397" s="406">
        <v>44196</v>
      </c>
      <c r="N397" s="374">
        <v>44428</v>
      </c>
      <c r="O397" s="341" t="s">
        <v>3757</v>
      </c>
      <c r="P397" s="375">
        <v>7.0000000000000001E-3</v>
      </c>
      <c r="Q397" s="407" t="s">
        <v>4920</v>
      </c>
      <c r="R397" s="404"/>
      <c r="S397" s="341" t="str">
        <f t="shared" si="41"/>
        <v>Não Qualificado</v>
      </c>
      <c r="T397" s="341" t="s">
        <v>203</v>
      </c>
      <c r="U397" s="341" t="s">
        <v>4179</v>
      </c>
      <c r="V397" s="341" t="s">
        <v>3582</v>
      </c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2893</v>
      </c>
      <c r="BE397" s="291" t="s">
        <v>2893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3740</v>
      </c>
      <c r="B398" s="95" t="s">
        <v>4921</v>
      </c>
      <c r="C398" s="114" t="s">
        <v>4922</v>
      </c>
      <c r="D398" s="341">
        <v>2749522</v>
      </c>
      <c r="E398" s="341" t="s">
        <v>110</v>
      </c>
      <c r="F398" s="341" t="s">
        <v>29</v>
      </c>
      <c r="G398" s="341" t="s">
        <v>3802</v>
      </c>
      <c r="H398" s="341" t="str">
        <f>IFERROR(VLOOKUP(G398,'Cadastro de assessores'!A:B,2,FALSE),"Não Cadastrado")</f>
        <v>12624</v>
      </c>
      <c r="I398" s="341"/>
      <c r="J398" s="26" t="s">
        <v>210</v>
      </c>
      <c r="K398" s="341" t="s">
        <v>210</v>
      </c>
      <c r="L398" s="406">
        <v>44771</v>
      </c>
      <c r="M398" s="406">
        <v>44771</v>
      </c>
      <c r="N398" s="374"/>
      <c r="O398" s="341" t="s">
        <v>3757</v>
      </c>
      <c r="P398" s="375">
        <v>7.0000000000000001E-3</v>
      </c>
      <c r="Q398" s="407"/>
      <c r="R398" s="404"/>
      <c r="S398" s="341"/>
      <c r="T398" s="341" t="s">
        <v>203</v>
      </c>
      <c r="U398" s="341" t="s">
        <v>4134</v>
      </c>
      <c r="V398" s="341" t="s">
        <v>29</v>
      </c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3740</v>
      </c>
      <c r="B399" s="95" t="s">
        <v>4923</v>
      </c>
      <c r="C399" s="377" t="s">
        <v>4924</v>
      </c>
      <c r="D399" s="341">
        <v>5606475</v>
      </c>
      <c r="E399" s="341" t="s">
        <v>28</v>
      </c>
      <c r="F399" s="341" t="s">
        <v>20</v>
      </c>
      <c r="G399" s="345" t="s">
        <v>4751</v>
      </c>
      <c r="H399" s="345" t="str">
        <f>IFERROR(VLOOKUP(G399,'Cadastro de assessores'!A:B,2,FALSE),"Não Cadastrado")</f>
        <v>1275</v>
      </c>
      <c r="I399" s="345"/>
      <c r="J399" s="26" t="s">
        <v>201</v>
      </c>
      <c r="K399" s="341" t="s">
        <v>3749</v>
      </c>
      <c r="L399" s="374">
        <v>44364</v>
      </c>
      <c r="M399" s="374">
        <v>44364</v>
      </c>
      <c r="N399" s="374">
        <v>44803</v>
      </c>
      <c r="O399" s="341" t="s">
        <v>3750</v>
      </c>
      <c r="P399" s="375">
        <v>1.4999999999999999E-2</v>
      </c>
      <c r="Q399" s="158" t="s">
        <v>4073</v>
      </c>
      <c r="R399" s="404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203</v>
      </c>
      <c r="U399" s="345" t="s">
        <v>4925</v>
      </c>
      <c r="V399" s="345" t="s">
        <v>57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3740</v>
      </c>
      <c r="B400" s="95" t="s">
        <v>4926</v>
      </c>
      <c r="C400" s="114" t="s">
        <v>4927</v>
      </c>
      <c r="D400" s="341">
        <v>2214585</v>
      </c>
      <c r="E400" s="342" t="s">
        <v>110</v>
      </c>
      <c r="F400" s="342" t="s">
        <v>29</v>
      </c>
      <c r="G400" s="342" t="s">
        <v>3928</v>
      </c>
      <c r="H400" s="342" t="str">
        <f>IFERROR(VLOOKUP(G400,'Cadastro de assessores'!A:B,2,FALSE),"Não Cadastrado")</f>
        <v>16459</v>
      </c>
      <c r="I400" s="342"/>
      <c r="J400" s="26" t="s">
        <v>3743</v>
      </c>
      <c r="K400" s="341" t="s">
        <v>210</v>
      </c>
      <c r="L400" s="402">
        <v>44085</v>
      </c>
      <c r="M400" s="402">
        <v>44085</v>
      </c>
      <c r="N400" s="341"/>
      <c r="O400" s="341" t="s">
        <v>3744</v>
      </c>
      <c r="P400" s="375">
        <v>0.02</v>
      </c>
      <c r="Q400" s="158"/>
      <c r="R400" s="404"/>
      <c r="S400" s="341" t="str">
        <f t="shared" si="42"/>
        <v/>
      </c>
      <c r="T400" s="341" t="s">
        <v>203</v>
      </c>
      <c r="U400" s="341" t="s">
        <v>3884</v>
      </c>
      <c r="V400" s="341" t="s">
        <v>29</v>
      </c>
      <c r="W400" s="405" t="s">
        <v>3753</v>
      </c>
      <c r="X400" s="405" t="s">
        <v>3753</v>
      </c>
      <c r="Y400" s="405" t="s">
        <v>3753</v>
      </c>
      <c r="Z400" s="405" t="s">
        <v>3753</v>
      </c>
      <c r="AA400" s="405" t="s">
        <v>3753</v>
      </c>
      <c r="AB400" s="405" t="s">
        <v>3753</v>
      </c>
      <c r="AC400" s="405" t="s">
        <v>3753</v>
      </c>
      <c r="AD400" s="405" t="s">
        <v>3753</v>
      </c>
      <c r="AE400" s="405" t="s">
        <v>3753</v>
      </c>
      <c r="AF400" s="405" t="s">
        <v>3753</v>
      </c>
      <c r="AG400" s="405" t="s">
        <v>3753</v>
      </c>
      <c r="AH400" s="405" t="s">
        <v>4928</v>
      </c>
      <c r="AI400" s="405" t="s">
        <v>4929</v>
      </c>
      <c r="AJ400" s="405" t="s">
        <v>4930</v>
      </c>
      <c r="AK400" s="291">
        <v>329541.59000000003</v>
      </c>
      <c r="AL400" s="291">
        <v>323910.37</v>
      </c>
      <c r="AM400" s="291">
        <v>305618.18</v>
      </c>
      <c r="AN400" s="455">
        <v>304591.92</v>
      </c>
      <c r="AO400" s="455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3740</v>
      </c>
      <c r="B401" s="95" t="s">
        <v>4931</v>
      </c>
      <c r="C401" s="114" t="s">
        <v>4932</v>
      </c>
      <c r="D401" s="341">
        <v>4911406</v>
      </c>
      <c r="E401" s="342" t="s">
        <v>110</v>
      </c>
      <c r="F401" s="342" t="s">
        <v>29</v>
      </c>
      <c r="G401" s="342" t="s">
        <v>3569</v>
      </c>
      <c r="H401" s="342" t="str">
        <f>IFERROR(VLOOKUP(G401,'Cadastro de assessores'!A:B,2,FALSE),"Não Cadastrado")</f>
        <v>14574</v>
      </c>
      <c r="I401" s="342"/>
      <c r="J401" s="26" t="s">
        <v>3743</v>
      </c>
      <c r="K401" s="341" t="s">
        <v>215</v>
      </c>
      <c r="L401" s="341" t="s">
        <v>3107</v>
      </c>
      <c r="M401" s="423" t="s">
        <v>3573</v>
      </c>
      <c r="N401" s="345"/>
      <c r="O401" s="345" t="s">
        <v>3797</v>
      </c>
      <c r="P401" s="375">
        <v>8.0000000000000002E-3</v>
      </c>
      <c r="Q401" s="158"/>
      <c r="R401" s="404"/>
      <c r="S401" s="341" t="str">
        <f t="shared" si="42"/>
        <v>Não Qualificado</v>
      </c>
      <c r="T401" s="341" t="s">
        <v>203</v>
      </c>
      <c r="U401" s="341" t="s">
        <v>3884</v>
      </c>
      <c r="V401" s="341" t="s">
        <v>29</v>
      </c>
      <c r="W401" s="405"/>
      <c r="X401" s="405"/>
      <c r="Y401" s="405"/>
      <c r="Z401" s="405"/>
      <c r="AA401" s="405"/>
      <c r="AB401" s="405"/>
      <c r="AC401" s="405"/>
      <c r="AD401" s="405"/>
      <c r="AE401" s="405"/>
      <c r="AF401" s="405"/>
      <c r="AG401" s="405"/>
      <c r="AH401" s="405"/>
      <c r="AI401" s="405"/>
      <c r="AJ401" s="405"/>
      <c r="AK401" s="291"/>
      <c r="AL401" s="291"/>
      <c r="AM401" s="291"/>
      <c r="AN401" s="291" t="s">
        <v>3107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2893</v>
      </c>
      <c r="BE401" s="291" t="s">
        <v>2893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3740</v>
      </c>
      <c r="B402" s="95" t="s">
        <v>4931</v>
      </c>
      <c r="C402" s="114" t="s">
        <v>4932</v>
      </c>
      <c r="D402" s="341">
        <v>4886679</v>
      </c>
      <c r="E402" s="341" t="s">
        <v>110</v>
      </c>
      <c r="F402" s="341" t="s">
        <v>29</v>
      </c>
      <c r="G402" s="341" t="s">
        <v>3569</v>
      </c>
      <c r="H402" s="341" t="str">
        <f>IFERROR(VLOOKUP(G402,'Cadastro de assessores'!A:B,2,FALSE),"Não Cadastrado")</f>
        <v>14574</v>
      </c>
      <c r="I402" s="341"/>
      <c r="J402" s="26" t="s">
        <v>201</v>
      </c>
      <c r="K402" s="341" t="s">
        <v>3749</v>
      </c>
      <c r="L402" s="374">
        <v>44256</v>
      </c>
      <c r="M402" s="374">
        <v>44256</v>
      </c>
      <c r="N402" s="374">
        <v>44691</v>
      </c>
      <c r="O402" s="341" t="s">
        <v>3750</v>
      </c>
      <c r="P402" s="375">
        <v>1.4999999999999999E-2</v>
      </c>
      <c r="Q402" s="158" t="s">
        <v>4933</v>
      </c>
      <c r="R402" s="404"/>
      <c r="S402" s="341" t="str">
        <f t="shared" si="42"/>
        <v/>
      </c>
      <c r="T402" s="341" t="s">
        <v>203</v>
      </c>
      <c r="U402" s="341" t="s">
        <v>3884</v>
      </c>
      <c r="V402" s="341" t="s">
        <v>29</v>
      </c>
      <c r="W402" s="405"/>
      <c r="X402" s="405"/>
      <c r="Y402" s="405"/>
      <c r="Z402" s="405"/>
      <c r="AA402" s="405"/>
      <c r="AB402" s="405"/>
      <c r="AC402" s="405"/>
      <c r="AD402" s="405"/>
      <c r="AE402" s="405"/>
      <c r="AF402" s="405"/>
      <c r="AG402" s="405"/>
      <c r="AH402" s="405"/>
      <c r="AI402" s="405"/>
      <c r="AJ402" s="405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2893</v>
      </c>
      <c r="BE402" s="291" t="s">
        <v>2893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3740</v>
      </c>
      <c r="B403" s="95" t="s">
        <v>2163</v>
      </c>
      <c r="C403" s="377" t="s">
        <v>2160</v>
      </c>
      <c r="D403" s="345">
        <v>6675462</v>
      </c>
      <c r="E403" s="342" t="s">
        <v>28</v>
      </c>
      <c r="F403" s="342" t="s">
        <v>20</v>
      </c>
      <c r="G403" s="345" t="s">
        <v>220</v>
      </c>
      <c r="H403" s="342" t="str">
        <f>IFERROR(VLOOKUP(G403,'Cadastro de assessores'!A:B,2,FALSE),"Não Cadastrado")</f>
        <v>18890</v>
      </c>
      <c r="I403" s="342"/>
      <c r="J403" s="26" t="s">
        <v>3743</v>
      </c>
      <c r="K403" s="341" t="s">
        <v>210</v>
      </c>
      <c r="L403" s="402">
        <v>44684</v>
      </c>
      <c r="M403" s="402">
        <v>44686</v>
      </c>
      <c r="N403" s="345"/>
      <c r="O403" s="345" t="s">
        <v>3760</v>
      </c>
      <c r="P403" s="375">
        <v>1.2E-2</v>
      </c>
      <c r="Q403" s="158" t="s">
        <v>3863</v>
      </c>
      <c r="R403" s="404"/>
      <c r="S403" s="341" t="str">
        <f t="shared" si="42"/>
        <v>Não Qualificado</v>
      </c>
      <c r="T403" s="341" t="s">
        <v>203</v>
      </c>
      <c r="U403" s="341" t="s">
        <v>3796</v>
      </c>
      <c r="V403" s="341" t="s">
        <v>20</v>
      </c>
      <c r="W403" s="405"/>
      <c r="X403" s="405"/>
      <c r="Y403" s="405"/>
      <c r="Z403" s="405"/>
      <c r="AA403" s="405"/>
      <c r="AB403" s="405"/>
      <c r="AC403" s="405"/>
      <c r="AD403" s="405"/>
      <c r="AE403" s="405"/>
      <c r="AF403" s="405"/>
      <c r="AG403" s="405"/>
      <c r="AH403" s="405"/>
      <c r="AI403" s="405"/>
      <c r="AJ403" s="405"/>
      <c r="AK403" s="291"/>
      <c r="AL403" s="291"/>
      <c r="AM403" s="291"/>
      <c r="AN403" s="455"/>
      <c r="AO403" s="455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3740</v>
      </c>
      <c r="B404" s="95" t="s">
        <v>3373</v>
      </c>
      <c r="C404" s="114" t="s">
        <v>3372</v>
      </c>
      <c r="D404" s="341">
        <v>4457777</v>
      </c>
      <c r="E404" s="341" t="s">
        <v>2884</v>
      </c>
      <c r="F404" s="341" t="s">
        <v>29</v>
      </c>
      <c r="G404" s="341" t="s">
        <v>2884</v>
      </c>
      <c r="H404" s="341" t="str">
        <f>IFERROR(VLOOKUP(G404,'Cadastro de assessores'!A:B,2,FALSE),"Não Cadastrado")</f>
        <v>18986</v>
      </c>
      <c r="I404" s="341"/>
      <c r="J404" s="26" t="s">
        <v>201</v>
      </c>
      <c r="K404" s="341" t="s">
        <v>3749</v>
      </c>
      <c r="L404" s="406">
        <v>44151</v>
      </c>
      <c r="M404" s="406">
        <v>44151</v>
      </c>
      <c r="N404" s="406">
        <v>44543</v>
      </c>
      <c r="O404" s="341" t="s">
        <v>3750</v>
      </c>
      <c r="P404" s="375">
        <v>1.4999999999999999E-2</v>
      </c>
      <c r="Q404" s="158" t="s">
        <v>4934</v>
      </c>
      <c r="R404" s="404"/>
      <c r="S404" s="341" t="str">
        <f t="shared" si="42"/>
        <v>Não Qualificado</v>
      </c>
      <c r="T404" s="341" t="s">
        <v>203</v>
      </c>
      <c r="U404" s="341" t="s">
        <v>3745</v>
      </c>
      <c r="V404" s="341" t="s">
        <v>20</v>
      </c>
      <c r="W404" s="405" t="s">
        <v>3753</v>
      </c>
      <c r="X404" s="405" t="s">
        <v>3753</v>
      </c>
      <c r="Y404" s="405" t="s">
        <v>3753</v>
      </c>
      <c r="Z404" s="405" t="s">
        <v>3753</v>
      </c>
      <c r="AA404" s="405" t="s">
        <v>3753</v>
      </c>
      <c r="AB404" s="405" t="s">
        <v>3753</v>
      </c>
      <c r="AC404" s="405" t="s">
        <v>3753</v>
      </c>
      <c r="AD404" s="405" t="s">
        <v>3753</v>
      </c>
      <c r="AE404" s="405" t="s">
        <v>3753</v>
      </c>
      <c r="AF404" s="405" t="s">
        <v>3753</v>
      </c>
      <c r="AG404" s="405" t="s">
        <v>3753</v>
      </c>
      <c r="AH404" s="405" t="s">
        <v>3753</v>
      </c>
      <c r="AI404" s="405" t="s">
        <v>3753</v>
      </c>
      <c r="AJ404" s="405" t="s">
        <v>4935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2893</v>
      </c>
      <c r="BE404" s="291" t="s">
        <v>2893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3740</v>
      </c>
      <c r="B405" s="95" t="s">
        <v>2182</v>
      </c>
      <c r="C405" s="428" t="s">
        <v>2180</v>
      </c>
      <c r="D405" s="345">
        <v>7514118</v>
      </c>
      <c r="E405" s="342" t="s">
        <v>28</v>
      </c>
      <c r="F405" s="342" t="s">
        <v>20</v>
      </c>
      <c r="G405" s="413" t="s">
        <v>369</v>
      </c>
      <c r="H405" s="345" t="str">
        <f>IFERROR(VLOOKUP(G405,'Cadastro de assessores'!A:B,2,FALSE),"Não Cadastrado")</f>
        <v>18009</v>
      </c>
      <c r="I405" s="345"/>
      <c r="J405" s="26" t="s">
        <v>3743</v>
      </c>
      <c r="K405" s="341" t="s">
        <v>210</v>
      </c>
      <c r="L405" s="402">
        <v>44564</v>
      </c>
      <c r="M405" s="402">
        <v>44572</v>
      </c>
      <c r="N405" s="345"/>
      <c r="O405" s="345" t="s">
        <v>3757</v>
      </c>
      <c r="P405" s="375">
        <v>7.0000000000000001E-3</v>
      </c>
      <c r="Q405" s="158"/>
      <c r="R405" s="404"/>
      <c r="S405" s="341" t="str">
        <f t="shared" si="42"/>
        <v/>
      </c>
      <c r="T405" s="341" t="s">
        <v>329</v>
      </c>
      <c r="U405" s="341" t="s">
        <v>3796</v>
      </c>
      <c r="V405" s="341" t="s">
        <v>20</v>
      </c>
      <c r="W405" s="405"/>
      <c r="X405" s="405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5"/>
      <c r="AM405" s="455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8">
        <v>281805.65999999997</v>
      </c>
      <c r="BA405" s="418">
        <v>1010363.11</v>
      </c>
      <c r="BB405" s="418">
        <v>1023239.7</v>
      </c>
      <c r="BC405" s="418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3740</v>
      </c>
      <c r="B406" s="95" t="s">
        <v>2182</v>
      </c>
      <c r="C406" s="377" t="s">
        <v>2180</v>
      </c>
      <c r="D406" s="409">
        <v>7605641</v>
      </c>
      <c r="E406" s="342" t="s">
        <v>28</v>
      </c>
      <c r="F406" s="342" t="s">
        <v>20</v>
      </c>
      <c r="G406" s="413" t="s">
        <v>369</v>
      </c>
      <c r="H406" s="345" t="str">
        <f>IFERROR(VLOOKUP(G406,'Cadastro de assessores'!A:B,2,FALSE),"Não Cadastrado")</f>
        <v>18009</v>
      </c>
      <c r="I406" s="345"/>
      <c r="J406" s="26" t="s">
        <v>3743</v>
      </c>
      <c r="K406" s="341" t="s">
        <v>210</v>
      </c>
      <c r="L406" s="410">
        <v>44669</v>
      </c>
      <c r="M406" s="410">
        <v>44669</v>
      </c>
      <c r="N406" s="345"/>
      <c r="O406" s="345" t="s">
        <v>3757</v>
      </c>
      <c r="P406" s="375">
        <v>7.0000000000000001E-3</v>
      </c>
      <c r="Q406" s="158"/>
      <c r="R406" s="404"/>
      <c r="S406" s="341" t="str">
        <f t="shared" si="42"/>
        <v>Não Qualificado</v>
      </c>
      <c r="T406" s="341" t="s">
        <v>329</v>
      </c>
      <c r="U406" s="341" t="s">
        <v>3796</v>
      </c>
      <c r="V406" s="341" t="s">
        <v>20</v>
      </c>
      <c r="W406" s="405"/>
      <c r="X406" s="405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5"/>
      <c r="AN406" s="455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3740</v>
      </c>
      <c r="B407" s="95" t="s">
        <v>4936</v>
      </c>
      <c r="C407" s="377" t="s">
        <v>4937</v>
      </c>
      <c r="D407" s="345">
        <v>515215</v>
      </c>
      <c r="E407" s="342" t="s">
        <v>28</v>
      </c>
      <c r="F407" s="342" t="s">
        <v>20</v>
      </c>
      <c r="G407" s="342" t="s">
        <v>369</v>
      </c>
      <c r="H407" s="345" t="str">
        <f>IFERROR(VLOOKUP(G407,'Cadastro de assessores'!A:B,2,FALSE),"Não Cadastrado")</f>
        <v>18009</v>
      </c>
      <c r="I407" s="345"/>
      <c r="J407" s="26" t="s">
        <v>3743</v>
      </c>
      <c r="K407" s="341" t="s">
        <v>215</v>
      </c>
      <c r="L407" s="402">
        <v>44349</v>
      </c>
      <c r="M407" s="402">
        <v>44349</v>
      </c>
      <c r="N407" s="341"/>
      <c r="O407" s="341" t="s">
        <v>3965</v>
      </c>
      <c r="P407" s="375">
        <v>0.02</v>
      </c>
      <c r="Q407" s="158" t="s">
        <v>4938</v>
      </c>
      <c r="R407" s="404"/>
      <c r="S407" s="341" t="str">
        <f t="shared" si="42"/>
        <v/>
      </c>
      <c r="T407" s="345" t="s">
        <v>203</v>
      </c>
      <c r="U407" s="345" t="s">
        <v>4050</v>
      </c>
      <c r="V407" s="345" t="s">
        <v>113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5"/>
      <c r="AN407" s="455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2893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3740</v>
      </c>
      <c r="B408" s="95" t="s">
        <v>4939</v>
      </c>
      <c r="C408" s="377" t="s">
        <v>4940</v>
      </c>
      <c r="D408" s="345">
        <v>6403193</v>
      </c>
      <c r="E408" s="341" t="s">
        <v>28</v>
      </c>
      <c r="F408" s="341" t="s">
        <v>29</v>
      </c>
      <c r="G408" s="341" t="s">
        <v>4298</v>
      </c>
      <c r="H408" s="341" t="str">
        <f>IFERROR(VLOOKUP(G408,'Cadastro de assessores'!A:B,2,FALSE),"Não Cadastrado")</f>
        <v>16130</v>
      </c>
      <c r="I408" s="341"/>
      <c r="J408" s="26" t="s">
        <v>201</v>
      </c>
      <c r="K408" s="341" t="s">
        <v>3749</v>
      </c>
      <c r="L408" s="378">
        <v>44434</v>
      </c>
      <c r="M408" s="378">
        <v>44434</v>
      </c>
      <c r="N408" s="378">
        <v>44764</v>
      </c>
      <c r="O408" s="345" t="s">
        <v>3757</v>
      </c>
      <c r="P408" s="375">
        <v>7.0000000000000001E-3</v>
      </c>
      <c r="Q408" s="158" t="s">
        <v>4941</v>
      </c>
      <c r="R408" s="404"/>
      <c r="S408" s="341" t="str">
        <f t="shared" si="42"/>
        <v>Qualificado</v>
      </c>
      <c r="T408" s="345" t="s">
        <v>203</v>
      </c>
      <c r="U408" s="345" t="s">
        <v>3787</v>
      </c>
      <c r="V408" s="341" t="s">
        <v>20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5"/>
      <c r="AI408" s="405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8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3740</v>
      </c>
      <c r="B409" s="95" t="s">
        <v>3376</v>
      </c>
      <c r="C409" s="114" t="s">
        <v>3374</v>
      </c>
      <c r="D409" s="341">
        <v>490973</v>
      </c>
      <c r="E409" s="342" t="s">
        <v>28</v>
      </c>
      <c r="F409" s="342" t="s">
        <v>29</v>
      </c>
      <c r="G409" s="342" t="s">
        <v>831</v>
      </c>
      <c r="H409" s="342" t="str">
        <f>IFERROR(VLOOKUP(G409,'Cadastro de assessores'!A:B,2,FALSE),"Não Cadastrado")</f>
        <v>18467</v>
      </c>
      <c r="I409" s="342"/>
      <c r="J409" s="26" t="s">
        <v>3743</v>
      </c>
      <c r="K409" s="341" t="s">
        <v>210</v>
      </c>
      <c r="L409" s="402">
        <v>43685</v>
      </c>
      <c r="M409" s="402">
        <v>43690</v>
      </c>
      <c r="N409" s="341"/>
      <c r="O409" s="341" t="s">
        <v>3744</v>
      </c>
      <c r="P409" s="375">
        <v>0.02</v>
      </c>
      <c r="Q409" s="407" t="s">
        <v>4942</v>
      </c>
      <c r="R409" s="404"/>
      <c r="S409" s="341" t="str">
        <f t="shared" si="42"/>
        <v/>
      </c>
      <c r="T409" s="341" t="s">
        <v>203</v>
      </c>
      <c r="U409" s="341" t="s">
        <v>3922</v>
      </c>
      <c r="V409" s="341" t="s">
        <v>20</v>
      </c>
      <c r="W409" s="405" t="s">
        <v>4943</v>
      </c>
      <c r="X409" s="405"/>
      <c r="Y409" s="405" t="s">
        <v>4944</v>
      </c>
      <c r="Z409" s="405" t="s">
        <v>4945</v>
      </c>
      <c r="AA409" s="405" t="s">
        <v>4946</v>
      </c>
      <c r="AB409" s="405" t="s">
        <v>4947</v>
      </c>
      <c r="AC409" s="405" t="s">
        <v>4948</v>
      </c>
      <c r="AD409" s="405" t="s">
        <v>4949</v>
      </c>
      <c r="AE409" s="405" t="s">
        <v>4950</v>
      </c>
      <c r="AF409" s="405" t="s">
        <v>4951</v>
      </c>
      <c r="AG409" s="405" t="s">
        <v>4952</v>
      </c>
      <c r="AH409" s="405" t="s">
        <v>4953</v>
      </c>
      <c r="AI409" s="405" t="s">
        <v>4954</v>
      </c>
      <c r="AJ409" s="405" t="s">
        <v>4955</v>
      </c>
      <c r="AK409" s="291">
        <v>377277.63</v>
      </c>
      <c r="AL409" s="291">
        <v>372342.05</v>
      </c>
      <c r="AM409" s="291">
        <v>365886.79</v>
      </c>
      <c r="AN409" s="455">
        <v>367375.02</v>
      </c>
      <c r="AO409" s="455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3740</v>
      </c>
      <c r="B410" s="95" t="s">
        <v>4956</v>
      </c>
      <c r="C410" s="114" t="s">
        <v>4957</v>
      </c>
      <c r="D410" s="345">
        <v>3318900</v>
      </c>
      <c r="E410" s="342" t="s">
        <v>2884</v>
      </c>
      <c r="F410" s="342" t="s">
        <v>29</v>
      </c>
      <c r="G410" s="342" t="s">
        <v>2884</v>
      </c>
      <c r="H410" s="342" t="str">
        <f>IFERROR(VLOOKUP(G410,'Cadastro de assessores'!A:B,2,FALSE),"Não Cadastrado")</f>
        <v>18986</v>
      </c>
      <c r="I410" s="342"/>
      <c r="J410" s="26" t="s">
        <v>3743</v>
      </c>
      <c r="K410" s="341" t="s">
        <v>210</v>
      </c>
      <c r="L410" s="402">
        <v>44449</v>
      </c>
      <c r="M410" s="402">
        <v>44452</v>
      </c>
      <c r="N410" s="345"/>
      <c r="O410" s="345" t="s">
        <v>3750</v>
      </c>
      <c r="P410" s="375">
        <v>1.4999999999999999E-2</v>
      </c>
      <c r="Q410" s="407"/>
      <c r="R410" s="404"/>
      <c r="S410" s="341" t="str">
        <f t="shared" si="42"/>
        <v>Não Qualificado</v>
      </c>
      <c r="T410" s="341" t="s">
        <v>203</v>
      </c>
      <c r="U410" s="345" t="s">
        <v>3778</v>
      </c>
      <c r="V410" s="341" t="s">
        <v>29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5"/>
      <c r="AI410" s="405"/>
      <c r="AJ410" s="291"/>
      <c r="AK410" s="291"/>
      <c r="AL410" s="291"/>
      <c r="AM410" s="455"/>
      <c r="AN410" s="455"/>
      <c r="AO410" s="291"/>
      <c r="AP410" s="291"/>
      <c r="AQ410" s="291"/>
      <c r="AR410" s="291"/>
      <c r="AS410" s="418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3740</v>
      </c>
      <c r="B411" s="95" t="s">
        <v>2197</v>
      </c>
      <c r="C411" s="114" t="s">
        <v>4958</v>
      </c>
      <c r="D411" s="341">
        <v>4634086</v>
      </c>
      <c r="E411" s="342" t="s">
        <v>110</v>
      </c>
      <c r="F411" s="342" t="s">
        <v>29</v>
      </c>
      <c r="G411" s="342" t="s">
        <v>4025</v>
      </c>
      <c r="H411" s="342" t="str">
        <f>IFERROR(VLOOKUP(G411,'Cadastro de assessores'!A:B,2,FALSE),"Não Cadastrado")</f>
        <v>17243</v>
      </c>
      <c r="I411" s="342"/>
      <c r="J411" s="26" t="s">
        <v>3743</v>
      </c>
      <c r="K411" s="341" t="s">
        <v>210</v>
      </c>
      <c r="L411" s="402">
        <v>44167</v>
      </c>
      <c r="M411" s="402">
        <v>44167</v>
      </c>
      <c r="N411" s="341"/>
      <c r="O411" s="341" t="s">
        <v>3760</v>
      </c>
      <c r="P411" s="375">
        <v>1.2E-2</v>
      </c>
      <c r="Q411" s="407"/>
      <c r="R411" s="404"/>
      <c r="S411" s="341" t="str">
        <f t="shared" si="42"/>
        <v>Não Qualificado</v>
      </c>
      <c r="T411" s="341" t="s">
        <v>203</v>
      </c>
      <c r="U411" s="322" t="s">
        <v>3752</v>
      </c>
      <c r="V411" s="341" t="s">
        <v>29</v>
      </c>
      <c r="W411" s="405" t="s">
        <v>3753</v>
      </c>
      <c r="X411" s="405" t="s">
        <v>3753</v>
      </c>
      <c r="Y411" s="405" t="s">
        <v>3753</v>
      </c>
      <c r="Z411" s="405" t="s">
        <v>3753</v>
      </c>
      <c r="AA411" s="405" t="s">
        <v>3753</v>
      </c>
      <c r="AB411" s="405" t="s">
        <v>3753</v>
      </c>
      <c r="AC411" s="405" t="s">
        <v>3753</v>
      </c>
      <c r="AD411" s="405" t="s">
        <v>3753</v>
      </c>
      <c r="AE411" s="405" t="s">
        <v>3753</v>
      </c>
      <c r="AF411" s="405" t="s">
        <v>3753</v>
      </c>
      <c r="AG411" s="405" t="s">
        <v>3753</v>
      </c>
      <c r="AH411" s="405" t="s">
        <v>3753</v>
      </c>
      <c r="AI411" s="405" t="s">
        <v>3753</v>
      </c>
      <c r="AJ411" s="405" t="s">
        <v>3753</v>
      </c>
      <c r="AK411" s="291">
        <v>301774.78000000003</v>
      </c>
      <c r="AL411" s="291">
        <v>299630.37</v>
      </c>
      <c r="AM411" s="291">
        <v>295142.77</v>
      </c>
      <c r="AN411" s="455">
        <v>294852.26</v>
      </c>
      <c r="AO411" s="455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3740</v>
      </c>
      <c r="B412" s="95" t="s">
        <v>2205</v>
      </c>
      <c r="C412" s="77" t="s">
        <v>2202</v>
      </c>
      <c r="D412" s="413">
        <v>7047969</v>
      </c>
      <c r="E412" s="342" t="s">
        <v>28</v>
      </c>
      <c r="F412" s="342" t="s">
        <v>29</v>
      </c>
      <c r="G412" s="342" t="s">
        <v>2204</v>
      </c>
      <c r="H412" s="342">
        <f>IFERROR(VLOOKUP(G412,'Cadastro de assessores'!A:B,2,FALSE),"Não Cadastrado")</f>
        <v>12343</v>
      </c>
      <c r="I412" s="342"/>
      <c r="J412" s="26" t="s">
        <v>3743</v>
      </c>
      <c r="K412" s="341" t="s">
        <v>210</v>
      </c>
      <c r="L412" s="403">
        <v>44510</v>
      </c>
      <c r="M412" s="403">
        <v>44511</v>
      </c>
      <c r="N412" s="345"/>
      <c r="O412" s="345" t="s">
        <v>3757</v>
      </c>
      <c r="P412" s="375">
        <v>7.0000000000000001E-3</v>
      </c>
      <c r="Q412" s="407"/>
      <c r="R412" s="404"/>
      <c r="S412" s="341" t="str">
        <f t="shared" si="42"/>
        <v>Não Qualificado</v>
      </c>
      <c r="T412" s="341" t="s">
        <v>203</v>
      </c>
      <c r="U412" s="311" t="s">
        <v>3771</v>
      </c>
      <c r="V412" s="341" t="s">
        <v>29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5"/>
      <c r="AH412" s="405"/>
      <c r="AI412" s="405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3740</v>
      </c>
      <c r="B413" s="95" t="s">
        <v>3393</v>
      </c>
      <c r="C413" s="114" t="s">
        <v>3391</v>
      </c>
      <c r="D413" s="341">
        <v>4679169</v>
      </c>
      <c r="E413" s="342" t="s">
        <v>28</v>
      </c>
      <c r="F413" s="342" t="s">
        <v>29</v>
      </c>
      <c r="G413" s="342" t="s">
        <v>3033</v>
      </c>
      <c r="H413" s="342" t="str">
        <f>IFERROR(VLOOKUP(G413,'Cadastro de assessores'!A:B,2,FALSE),"Não Cadastrado")</f>
        <v>18236</v>
      </c>
      <c r="I413" s="342"/>
      <c r="J413" s="26" t="s">
        <v>3743</v>
      </c>
      <c r="K413" s="341" t="s">
        <v>215</v>
      </c>
      <c r="L413" s="341" t="s">
        <v>3107</v>
      </c>
      <c r="M413" s="423" t="s">
        <v>4133</v>
      </c>
      <c r="N413" s="345"/>
      <c r="O413" s="345" t="s">
        <v>3797</v>
      </c>
      <c r="P413" s="375">
        <v>8.0000000000000002E-3</v>
      </c>
      <c r="Q413" s="407"/>
      <c r="R413" s="404"/>
      <c r="S413" s="341" t="str">
        <f t="shared" si="42"/>
        <v>Não Qualificado</v>
      </c>
      <c r="T413" s="341" t="s">
        <v>203</v>
      </c>
      <c r="U413" s="341" t="s">
        <v>3752</v>
      </c>
      <c r="V413" s="341" t="s">
        <v>29</v>
      </c>
      <c r="W413" s="405" t="s">
        <v>3753</v>
      </c>
      <c r="X413" s="405" t="s">
        <v>3753</v>
      </c>
      <c r="Y413" s="405" t="s">
        <v>3753</v>
      </c>
      <c r="Z413" s="405" t="s">
        <v>3753</v>
      </c>
      <c r="AA413" s="405" t="s">
        <v>3753</v>
      </c>
      <c r="AB413" s="405" t="s">
        <v>3753</v>
      </c>
      <c r="AC413" s="405" t="s">
        <v>3753</v>
      </c>
      <c r="AD413" s="405" t="s">
        <v>3753</v>
      </c>
      <c r="AE413" s="405" t="s">
        <v>3753</v>
      </c>
      <c r="AF413" s="405" t="s">
        <v>3753</v>
      </c>
      <c r="AG413" s="405" t="s">
        <v>3753</v>
      </c>
      <c r="AH413" s="405" t="s">
        <v>3753</v>
      </c>
      <c r="AI413" s="405" t="s">
        <v>3753</v>
      </c>
      <c r="AJ413" s="405" t="s">
        <v>3753</v>
      </c>
      <c r="AK413" s="291" t="s">
        <v>3107</v>
      </c>
      <c r="AL413" s="291"/>
      <c r="AM413" s="291" t="s">
        <v>3107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2893</v>
      </c>
      <c r="BE413" s="291" t="s">
        <v>2893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3740</v>
      </c>
      <c r="B414" s="95" t="s">
        <v>3393</v>
      </c>
      <c r="C414" s="114" t="s">
        <v>3391</v>
      </c>
      <c r="D414" s="341">
        <v>2096281</v>
      </c>
      <c r="E414" s="342" t="s">
        <v>28</v>
      </c>
      <c r="F414" s="342" t="s">
        <v>29</v>
      </c>
      <c r="G414" s="342" t="s">
        <v>3033</v>
      </c>
      <c r="H414" s="342" t="str">
        <f>IFERROR(VLOOKUP(G414,'Cadastro de assessores'!A:B,2,FALSE),"Não Cadastrado")</f>
        <v>18236</v>
      </c>
      <c r="I414" s="342"/>
      <c r="J414" s="26" t="s">
        <v>210</v>
      </c>
      <c r="K414" s="341" t="s">
        <v>210</v>
      </c>
      <c r="L414" s="402">
        <v>44294</v>
      </c>
      <c r="M414" s="402">
        <v>44294</v>
      </c>
      <c r="N414" s="341"/>
      <c r="O414" s="341" t="s">
        <v>3764</v>
      </c>
      <c r="P414" s="375">
        <v>0.02</v>
      </c>
      <c r="Q414" s="407"/>
      <c r="R414" s="404"/>
      <c r="S414" s="341" t="str">
        <f t="shared" si="42"/>
        <v>Não Qualificado</v>
      </c>
      <c r="T414" s="341" t="s">
        <v>203</v>
      </c>
      <c r="U414" s="341" t="s">
        <v>3752</v>
      </c>
      <c r="V414" s="341" t="s">
        <v>29</v>
      </c>
      <c r="W414" s="405"/>
      <c r="X414" s="405"/>
      <c r="Y414" s="405"/>
      <c r="Z414" s="405"/>
      <c r="AA414" s="405"/>
      <c r="AB414" s="405"/>
      <c r="AC414" s="405"/>
      <c r="AD414" s="405"/>
      <c r="AE414" s="405"/>
      <c r="AF414" s="405"/>
      <c r="AG414" s="405"/>
      <c r="AH414" s="405"/>
      <c r="AI414" s="405"/>
      <c r="AJ414" s="405"/>
      <c r="AK414" s="291"/>
      <c r="AL414" s="291"/>
      <c r="AM414" s="291"/>
      <c r="AN414" s="455">
        <v>3752150.03</v>
      </c>
      <c r="AO414" s="455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3740</v>
      </c>
      <c r="B415" s="95" t="s">
        <v>2240</v>
      </c>
      <c r="C415" s="114" t="s">
        <v>2238</v>
      </c>
      <c r="D415" s="341">
        <v>6199853</v>
      </c>
      <c r="E415" s="341" t="s">
        <v>28</v>
      </c>
      <c r="F415" s="341" t="s">
        <v>20</v>
      </c>
      <c r="G415" s="341" t="s">
        <v>214</v>
      </c>
      <c r="H415" s="342">
        <f>IFERROR(VLOOKUP(G415,'Cadastro de assessores'!A:B,2,FALSE),"Não Cadastrado")</f>
        <v>12331</v>
      </c>
      <c r="I415" s="341"/>
      <c r="J415" s="26" t="s">
        <v>3743</v>
      </c>
      <c r="K415" s="341"/>
      <c r="L415" s="406"/>
      <c r="M415" s="406">
        <v>44851</v>
      </c>
      <c r="N415" s="374"/>
      <c r="O415" s="341" t="s">
        <v>3750</v>
      </c>
      <c r="P415" s="375">
        <v>1.4999999999999999E-2</v>
      </c>
      <c r="Q415" s="407" t="s">
        <v>4035</v>
      </c>
      <c r="R415" s="404"/>
      <c r="S415" s="341"/>
      <c r="T415" s="341"/>
      <c r="U415" s="341"/>
      <c r="V415" s="341" t="s">
        <v>20</v>
      </c>
      <c r="W415" s="405"/>
      <c r="X415" s="405"/>
      <c r="Y415" s="405"/>
      <c r="Z415" s="405"/>
      <c r="AA415" s="405"/>
      <c r="AB415" s="405"/>
      <c r="AC415" s="405"/>
      <c r="AD415" s="405"/>
      <c r="AE415" s="405"/>
      <c r="AF415" s="405"/>
      <c r="AG415" s="405"/>
      <c r="AH415" s="405"/>
      <c r="AI415" s="405"/>
      <c r="AJ415" s="405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3740</v>
      </c>
      <c r="B416" s="95" t="s">
        <v>4959</v>
      </c>
      <c r="C416" s="114" t="s">
        <v>4960</v>
      </c>
      <c r="D416" s="341">
        <v>528568</v>
      </c>
      <c r="E416" s="341" t="s">
        <v>110</v>
      </c>
      <c r="F416" s="341" t="s">
        <v>29</v>
      </c>
      <c r="G416" s="341" t="s">
        <v>378</v>
      </c>
      <c r="H416" s="341" t="str">
        <f>IFERROR(VLOOKUP(G416,'Cadastro de assessores'!A:B,2,FALSE),"Não Cadastrado")</f>
        <v>17896</v>
      </c>
      <c r="I416" s="341"/>
      <c r="J416" s="26" t="s">
        <v>201</v>
      </c>
      <c r="K416" s="341" t="s">
        <v>3749</v>
      </c>
      <c r="L416" s="406">
        <v>44183</v>
      </c>
      <c r="M416" s="406">
        <v>44183</v>
      </c>
      <c r="N416" s="374">
        <v>44315</v>
      </c>
      <c r="O416" s="341" t="s">
        <v>3744</v>
      </c>
      <c r="P416" s="375">
        <v>0.02</v>
      </c>
      <c r="Q416" s="407" t="s">
        <v>4961</v>
      </c>
      <c r="R416" s="404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203</v>
      </c>
      <c r="U416" s="341" t="s">
        <v>3752</v>
      </c>
      <c r="V416" s="341" t="s">
        <v>29</v>
      </c>
      <c r="W416" s="405" t="s">
        <v>3753</v>
      </c>
      <c r="X416" s="405" t="s">
        <v>3753</v>
      </c>
      <c r="Y416" s="405" t="s">
        <v>3753</v>
      </c>
      <c r="Z416" s="405" t="s">
        <v>3753</v>
      </c>
      <c r="AA416" s="405" t="s">
        <v>3753</v>
      </c>
      <c r="AB416" s="405" t="s">
        <v>3753</v>
      </c>
      <c r="AC416" s="405" t="s">
        <v>3753</v>
      </c>
      <c r="AD416" s="405" t="s">
        <v>3753</v>
      </c>
      <c r="AE416" s="405" t="s">
        <v>3753</v>
      </c>
      <c r="AF416" s="405" t="s">
        <v>3753</v>
      </c>
      <c r="AG416" s="405" t="s">
        <v>3753</v>
      </c>
      <c r="AH416" s="405" t="s">
        <v>3753</v>
      </c>
      <c r="AI416" s="405" t="s">
        <v>3753</v>
      </c>
      <c r="AJ416" s="405" t="s">
        <v>3753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2893</v>
      </c>
      <c r="BE416" s="291" t="s">
        <v>2893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3740</v>
      </c>
      <c r="B417" s="95" t="s">
        <v>4962</v>
      </c>
      <c r="C417" s="377" t="s">
        <v>4963</v>
      </c>
      <c r="D417" s="345">
        <v>7388997</v>
      </c>
      <c r="E417" s="342" t="s">
        <v>28</v>
      </c>
      <c r="F417" s="342" t="s">
        <v>29</v>
      </c>
      <c r="G417" s="413" t="s">
        <v>967</v>
      </c>
      <c r="H417" s="342">
        <f>IFERROR(VLOOKUP(G417,'Cadastro de assessores'!A:B,2,FALSE),"Não Cadastrado")</f>
        <v>12342</v>
      </c>
      <c r="I417" s="342"/>
      <c r="J417" s="26" t="s">
        <v>201</v>
      </c>
      <c r="K417" s="341" t="s">
        <v>210</v>
      </c>
      <c r="L417" s="403">
        <v>44539</v>
      </c>
      <c r="M417" s="403">
        <v>44543</v>
      </c>
      <c r="N417" s="413"/>
      <c r="O417" s="413" t="s">
        <v>3757</v>
      </c>
      <c r="P417" s="375">
        <v>7.0000000000000001E-3</v>
      </c>
      <c r="Q417" s="315"/>
      <c r="R417" s="404"/>
      <c r="S417" s="341" t="str">
        <f t="shared" si="43"/>
        <v/>
      </c>
      <c r="T417" s="341" t="s">
        <v>203</v>
      </c>
      <c r="U417" s="341" t="s">
        <v>4004</v>
      </c>
      <c r="V417" s="341" t="s">
        <v>918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5"/>
      <c r="AH417" s="405"/>
      <c r="AI417" s="405"/>
      <c r="AJ417" s="291"/>
      <c r="AK417" s="291"/>
      <c r="AL417" s="291"/>
      <c r="AM417" s="455"/>
      <c r="AN417" s="455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5"/>
      <c r="BA417" s="405">
        <v>0</v>
      </c>
      <c r="BB417" s="405">
        <v>155247.01999999999</v>
      </c>
      <c r="BC417" s="405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3740</v>
      </c>
      <c r="B418" s="95" t="s">
        <v>4964</v>
      </c>
      <c r="C418" s="114" t="s">
        <v>4965</v>
      </c>
      <c r="D418" s="341">
        <v>3445098</v>
      </c>
      <c r="E418" s="342" t="s">
        <v>2884</v>
      </c>
      <c r="F418" s="342" t="s">
        <v>29</v>
      </c>
      <c r="G418" s="342" t="s">
        <v>2884</v>
      </c>
      <c r="H418" s="342" t="str">
        <f>IFERROR(VLOOKUP(G418,'Cadastro de assessores'!A:B,2,FALSE),"Não Cadastrado")</f>
        <v>18986</v>
      </c>
      <c r="I418" s="342"/>
      <c r="J418" s="26" t="s">
        <v>3743</v>
      </c>
      <c r="K418" s="341" t="s">
        <v>215</v>
      </c>
      <c r="L418" s="402">
        <v>44036</v>
      </c>
      <c r="M418" s="402">
        <v>44043</v>
      </c>
      <c r="N418" s="341"/>
      <c r="O418" s="341" t="s">
        <v>3750</v>
      </c>
      <c r="P418" s="375">
        <v>1.4999999999999999E-2</v>
      </c>
      <c r="Q418" s="407"/>
      <c r="R418" s="404"/>
      <c r="S418" s="341" t="str">
        <f t="shared" si="43"/>
        <v>Não Qualificado</v>
      </c>
      <c r="T418" s="341" t="s">
        <v>203</v>
      </c>
      <c r="U418" s="341" t="s">
        <v>3922</v>
      </c>
      <c r="V418" s="341" t="s">
        <v>20</v>
      </c>
      <c r="W418" s="405" t="s">
        <v>3753</v>
      </c>
      <c r="X418" s="405" t="s">
        <v>3753</v>
      </c>
      <c r="Y418" s="405" t="s">
        <v>3753</v>
      </c>
      <c r="Z418" s="405" t="s">
        <v>3753</v>
      </c>
      <c r="AA418" s="405" t="s">
        <v>3753</v>
      </c>
      <c r="AB418" s="405" t="s">
        <v>3753</v>
      </c>
      <c r="AC418" s="405" t="s">
        <v>3753</v>
      </c>
      <c r="AD418" s="405" t="s">
        <v>3753</v>
      </c>
      <c r="AE418" s="405" t="s">
        <v>3753</v>
      </c>
      <c r="AF418" s="405" t="s">
        <v>4966</v>
      </c>
      <c r="AG418" s="405" t="s">
        <v>4967</v>
      </c>
      <c r="AH418" s="405" t="s">
        <v>4968</v>
      </c>
      <c r="AI418" s="405" t="s">
        <v>4969</v>
      </c>
      <c r="AJ418" s="405" t="s">
        <v>4970</v>
      </c>
      <c r="AK418" s="291">
        <v>230034.47</v>
      </c>
      <c r="AL418" s="291">
        <v>164120.99</v>
      </c>
      <c r="AM418" s="291">
        <v>49992.45</v>
      </c>
      <c r="AN418" s="455">
        <v>9340.9500000000007</v>
      </c>
      <c r="AO418" s="455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3740</v>
      </c>
      <c r="B419" s="95" t="s">
        <v>4971</v>
      </c>
      <c r="C419" s="377" t="s">
        <v>4972</v>
      </c>
      <c r="D419" s="419">
        <v>7709062</v>
      </c>
      <c r="E419" s="341" t="s">
        <v>28</v>
      </c>
      <c r="F419" s="341" t="s">
        <v>20</v>
      </c>
      <c r="G419" s="341" t="s">
        <v>4973</v>
      </c>
      <c r="H419" s="341" t="str">
        <f>IFERROR(VLOOKUP(G419,'Cadastro de assessores'!A:B,2,FALSE),"Não Cadastrado")</f>
        <v>15544</v>
      </c>
      <c r="I419" s="341"/>
      <c r="J419" s="26" t="s">
        <v>201</v>
      </c>
      <c r="K419" s="341" t="s">
        <v>215</v>
      </c>
      <c r="L419" s="374">
        <v>44615</v>
      </c>
      <c r="M419" s="374">
        <v>44623</v>
      </c>
      <c r="N419" s="378">
        <v>44820</v>
      </c>
      <c r="O419" s="345" t="s">
        <v>4106</v>
      </c>
      <c r="P419" s="375">
        <v>0.01</v>
      </c>
      <c r="Q419" s="407" t="s">
        <v>4974</v>
      </c>
      <c r="R419" s="404"/>
      <c r="S419" s="341" t="str">
        <f t="shared" si="43"/>
        <v>Não Qualificado</v>
      </c>
      <c r="T419" s="341" t="s">
        <v>203</v>
      </c>
      <c r="U419" s="341" t="s">
        <v>3796</v>
      </c>
      <c r="V419" s="341" t="s">
        <v>20</v>
      </c>
      <c r="W419" s="405"/>
      <c r="X419" s="405"/>
      <c r="Y419" s="405"/>
      <c r="Z419" s="405"/>
      <c r="AA419" s="405"/>
      <c r="AB419" s="405"/>
      <c r="AC419" s="405"/>
      <c r="AD419" s="405"/>
      <c r="AE419" s="405"/>
      <c r="AF419" s="405"/>
      <c r="AG419" s="405"/>
      <c r="AH419" s="405"/>
      <c r="AI419" s="405"/>
      <c r="AJ419" s="405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3740</v>
      </c>
      <c r="B420" s="95" t="s">
        <v>4975</v>
      </c>
      <c r="C420" s="377" t="s">
        <v>4976</v>
      </c>
      <c r="D420" s="321">
        <v>5577</v>
      </c>
      <c r="E420" s="342" t="s">
        <v>28</v>
      </c>
      <c r="F420" s="342" t="s">
        <v>29</v>
      </c>
      <c r="G420" s="342" t="s">
        <v>30</v>
      </c>
      <c r="H420" s="342">
        <f>IFERROR(VLOOKUP(G420,'Cadastro de assessores'!A:B,2,FALSE),"Não Cadastrado")</f>
        <v>12344</v>
      </c>
      <c r="I420" s="342"/>
      <c r="J420" s="26" t="s">
        <v>3743</v>
      </c>
      <c r="K420" s="342" t="s">
        <v>210</v>
      </c>
      <c r="L420" s="410">
        <v>44760</v>
      </c>
      <c r="M420" s="410">
        <v>44764</v>
      </c>
      <c r="N420" s="345"/>
      <c r="O420" s="345" t="s">
        <v>3760</v>
      </c>
      <c r="P420" s="375">
        <v>1.2E-2</v>
      </c>
      <c r="Q420" s="158"/>
      <c r="R420" s="404"/>
      <c r="S420" s="341"/>
      <c r="T420" s="341" t="s">
        <v>203</v>
      </c>
      <c r="U420" s="345"/>
      <c r="V420" s="345" t="s">
        <v>57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5"/>
      <c r="AN420" s="455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3740</v>
      </c>
      <c r="B421" s="95" t="s">
        <v>2255</v>
      </c>
      <c r="C421" s="377" t="s">
        <v>4977</v>
      </c>
      <c r="D421" s="409">
        <v>2284049</v>
      </c>
      <c r="E421" s="342" t="s">
        <v>28</v>
      </c>
      <c r="F421" s="342" t="s">
        <v>29</v>
      </c>
      <c r="G421" s="342" t="s">
        <v>30</v>
      </c>
      <c r="H421" s="342">
        <f>IFERROR(VLOOKUP(G421,'Cadastro de assessores'!A:B,2,FALSE),"Não Cadastrado")</f>
        <v>12344</v>
      </c>
      <c r="I421" s="342"/>
      <c r="J421" s="26" t="s">
        <v>3743</v>
      </c>
      <c r="K421" s="342" t="s">
        <v>210</v>
      </c>
      <c r="L421" s="410">
        <v>44636</v>
      </c>
      <c r="M421" s="410">
        <v>44645</v>
      </c>
      <c r="N421" s="345"/>
      <c r="O421" s="345" t="s">
        <v>3757</v>
      </c>
      <c r="P421" s="375">
        <v>7.0000000000000001E-3</v>
      </c>
      <c r="Q421" s="158"/>
      <c r="R421" s="404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203</v>
      </c>
      <c r="U421" s="345" t="s">
        <v>4616</v>
      </c>
      <c r="V421" s="345" t="s">
        <v>29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5"/>
      <c r="AN421" s="455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3740</v>
      </c>
      <c r="B422" s="95" t="s">
        <v>4978</v>
      </c>
      <c r="C422" s="377" t="s">
        <v>4979</v>
      </c>
      <c r="D422" s="345">
        <v>5603037</v>
      </c>
      <c r="E422" s="341" t="s">
        <v>2884</v>
      </c>
      <c r="F422" s="341" t="s">
        <v>29</v>
      </c>
      <c r="G422" s="345" t="s">
        <v>2884</v>
      </c>
      <c r="H422" s="345" t="str">
        <f>IFERROR(VLOOKUP(G422,'Cadastro de assessores'!A:B,2,FALSE),"Não Cadastrado")</f>
        <v>18986</v>
      </c>
      <c r="I422" s="345"/>
      <c r="J422" s="26" t="s">
        <v>201</v>
      </c>
      <c r="K422" s="463" t="s">
        <v>210</v>
      </c>
      <c r="L422" s="374">
        <v>44358</v>
      </c>
      <c r="M422" s="374">
        <v>44361</v>
      </c>
      <c r="N422" s="374">
        <v>44831</v>
      </c>
      <c r="O422" s="341" t="s">
        <v>3760</v>
      </c>
      <c r="P422" s="375">
        <v>1.2E-2</v>
      </c>
      <c r="Q422" s="158" t="s">
        <v>4980</v>
      </c>
      <c r="R422" s="404"/>
      <c r="S422" s="341" t="str">
        <f t="shared" si="44"/>
        <v/>
      </c>
      <c r="T422" s="341" t="s">
        <v>203</v>
      </c>
      <c r="U422" s="345" t="s">
        <v>4134</v>
      </c>
      <c r="V422" s="345" t="s">
        <v>29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5"/>
      <c r="AN422" s="455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3740</v>
      </c>
      <c r="B423" s="95" t="s">
        <v>4981</v>
      </c>
      <c r="C423" s="377" t="s">
        <v>4982</v>
      </c>
      <c r="D423" s="341">
        <v>5646446</v>
      </c>
      <c r="E423" s="341" t="s">
        <v>110</v>
      </c>
      <c r="F423" s="341" t="s">
        <v>29</v>
      </c>
      <c r="G423" s="341" t="s">
        <v>2763</v>
      </c>
      <c r="H423" s="342">
        <f>IFERROR(VLOOKUP(G423,'Cadastro de assessores'!A:B,2,FALSE),"Não Cadastrado")</f>
        <v>12347</v>
      </c>
      <c r="I423" s="342"/>
      <c r="J423" s="26" t="s">
        <v>3743</v>
      </c>
      <c r="K423" s="342" t="s">
        <v>210</v>
      </c>
      <c r="L423" s="402">
        <v>44361</v>
      </c>
      <c r="M423" s="402">
        <v>44361</v>
      </c>
      <c r="N423" s="341"/>
      <c r="O423" s="341" t="s">
        <v>3760</v>
      </c>
      <c r="P423" s="375">
        <v>1.2E-2</v>
      </c>
      <c r="Q423" s="408" t="s">
        <v>4983</v>
      </c>
      <c r="R423" s="404"/>
      <c r="S423" s="341" t="str">
        <f t="shared" si="44"/>
        <v/>
      </c>
      <c r="T423" s="341" t="s">
        <v>203</v>
      </c>
      <c r="U423" s="345" t="s">
        <v>4165</v>
      </c>
      <c r="V423" s="345" t="s">
        <v>29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5"/>
      <c r="AN423" s="455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3740</v>
      </c>
      <c r="B424" s="95" t="s">
        <v>3398</v>
      </c>
      <c r="C424" s="114" t="s">
        <v>4984</v>
      </c>
      <c r="D424" s="341">
        <v>3768368</v>
      </c>
      <c r="E424" s="342" t="s">
        <v>28</v>
      </c>
      <c r="F424" s="342" t="s">
        <v>29</v>
      </c>
      <c r="G424" s="342" t="s">
        <v>2916</v>
      </c>
      <c r="H424" s="342" t="str">
        <f>IFERROR(VLOOKUP(G424,'Cadastro de assessores'!A:B,2,FALSE),"Não Cadastrado")</f>
        <v>18836</v>
      </c>
      <c r="I424" s="342"/>
      <c r="J424" s="26" t="s">
        <v>3743</v>
      </c>
      <c r="K424" s="342" t="s">
        <v>210</v>
      </c>
      <c r="L424" s="403">
        <v>44138</v>
      </c>
      <c r="M424" s="403">
        <v>44151</v>
      </c>
      <c r="N424" s="345"/>
      <c r="O424" s="345" t="s">
        <v>3797</v>
      </c>
      <c r="P424" s="375">
        <v>8.0000000000000002E-3</v>
      </c>
      <c r="Q424" s="407"/>
      <c r="R424" s="404"/>
      <c r="S424" s="341" t="str">
        <f t="shared" si="44"/>
        <v/>
      </c>
      <c r="T424" s="341" t="s">
        <v>203</v>
      </c>
      <c r="U424" s="341" t="s">
        <v>4004</v>
      </c>
      <c r="V424" s="341" t="s">
        <v>918</v>
      </c>
      <c r="W424" s="405" t="s">
        <v>3753</v>
      </c>
      <c r="X424" s="405" t="s">
        <v>3753</v>
      </c>
      <c r="Y424" s="405" t="s">
        <v>3753</v>
      </c>
      <c r="Z424" s="405" t="s">
        <v>3753</v>
      </c>
      <c r="AA424" s="405" t="s">
        <v>3753</v>
      </c>
      <c r="AB424" s="405" t="s">
        <v>3753</v>
      </c>
      <c r="AC424" s="405" t="s">
        <v>3753</v>
      </c>
      <c r="AD424" s="405" t="s">
        <v>3753</v>
      </c>
      <c r="AE424" s="405" t="s">
        <v>3753</v>
      </c>
      <c r="AF424" s="405" t="s">
        <v>3753</v>
      </c>
      <c r="AG424" s="405" t="s">
        <v>3753</v>
      </c>
      <c r="AH424" s="405" t="s">
        <v>3753</v>
      </c>
      <c r="AI424" s="405" t="s">
        <v>3753</v>
      </c>
      <c r="AJ424" s="405" t="s">
        <v>4985</v>
      </c>
      <c r="AK424" s="291">
        <v>184047.01</v>
      </c>
      <c r="AL424" s="291">
        <v>185599.02</v>
      </c>
      <c r="AM424" s="291">
        <v>192943.12</v>
      </c>
      <c r="AN424" s="455">
        <v>186927.29</v>
      </c>
      <c r="AO424" s="455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3740</v>
      </c>
      <c r="B425" s="95" t="s">
        <v>3398</v>
      </c>
      <c r="C425" s="114" t="s">
        <v>4984</v>
      </c>
      <c r="D425" s="341">
        <v>4587723</v>
      </c>
      <c r="E425" s="342" t="s">
        <v>28</v>
      </c>
      <c r="F425" s="342" t="s">
        <v>29</v>
      </c>
      <c r="G425" s="342" t="s">
        <v>2916</v>
      </c>
      <c r="H425" s="342" t="str">
        <f>IFERROR(VLOOKUP(G425,'Cadastro de assessores'!A:B,2,FALSE),"Não Cadastrado")</f>
        <v>18836</v>
      </c>
      <c r="I425" s="342"/>
      <c r="J425" s="26" t="s">
        <v>3743</v>
      </c>
      <c r="K425" s="342" t="s">
        <v>210</v>
      </c>
      <c r="L425" s="403">
        <v>44151</v>
      </c>
      <c r="M425" s="403">
        <v>44151</v>
      </c>
      <c r="N425" s="341"/>
      <c r="O425" s="341" t="s">
        <v>3764</v>
      </c>
      <c r="P425" s="375">
        <v>2.5000000000000001E-2</v>
      </c>
      <c r="Q425" s="407"/>
      <c r="R425" s="404"/>
      <c r="S425" s="341" t="str">
        <f t="shared" si="44"/>
        <v/>
      </c>
      <c r="T425" s="341" t="s">
        <v>203</v>
      </c>
      <c r="U425" s="341" t="s">
        <v>4004</v>
      </c>
      <c r="V425" s="341" t="s">
        <v>918</v>
      </c>
      <c r="W425" s="405" t="s">
        <v>3753</v>
      </c>
      <c r="X425" s="405" t="s">
        <v>3753</v>
      </c>
      <c r="Y425" s="405" t="s">
        <v>3753</v>
      </c>
      <c r="Z425" s="405" t="s">
        <v>3753</v>
      </c>
      <c r="AA425" s="405" t="s">
        <v>3753</v>
      </c>
      <c r="AB425" s="405" t="s">
        <v>3753</v>
      </c>
      <c r="AC425" s="405" t="s">
        <v>3753</v>
      </c>
      <c r="AD425" s="405" t="s">
        <v>3753</v>
      </c>
      <c r="AE425" s="405" t="s">
        <v>3753</v>
      </c>
      <c r="AF425" s="405" t="s">
        <v>3753</v>
      </c>
      <c r="AG425" s="405" t="s">
        <v>3753</v>
      </c>
      <c r="AH425" s="405" t="s">
        <v>3753</v>
      </c>
      <c r="AI425" s="405" t="s">
        <v>3753</v>
      </c>
      <c r="AJ425" s="405" t="s">
        <v>4986</v>
      </c>
      <c r="AK425" s="291">
        <v>15676.76</v>
      </c>
      <c r="AL425" s="291">
        <v>24612.3</v>
      </c>
      <c r="AM425" s="291">
        <v>33703.22</v>
      </c>
      <c r="AN425" s="455">
        <v>33680.959999999999</v>
      </c>
      <c r="AO425" s="455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3740</v>
      </c>
      <c r="B426" s="95" t="s">
        <v>4987</v>
      </c>
      <c r="C426" s="377" t="s">
        <v>4988</v>
      </c>
      <c r="D426" s="345">
        <v>5563710</v>
      </c>
      <c r="E426" s="341" t="s">
        <v>28</v>
      </c>
      <c r="F426" s="341" t="s">
        <v>20</v>
      </c>
      <c r="G426" s="341" t="s">
        <v>369</v>
      </c>
      <c r="H426" s="341" t="str">
        <f>IFERROR(VLOOKUP(G426,'Cadastro de assessores'!A:B,2,FALSE),"Não Cadastrado")</f>
        <v>18009</v>
      </c>
      <c r="I426" s="341"/>
      <c r="J426" s="26" t="s">
        <v>201</v>
      </c>
      <c r="K426" s="341" t="s">
        <v>3749</v>
      </c>
      <c r="L426" s="374">
        <v>44362</v>
      </c>
      <c r="M426" s="374">
        <v>44362</v>
      </c>
      <c r="N426" s="378">
        <v>44714</v>
      </c>
      <c r="O426" s="345" t="s">
        <v>3744</v>
      </c>
      <c r="P426" s="375">
        <v>0.02</v>
      </c>
      <c r="Q426" s="407" t="s">
        <v>4718</v>
      </c>
      <c r="R426" s="404"/>
      <c r="S426" s="341" t="str">
        <f t="shared" si="44"/>
        <v>Não Qualificado</v>
      </c>
      <c r="T426" s="341" t="s">
        <v>203</v>
      </c>
      <c r="U426" s="341" t="s">
        <v>3801</v>
      </c>
      <c r="V426" s="341" t="s">
        <v>113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2893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3740</v>
      </c>
      <c r="B427" s="95" t="s">
        <v>4989</v>
      </c>
      <c r="C427" s="114" t="s">
        <v>4990</v>
      </c>
      <c r="D427" s="341">
        <v>5709377</v>
      </c>
      <c r="E427" s="341" t="s">
        <v>28</v>
      </c>
      <c r="F427" s="341" t="s">
        <v>29</v>
      </c>
      <c r="G427" s="341" t="s">
        <v>4991</v>
      </c>
      <c r="H427" s="341" t="str">
        <f>IFERROR(VLOOKUP(G427,'Cadastro de assessores'!A:B,2,FALSE),"Não Cadastrado")</f>
        <v>17109</v>
      </c>
      <c r="I427" s="341"/>
      <c r="J427" s="26" t="s">
        <v>201</v>
      </c>
      <c r="K427" s="341" t="s">
        <v>3749</v>
      </c>
      <c r="L427" s="341" t="s">
        <v>3107</v>
      </c>
      <c r="M427" s="341" t="s">
        <v>3107</v>
      </c>
      <c r="N427" s="374">
        <v>44384</v>
      </c>
      <c r="O427" s="341" t="s">
        <v>3760</v>
      </c>
      <c r="P427" s="375">
        <v>1.2E-2</v>
      </c>
      <c r="Q427" s="407" t="s">
        <v>4992</v>
      </c>
      <c r="R427" s="404"/>
      <c r="S427" s="341" t="str">
        <f t="shared" si="44"/>
        <v>Não Qualificado</v>
      </c>
      <c r="T427" s="341" t="s">
        <v>203</v>
      </c>
      <c r="U427" s="341"/>
      <c r="V427" s="341" t="s">
        <v>3107</v>
      </c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2893</v>
      </c>
      <c r="BE427" s="291" t="s">
        <v>2893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3740</v>
      </c>
      <c r="B428" s="95" t="s">
        <v>4993</v>
      </c>
      <c r="C428" s="377" t="s">
        <v>4994</v>
      </c>
      <c r="D428" s="345">
        <v>2545354</v>
      </c>
      <c r="E428" s="342" t="s">
        <v>28</v>
      </c>
      <c r="F428" s="342" t="s">
        <v>20</v>
      </c>
      <c r="G428" s="342" t="s">
        <v>369</v>
      </c>
      <c r="H428" s="342" t="str">
        <f>IFERROR(VLOOKUP(G428,'Cadastro de assessores'!A:B,2,FALSE),"Não Cadastrado")</f>
        <v>18009</v>
      </c>
      <c r="I428" s="342"/>
      <c r="J428" s="26" t="s">
        <v>3743</v>
      </c>
      <c r="K428" s="345" t="s">
        <v>210</v>
      </c>
      <c r="L428" s="464">
        <v>44355</v>
      </c>
      <c r="M428" s="464">
        <v>44355</v>
      </c>
      <c r="N428" s="445"/>
      <c r="O428" s="341" t="s">
        <v>3750</v>
      </c>
      <c r="P428" s="375">
        <v>1.4999999999999999E-2</v>
      </c>
      <c r="Q428" s="158"/>
      <c r="R428" s="404"/>
      <c r="S428" s="341" t="str">
        <f t="shared" si="44"/>
        <v>Não Qualificado</v>
      </c>
      <c r="T428" s="341" t="s">
        <v>203</v>
      </c>
      <c r="U428" s="345" t="s">
        <v>4050</v>
      </c>
      <c r="V428" s="345" t="s">
        <v>113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5"/>
      <c r="AN428" s="455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3740</v>
      </c>
      <c r="B429" s="95" t="s">
        <v>2303</v>
      </c>
      <c r="C429" s="428" t="s">
        <v>4995</v>
      </c>
      <c r="D429" s="409">
        <v>2751241</v>
      </c>
      <c r="E429" s="342" t="s">
        <v>28</v>
      </c>
      <c r="F429" s="342" t="s">
        <v>20</v>
      </c>
      <c r="G429" s="342" t="s">
        <v>214</v>
      </c>
      <c r="H429" s="342">
        <f>IFERROR(VLOOKUP(G429,'Cadastro de assessores'!A:B,2,FALSE),"Não Cadastrado")</f>
        <v>12331</v>
      </c>
      <c r="I429" s="342"/>
      <c r="J429" s="26" t="s">
        <v>210</v>
      </c>
      <c r="K429" s="345"/>
      <c r="L429" s="465"/>
      <c r="M429" s="465">
        <v>44851</v>
      </c>
      <c r="N429" s="449"/>
      <c r="O429" s="342" t="s">
        <v>3750</v>
      </c>
      <c r="P429" s="415">
        <v>1.4999999999999999E-2</v>
      </c>
      <c r="Q429" s="466" t="s">
        <v>4996</v>
      </c>
      <c r="R429" s="404"/>
      <c r="S429" s="341"/>
      <c r="T429" s="341"/>
      <c r="U429" s="341"/>
      <c r="V429" s="341" t="s">
        <v>20</v>
      </c>
      <c r="W429" s="451"/>
      <c r="X429" s="450"/>
      <c r="Y429" s="450"/>
      <c r="Z429" s="450"/>
      <c r="AA429" s="304"/>
      <c r="AB429" s="467"/>
      <c r="AC429" s="451"/>
      <c r="AD429" s="450"/>
      <c r="AE429" s="450"/>
      <c r="AF429" s="450"/>
      <c r="AG429" s="304"/>
      <c r="AH429" s="467"/>
      <c r="AI429" s="451"/>
      <c r="AJ429" s="450"/>
      <c r="AK429" s="450"/>
      <c r="AL429" s="450"/>
      <c r="AM429" s="304"/>
      <c r="AN429" s="467"/>
      <c r="AO429" s="451"/>
      <c r="AP429" s="450"/>
      <c r="AQ429" s="450"/>
      <c r="AR429" s="450"/>
      <c r="AS429" s="304"/>
      <c r="AT429" s="467"/>
      <c r="AU429" s="451"/>
      <c r="AV429" s="450"/>
      <c r="AW429" s="450"/>
      <c r="AX429" s="450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3740</v>
      </c>
      <c r="B430" s="95" t="s">
        <v>2310</v>
      </c>
      <c r="C430" s="428" t="s">
        <v>2308</v>
      </c>
      <c r="D430" s="409">
        <v>6029791</v>
      </c>
      <c r="E430" s="342" t="s">
        <v>28</v>
      </c>
      <c r="F430" s="342" t="s">
        <v>20</v>
      </c>
      <c r="G430" s="342" t="s">
        <v>220</v>
      </c>
      <c r="H430" s="342" t="str">
        <f>IFERROR(VLOOKUP(G430,'Cadastro de assessores'!A:B,2,FALSE),"Não Cadastrado")</f>
        <v>18890</v>
      </c>
      <c r="I430" s="342"/>
      <c r="J430" s="26" t="s">
        <v>3743</v>
      </c>
      <c r="K430" s="345" t="s">
        <v>210</v>
      </c>
      <c r="L430" s="378">
        <v>44600</v>
      </c>
      <c r="M430" s="378">
        <v>44605</v>
      </c>
      <c r="N430" s="342"/>
      <c r="O430" s="342" t="s">
        <v>3757</v>
      </c>
      <c r="P430" s="415">
        <v>7.0000000000000001E-3</v>
      </c>
      <c r="Q430" s="158" t="s">
        <v>3863</v>
      </c>
      <c r="R430" s="404"/>
      <c r="S430" s="341" t="str">
        <f>IF(BC430&lt;=0,"",IF(BC430&lt;=1000000,"Não Qualificado",IF(AND(BC430&gt;1000000,BC430&lt;=10000000),"Qualificado","Profissional")))</f>
        <v/>
      </c>
      <c r="T430" s="341" t="s">
        <v>203</v>
      </c>
      <c r="U430" s="341" t="s">
        <v>3796</v>
      </c>
      <c r="V430" s="341" t="s">
        <v>20</v>
      </c>
      <c r="W430" s="451"/>
      <c r="X430" s="450"/>
      <c r="Y430" s="450"/>
      <c r="Z430" s="450"/>
      <c r="AA430" s="304"/>
      <c r="AB430" s="467"/>
      <c r="AC430" s="451"/>
      <c r="AD430" s="450"/>
      <c r="AE430" s="450"/>
      <c r="AF430" s="450"/>
      <c r="AG430" s="304"/>
      <c r="AH430" s="467"/>
      <c r="AI430" s="451"/>
      <c r="AJ430" s="450"/>
      <c r="AK430" s="450"/>
      <c r="AL430" s="450"/>
      <c r="AM430" s="304"/>
      <c r="AN430" s="467"/>
      <c r="AO430" s="451"/>
      <c r="AP430" s="450"/>
      <c r="AQ430" s="450"/>
      <c r="AR430" s="450"/>
      <c r="AS430" s="304"/>
      <c r="AT430" s="467"/>
      <c r="AU430" s="451"/>
      <c r="AV430" s="450"/>
      <c r="AW430" s="450"/>
      <c r="AX430" s="450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3740</v>
      </c>
      <c r="B431" s="95" t="s">
        <v>2316</v>
      </c>
      <c r="C431" s="114" t="s">
        <v>4997</v>
      </c>
      <c r="D431" s="341">
        <v>8698050</v>
      </c>
      <c r="E431" s="341" t="s">
        <v>28</v>
      </c>
      <c r="F431" s="341" t="s">
        <v>20</v>
      </c>
      <c r="G431" s="341" t="s">
        <v>63</v>
      </c>
      <c r="H431" s="341" t="s">
        <v>4998</v>
      </c>
      <c r="I431" s="341"/>
      <c r="J431" s="26" t="s">
        <v>3743</v>
      </c>
      <c r="K431" s="341" t="s">
        <v>210</v>
      </c>
      <c r="L431" s="374">
        <v>44715</v>
      </c>
      <c r="M431" s="374">
        <v>44719</v>
      </c>
      <c r="N431" s="374"/>
      <c r="O431" s="341" t="s">
        <v>4420</v>
      </c>
      <c r="P431" s="375">
        <v>1.2E-2</v>
      </c>
      <c r="Q431" s="158" t="s">
        <v>4999</v>
      </c>
      <c r="R431" s="404"/>
      <c r="S431" s="341"/>
      <c r="T431" s="341" t="s">
        <v>203</v>
      </c>
      <c r="U431" s="341" t="s">
        <v>3922</v>
      </c>
      <c r="V431" s="341" t="s">
        <v>20</v>
      </c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2893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3740</v>
      </c>
      <c r="B432" s="95" t="s">
        <v>2323</v>
      </c>
      <c r="C432" s="420" t="s">
        <v>5000</v>
      </c>
      <c r="D432" s="421">
        <v>495561</v>
      </c>
      <c r="E432" s="341" t="s">
        <v>28</v>
      </c>
      <c r="F432" s="341" t="s">
        <v>29</v>
      </c>
      <c r="G432" s="341" t="s">
        <v>78</v>
      </c>
      <c r="H432" s="341"/>
      <c r="I432" s="341"/>
      <c r="J432" s="26" t="s">
        <v>210</v>
      </c>
      <c r="K432" s="341"/>
      <c r="L432" s="406"/>
      <c r="M432" s="406">
        <v>44918</v>
      </c>
      <c r="N432" s="374"/>
      <c r="O432" s="341" t="s">
        <v>3760</v>
      </c>
      <c r="P432" s="375">
        <v>8.0000000000000002E-3</v>
      </c>
      <c r="Q432" s="468" t="s">
        <v>5001</v>
      </c>
      <c r="R432" s="404"/>
      <c r="S432" s="341"/>
      <c r="T432" s="341"/>
      <c r="U432" s="341"/>
      <c r="V432" s="341" t="s">
        <v>29</v>
      </c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3740</v>
      </c>
      <c r="B433" s="95" t="s">
        <v>5002</v>
      </c>
      <c r="C433" s="114" t="s">
        <v>5003</v>
      </c>
      <c r="D433" s="341">
        <v>3520517</v>
      </c>
      <c r="E433" s="341" t="s">
        <v>2884</v>
      </c>
      <c r="F433" s="341" t="s">
        <v>29</v>
      </c>
      <c r="G433" s="341" t="s">
        <v>2884</v>
      </c>
      <c r="H433" s="341" t="str">
        <f>IFERROR(VLOOKUP(G433,'Cadastro de assessores'!A:B,2,FALSE),"Não Cadastrado")</f>
        <v>18986</v>
      </c>
      <c r="I433" s="341"/>
      <c r="J433" s="26" t="s">
        <v>201</v>
      </c>
      <c r="K433" s="341" t="s">
        <v>3749</v>
      </c>
      <c r="L433" s="406">
        <v>43749</v>
      </c>
      <c r="M433" s="406">
        <v>43749</v>
      </c>
      <c r="N433" s="374">
        <v>44305</v>
      </c>
      <c r="O433" s="341" t="s">
        <v>4144</v>
      </c>
      <c r="P433" s="375">
        <v>0.01</v>
      </c>
      <c r="Q433" s="158" t="s">
        <v>5004</v>
      </c>
      <c r="R433" s="404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203</v>
      </c>
      <c r="U433" s="341" t="s">
        <v>3884</v>
      </c>
      <c r="V433" s="341" t="s">
        <v>29</v>
      </c>
      <c r="W433" s="405" t="s">
        <v>5005</v>
      </c>
      <c r="X433" s="405"/>
      <c r="Y433" s="405" t="s">
        <v>5006</v>
      </c>
      <c r="Z433" s="405" t="s">
        <v>5007</v>
      </c>
      <c r="AA433" s="405" t="s">
        <v>5008</v>
      </c>
      <c r="AB433" s="405" t="s">
        <v>5009</v>
      </c>
      <c r="AC433" s="405" t="s">
        <v>5010</v>
      </c>
      <c r="AD433" s="405" t="s">
        <v>5011</v>
      </c>
      <c r="AE433" s="405" t="s">
        <v>5012</v>
      </c>
      <c r="AF433" s="405" t="s">
        <v>5013</v>
      </c>
      <c r="AG433" s="405" t="s">
        <v>5014</v>
      </c>
      <c r="AH433" s="405" t="s">
        <v>5015</v>
      </c>
      <c r="AI433" s="405" t="s">
        <v>5016</v>
      </c>
      <c r="AJ433" s="405" t="s">
        <v>5017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2893</v>
      </c>
      <c r="BE433" s="291" t="s">
        <v>2893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3740</v>
      </c>
      <c r="B434" s="95" t="s">
        <v>2337</v>
      </c>
      <c r="C434" s="428" t="s">
        <v>5018</v>
      </c>
      <c r="D434" s="342">
        <v>6579987</v>
      </c>
      <c r="E434" s="342" t="s">
        <v>28</v>
      </c>
      <c r="F434" s="342" t="s">
        <v>20</v>
      </c>
      <c r="G434" s="342" t="s">
        <v>369</v>
      </c>
      <c r="H434" s="342" t="str">
        <f>IFERROR(VLOOKUP(G434,'Cadastro de assessores'!A:B,2,FALSE),"Não Cadastrado")</f>
        <v>18009</v>
      </c>
      <c r="I434" s="342"/>
      <c r="J434" s="26" t="s">
        <v>201</v>
      </c>
      <c r="K434" s="342" t="s">
        <v>210</v>
      </c>
      <c r="L434" s="402">
        <v>44452</v>
      </c>
      <c r="M434" s="402">
        <v>44469</v>
      </c>
      <c r="N434" s="378">
        <v>44960</v>
      </c>
      <c r="O434" s="345" t="s">
        <v>3744</v>
      </c>
      <c r="P434" s="415">
        <v>0.02</v>
      </c>
      <c r="Q434" s="158" t="s">
        <v>5019</v>
      </c>
      <c r="R434" s="404"/>
      <c r="S434" s="341" t="str">
        <f t="shared" si="45"/>
        <v/>
      </c>
      <c r="T434" s="341" t="s">
        <v>203</v>
      </c>
      <c r="U434" s="341" t="s">
        <v>3888</v>
      </c>
      <c r="V434" s="341" t="s">
        <v>29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5"/>
      <c r="AH434" s="405"/>
      <c r="AI434" s="405"/>
      <c r="AJ434" s="291"/>
      <c r="AK434" s="291"/>
      <c r="AL434" s="291"/>
      <c r="AM434" s="455"/>
      <c r="AN434" s="455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3740</v>
      </c>
      <c r="B435" s="95" t="s">
        <v>2341</v>
      </c>
      <c r="C435" s="114" t="s">
        <v>5020</v>
      </c>
      <c r="D435" s="341">
        <v>306126</v>
      </c>
      <c r="E435" s="342" t="s">
        <v>2884</v>
      </c>
      <c r="F435" s="342" t="s">
        <v>29</v>
      </c>
      <c r="G435" s="342" t="s">
        <v>2884</v>
      </c>
      <c r="H435" s="342" t="str">
        <f>IFERROR(VLOOKUP(G435,'Cadastro de assessores'!A:B,2,FALSE),"Não Cadastrado")</f>
        <v>18986</v>
      </c>
      <c r="I435" s="342"/>
      <c r="J435" s="26" t="s">
        <v>3743</v>
      </c>
      <c r="K435" s="342" t="s">
        <v>210</v>
      </c>
      <c r="L435" s="402">
        <v>44172</v>
      </c>
      <c r="M435" s="402">
        <v>44210</v>
      </c>
      <c r="N435" s="345"/>
      <c r="O435" s="345" t="s">
        <v>3744</v>
      </c>
      <c r="P435" s="415">
        <v>0.02</v>
      </c>
      <c r="Q435" s="407"/>
      <c r="R435" s="404"/>
      <c r="S435" s="341" t="str">
        <f t="shared" si="45"/>
        <v/>
      </c>
      <c r="T435" s="341" t="s">
        <v>203</v>
      </c>
      <c r="U435" s="341" t="s">
        <v>3752</v>
      </c>
      <c r="V435" s="341" t="s">
        <v>29</v>
      </c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291"/>
      <c r="AL435" s="291">
        <v>587928.44999999995</v>
      </c>
      <c r="AM435" s="291">
        <v>559968.71</v>
      </c>
      <c r="AN435" s="455">
        <v>560943.35</v>
      </c>
      <c r="AO435" s="455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3740</v>
      </c>
      <c r="B436" s="95" t="s">
        <v>2359</v>
      </c>
      <c r="C436" s="377" t="s">
        <v>5021</v>
      </c>
      <c r="D436" s="345">
        <v>2997463</v>
      </c>
      <c r="E436" s="342" t="s">
        <v>28</v>
      </c>
      <c r="F436" s="342" t="s">
        <v>29</v>
      </c>
      <c r="G436" s="342" t="s">
        <v>78</v>
      </c>
      <c r="H436" s="342">
        <f>IFERROR(VLOOKUP(G436,'Cadastro de assessores'!A:B,2,FALSE),"Não Cadastrado")</f>
        <v>12332</v>
      </c>
      <c r="I436" s="342"/>
      <c r="J436" s="26" t="s">
        <v>3743</v>
      </c>
      <c r="K436" s="345" t="s">
        <v>210</v>
      </c>
      <c r="L436" s="402">
        <v>44496</v>
      </c>
      <c r="M436" s="402">
        <v>44503</v>
      </c>
      <c r="N436" s="345"/>
      <c r="O436" s="345" t="s">
        <v>3757</v>
      </c>
      <c r="P436" s="375">
        <v>7.0000000000000001E-3</v>
      </c>
      <c r="Q436" s="158"/>
      <c r="R436" s="404"/>
      <c r="S436" s="341" t="str">
        <f t="shared" si="45"/>
        <v/>
      </c>
      <c r="T436" s="341" t="s">
        <v>203</v>
      </c>
      <c r="U436" s="345" t="s">
        <v>3787</v>
      </c>
      <c r="V436" s="341" t="s">
        <v>29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5"/>
      <c r="AH436" s="405"/>
      <c r="AI436" s="405"/>
      <c r="AJ436" s="291"/>
      <c r="AK436" s="291"/>
      <c r="AL436" s="291"/>
      <c r="AM436" s="455"/>
      <c r="AN436" s="455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3740</v>
      </c>
      <c r="B437" s="95" t="s">
        <v>2359</v>
      </c>
      <c r="C437" s="377" t="s">
        <v>5021</v>
      </c>
      <c r="D437" s="342">
        <v>9129986</v>
      </c>
      <c r="E437" s="342" t="s">
        <v>28</v>
      </c>
      <c r="F437" s="342" t="s">
        <v>29</v>
      </c>
      <c r="G437" s="342" t="s">
        <v>78</v>
      </c>
      <c r="H437" s="342">
        <f>IFERROR(VLOOKUP(G437,'Cadastro de assessores'!A:B,2,FALSE),"Não Cadastrado")</f>
        <v>12332</v>
      </c>
      <c r="I437" s="342"/>
      <c r="J437" s="26" t="s">
        <v>3743</v>
      </c>
      <c r="K437" s="341" t="s">
        <v>215</v>
      </c>
      <c r="L437" s="402">
        <v>44817</v>
      </c>
      <c r="M437" s="402">
        <v>44825</v>
      </c>
      <c r="N437" s="341"/>
      <c r="O437" s="341" t="s">
        <v>3764</v>
      </c>
      <c r="P437" s="415">
        <v>2.5000000000000001E-2</v>
      </c>
      <c r="Q437" s="337"/>
      <c r="R437" s="404"/>
      <c r="S437" s="341"/>
      <c r="T437" s="341"/>
      <c r="U437" s="341"/>
      <c r="V437" s="341" t="s">
        <v>3107</v>
      </c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291"/>
      <c r="AL437" s="291"/>
      <c r="AM437" s="291"/>
      <c r="AN437" s="455"/>
      <c r="AO437" s="455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3740</v>
      </c>
      <c r="B438" s="95" t="s">
        <v>5022</v>
      </c>
      <c r="C438" s="114" t="s">
        <v>5023</v>
      </c>
      <c r="D438" s="342">
        <v>4837612</v>
      </c>
      <c r="E438" s="342" t="s">
        <v>110</v>
      </c>
      <c r="F438" s="342" t="s">
        <v>29</v>
      </c>
      <c r="G438" s="342" t="s">
        <v>378</v>
      </c>
      <c r="H438" s="342" t="str">
        <f>IFERROR(VLOOKUP(G438,'Cadastro de assessores'!A:B,2,FALSE),"Não Cadastrado")</f>
        <v>17896</v>
      </c>
      <c r="I438" s="342"/>
      <c r="J438" s="26" t="s">
        <v>201</v>
      </c>
      <c r="K438" s="342" t="s">
        <v>210</v>
      </c>
      <c r="L438" s="402">
        <v>44232</v>
      </c>
      <c r="M438" s="402">
        <v>44250</v>
      </c>
      <c r="N438" s="374">
        <v>44984</v>
      </c>
      <c r="O438" s="341" t="s">
        <v>3750</v>
      </c>
      <c r="P438" s="415">
        <v>1.4999999999999999E-2</v>
      </c>
      <c r="Q438" s="337" t="s">
        <v>5024</v>
      </c>
      <c r="R438" s="404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203</v>
      </c>
      <c r="U438" s="341" t="s">
        <v>3888</v>
      </c>
      <c r="V438" s="341" t="s">
        <v>29</v>
      </c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291"/>
      <c r="AL438" s="291"/>
      <c r="AM438" s="291">
        <v>201365.72</v>
      </c>
      <c r="AN438" s="455">
        <v>560943.35</v>
      </c>
      <c r="AO438" s="455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3740</v>
      </c>
      <c r="B439" s="95" t="s">
        <v>5025</v>
      </c>
      <c r="C439" s="114" t="s">
        <v>5026</v>
      </c>
      <c r="D439" s="341">
        <v>4617147</v>
      </c>
      <c r="E439" s="341" t="s">
        <v>28</v>
      </c>
      <c r="F439" s="341" t="s">
        <v>29</v>
      </c>
      <c r="G439" s="341" t="s">
        <v>3748</v>
      </c>
      <c r="H439" s="341" t="str">
        <f>IFERROR(VLOOKUP(G439,'Cadastro de assessores'!A:B,2,FALSE),"Não Cadastrado")</f>
        <v>17679</v>
      </c>
      <c r="I439" s="341"/>
      <c r="J439" s="26" t="s">
        <v>201</v>
      </c>
      <c r="K439" s="341" t="s">
        <v>3749</v>
      </c>
      <c r="L439" s="374">
        <v>44166</v>
      </c>
      <c r="M439" s="374">
        <v>44166</v>
      </c>
      <c r="N439" s="374">
        <v>44390</v>
      </c>
      <c r="O439" s="341" t="s">
        <v>3750</v>
      </c>
      <c r="P439" s="375">
        <v>1.4999999999999999E-2</v>
      </c>
      <c r="Q439" s="407" t="s">
        <v>5027</v>
      </c>
      <c r="R439" s="404"/>
      <c r="S439" s="341" t="str">
        <f t="shared" si="46"/>
        <v>Não Qualificado</v>
      </c>
      <c r="T439" s="341" t="s">
        <v>203</v>
      </c>
      <c r="U439" s="341" t="s">
        <v>4004</v>
      </c>
      <c r="V439" s="341" t="s">
        <v>918</v>
      </c>
      <c r="W439" s="405" t="s">
        <v>3753</v>
      </c>
      <c r="X439" s="405" t="s">
        <v>3753</v>
      </c>
      <c r="Y439" s="405" t="s">
        <v>3753</v>
      </c>
      <c r="Z439" s="405" t="s">
        <v>3753</v>
      </c>
      <c r="AA439" s="405" t="s">
        <v>3753</v>
      </c>
      <c r="AB439" s="405" t="s">
        <v>3753</v>
      </c>
      <c r="AC439" s="405" t="s">
        <v>3753</v>
      </c>
      <c r="AD439" s="405" t="s">
        <v>3753</v>
      </c>
      <c r="AE439" s="405" t="s">
        <v>3753</v>
      </c>
      <c r="AF439" s="405" t="s">
        <v>3753</v>
      </c>
      <c r="AG439" s="405" t="s">
        <v>3753</v>
      </c>
      <c r="AH439" s="405" t="s">
        <v>3753</v>
      </c>
      <c r="AI439" s="405" t="s">
        <v>3753</v>
      </c>
      <c r="AJ439" s="405" t="s">
        <v>3753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2893</v>
      </c>
      <c r="BE439" s="291" t="s">
        <v>2893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3740</v>
      </c>
      <c r="B440" s="95" t="s">
        <v>5028</v>
      </c>
      <c r="C440" s="377" t="s">
        <v>5029</v>
      </c>
      <c r="D440" s="345">
        <v>355180</v>
      </c>
      <c r="E440" s="341" t="s">
        <v>28</v>
      </c>
      <c r="F440" s="341" t="s">
        <v>20</v>
      </c>
      <c r="G440" s="341" t="s">
        <v>369</v>
      </c>
      <c r="H440" s="341" t="str">
        <f>IFERROR(VLOOKUP(G440,'Cadastro de assessores'!A:B,2,FALSE),"Não Cadastrado")</f>
        <v>18009</v>
      </c>
      <c r="I440" s="341"/>
      <c r="J440" s="26" t="s">
        <v>201</v>
      </c>
      <c r="K440" s="341" t="s">
        <v>3749</v>
      </c>
      <c r="L440" s="374">
        <v>44362</v>
      </c>
      <c r="M440" s="374">
        <v>44362</v>
      </c>
      <c r="N440" s="434">
        <v>44489</v>
      </c>
      <c r="O440" s="345" t="s">
        <v>3744</v>
      </c>
      <c r="P440" s="375">
        <v>0.02</v>
      </c>
      <c r="Q440" s="407" t="s">
        <v>5030</v>
      </c>
      <c r="R440" s="404"/>
      <c r="S440" s="341" t="str">
        <f t="shared" si="46"/>
        <v>Não Qualificado</v>
      </c>
      <c r="T440" s="341" t="s">
        <v>203</v>
      </c>
      <c r="U440" s="345" t="s">
        <v>4506</v>
      </c>
      <c r="V440" s="345" t="s">
        <v>57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2893</v>
      </c>
      <c r="BE440" s="291" t="s">
        <v>2893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3740</v>
      </c>
      <c r="B441" s="95" t="s">
        <v>5031</v>
      </c>
      <c r="C441" s="114" t="s">
        <v>5032</v>
      </c>
      <c r="D441" s="342">
        <v>396107</v>
      </c>
      <c r="E441" s="342" t="s">
        <v>2884</v>
      </c>
      <c r="F441" s="342" t="s">
        <v>29</v>
      </c>
      <c r="G441" s="342" t="s">
        <v>2884</v>
      </c>
      <c r="H441" s="342" t="str">
        <f>IFERROR(VLOOKUP(G441,'Cadastro de assessores'!A:B,2,FALSE),"Não Cadastrado")</f>
        <v>18986</v>
      </c>
      <c r="I441" s="342"/>
      <c r="J441" s="26" t="s">
        <v>210</v>
      </c>
      <c r="K441" s="342" t="s">
        <v>210</v>
      </c>
      <c r="L441" s="402">
        <v>44193</v>
      </c>
      <c r="M441" s="402">
        <v>44250</v>
      </c>
      <c r="N441" s="341"/>
      <c r="O441" s="341" t="s">
        <v>3750</v>
      </c>
      <c r="P441" s="375">
        <v>1.4999999999999999E-2</v>
      </c>
      <c r="Q441" s="407"/>
      <c r="R441" s="404"/>
      <c r="S441" s="341" t="str">
        <f t="shared" si="46"/>
        <v>Não Qualificado</v>
      </c>
      <c r="T441" s="341" t="s">
        <v>203</v>
      </c>
      <c r="U441" s="341" t="s">
        <v>3922</v>
      </c>
      <c r="V441" s="341" t="s">
        <v>20</v>
      </c>
      <c r="W441" s="405"/>
      <c r="X441" s="405"/>
      <c r="Y441" s="405"/>
      <c r="Z441" s="405"/>
      <c r="AA441" s="405"/>
      <c r="AB441" s="405"/>
      <c r="AC441" s="405"/>
      <c r="AD441" s="405"/>
      <c r="AE441" s="405"/>
      <c r="AF441" s="405"/>
      <c r="AG441" s="405"/>
      <c r="AH441" s="405"/>
      <c r="AI441" s="405"/>
      <c r="AJ441" s="405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3740</v>
      </c>
      <c r="B442" s="95" t="s">
        <v>5033</v>
      </c>
      <c r="C442" s="114" t="s">
        <v>5034</v>
      </c>
      <c r="D442" s="341">
        <v>4836917</v>
      </c>
      <c r="E442" s="341" t="s">
        <v>2884</v>
      </c>
      <c r="F442" s="341" t="s">
        <v>29</v>
      </c>
      <c r="G442" s="341" t="s">
        <v>2884</v>
      </c>
      <c r="H442" s="341" t="str">
        <f>IFERROR(VLOOKUP(G442,'Cadastro de assessores'!A:B,2,FALSE),"Não Cadastrado")</f>
        <v>18986</v>
      </c>
      <c r="I442" s="341"/>
      <c r="J442" s="26" t="s">
        <v>201</v>
      </c>
      <c r="K442" s="341" t="s">
        <v>3749</v>
      </c>
      <c r="L442" s="374">
        <v>44244</v>
      </c>
      <c r="M442" s="374">
        <v>44244</v>
      </c>
      <c r="N442" s="374">
        <v>44270</v>
      </c>
      <c r="O442" s="341" t="s">
        <v>3750</v>
      </c>
      <c r="P442" s="375">
        <v>1.4999999999999999E-2</v>
      </c>
      <c r="Q442" s="407" t="s">
        <v>4428</v>
      </c>
      <c r="R442" s="404"/>
      <c r="S442" s="341" t="str">
        <f t="shared" si="46"/>
        <v/>
      </c>
      <c r="T442" s="341" t="s">
        <v>203</v>
      </c>
      <c r="U442" s="345" t="s">
        <v>4165</v>
      </c>
      <c r="V442" s="345" t="s">
        <v>29</v>
      </c>
      <c r="W442" s="405"/>
      <c r="X442" s="405"/>
      <c r="Y442" s="405"/>
      <c r="Z442" s="405"/>
      <c r="AA442" s="405"/>
      <c r="AB442" s="405"/>
      <c r="AC442" s="405"/>
      <c r="AD442" s="405"/>
      <c r="AE442" s="405"/>
      <c r="AF442" s="405"/>
      <c r="AG442" s="405"/>
      <c r="AH442" s="405"/>
      <c r="AI442" s="405"/>
      <c r="AJ442" s="405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2893</v>
      </c>
      <c r="BE442" s="291" t="s">
        <v>2893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3740</v>
      </c>
      <c r="B443" s="95" t="s">
        <v>5035</v>
      </c>
      <c r="C443" s="114" t="s">
        <v>5036</v>
      </c>
      <c r="D443" s="341">
        <v>4425136</v>
      </c>
      <c r="E443" s="341" t="s">
        <v>28</v>
      </c>
      <c r="F443" s="341" t="s">
        <v>29</v>
      </c>
      <c r="G443" s="341" t="s">
        <v>3748</v>
      </c>
      <c r="H443" s="341" t="str">
        <f>IFERROR(VLOOKUP(G443,'Cadastro de assessores'!A:B,2,FALSE),"Não Cadastrado")</f>
        <v>17679</v>
      </c>
      <c r="I443" s="341"/>
      <c r="J443" s="26" t="s">
        <v>201</v>
      </c>
      <c r="K443" s="341" t="s">
        <v>3749</v>
      </c>
      <c r="L443" s="374">
        <v>44096</v>
      </c>
      <c r="M443" s="374">
        <v>44096</v>
      </c>
      <c r="N443" s="374">
        <v>44448</v>
      </c>
      <c r="O443" s="341" t="s">
        <v>3750</v>
      </c>
      <c r="P443" s="375">
        <v>1.4999999999999999E-2</v>
      </c>
      <c r="Q443" s="407" t="s">
        <v>5037</v>
      </c>
      <c r="R443" s="404"/>
      <c r="S443" s="341" t="str">
        <f t="shared" si="46"/>
        <v/>
      </c>
      <c r="T443" s="341" t="s">
        <v>203</v>
      </c>
      <c r="U443" s="341" t="s">
        <v>3778</v>
      </c>
      <c r="V443" s="341" t="s">
        <v>29</v>
      </c>
      <c r="W443" s="405" t="s">
        <v>3753</v>
      </c>
      <c r="X443" s="405" t="s">
        <v>3753</v>
      </c>
      <c r="Y443" s="405" t="s">
        <v>3753</v>
      </c>
      <c r="Z443" s="405" t="s">
        <v>3753</v>
      </c>
      <c r="AA443" s="405" t="s">
        <v>3753</v>
      </c>
      <c r="AB443" s="405" t="s">
        <v>3753</v>
      </c>
      <c r="AC443" s="405" t="s">
        <v>3753</v>
      </c>
      <c r="AD443" s="405" t="s">
        <v>3753</v>
      </c>
      <c r="AE443" s="405" t="s">
        <v>3753</v>
      </c>
      <c r="AF443" s="405" t="s">
        <v>3753</v>
      </c>
      <c r="AG443" s="405" t="s">
        <v>3753</v>
      </c>
      <c r="AH443" s="405" t="s">
        <v>5038</v>
      </c>
      <c r="AI443" s="405" t="s">
        <v>5039</v>
      </c>
      <c r="AJ443" s="405" t="s">
        <v>5040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2893</v>
      </c>
      <c r="BE443" s="291" t="s">
        <v>2893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3740</v>
      </c>
      <c r="B444" s="95" t="s">
        <v>5041</v>
      </c>
      <c r="C444" s="114" t="s">
        <v>5042</v>
      </c>
      <c r="D444" s="341">
        <v>4655754</v>
      </c>
      <c r="E444" s="342" t="s">
        <v>110</v>
      </c>
      <c r="F444" s="342" t="s">
        <v>29</v>
      </c>
      <c r="G444" s="342" t="s">
        <v>4427</v>
      </c>
      <c r="H444" s="342" t="str">
        <f>IFERROR(VLOOKUP(G444,'Cadastro de assessores'!A:B,2,FALSE),"Não Cadastrado")</f>
        <v>14244</v>
      </c>
      <c r="I444" s="342"/>
      <c r="J444" s="26" t="s">
        <v>3743</v>
      </c>
      <c r="K444" s="342" t="s">
        <v>210</v>
      </c>
      <c r="L444" s="403">
        <v>44173</v>
      </c>
      <c r="M444" s="403">
        <v>44180</v>
      </c>
      <c r="N444" s="341"/>
      <c r="O444" s="341" t="s">
        <v>3750</v>
      </c>
      <c r="P444" s="375">
        <v>1.4999999999999999E-2</v>
      </c>
      <c r="Q444" s="407"/>
      <c r="R444" s="404"/>
      <c r="S444" s="341" t="str">
        <f t="shared" si="46"/>
        <v/>
      </c>
      <c r="T444" s="341" t="s">
        <v>203</v>
      </c>
      <c r="U444" s="341" t="s">
        <v>3884</v>
      </c>
      <c r="V444" s="341" t="s">
        <v>29</v>
      </c>
      <c r="W444" s="405" t="s">
        <v>3753</v>
      </c>
      <c r="X444" s="405" t="s">
        <v>3753</v>
      </c>
      <c r="Y444" s="405" t="s">
        <v>3753</v>
      </c>
      <c r="Z444" s="405" t="s">
        <v>3753</v>
      </c>
      <c r="AA444" s="405" t="s">
        <v>3753</v>
      </c>
      <c r="AB444" s="405" t="s">
        <v>3753</v>
      </c>
      <c r="AC444" s="405" t="s">
        <v>3753</v>
      </c>
      <c r="AD444" s="405" t="s">
        <v>3753</v>
      </c>
      <c r="AE444" s="405" t="s">
        <v>3753</v>
      </c>
      <c r="AF444" s="405" t="s">
        <v>3753</v>
      </c>
      <c r="AG444" s="405" t="s">
        <v>3753</v>
      </c>
      <c r="AH444" s="405" t="s">
        <v>3753</v>
      </c>
      <c r="AI444" s="405" t="s">
        <v>3753</v>
      </c>
      <c r="AJ444" s="405" t="s">
        <v>3753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3740</v>
      </c>
      <c r="B445" s="95" t="s">
        <v>5043</v>
      </c>
      <c r="C445" s="114" t="s">
        <v>5044</v>
      </c>
      <c r="D445" s="341">
        <v>7782720</v>
      </c>
      <c r="E445" s="342" t="s">
        <v>110</v>
      </c>
      <c r="F445" s="342" t="s">
        <v>29</v>
      </c>
      <c r="G445" s="342" t="s">
        <v>4222</v>
      </c>
      <c r="H445" s="342">
        <f>IFERROR(VLOOKUP(G445,'Cadastro de assessores'!A:B,2,FALSE),"Não Cadastrado")</f>
        <v>12330</v>
      </c>
      <c r="I445" s="342"/>
      <c r="J445" s="26" t="s">
        <v>3743</v>
      </c>
      <c r="K445" s="342" t="s">
        <v>210</v>
      </c>
      <c r="L445" s="410">
        <v>44588</v>
      </c>
      <c r="M445" s="410">
        <v>44595</v>
      </c>
      <c r="N445" s="341"/>
      <c r="O445" s="341" t="s">
        <v>3757</v>
      </c>
      <c r="P445" s="375">
        <v>7.0000000000000001E-3</v>
      </c>
      <c r="Q445" s="407"/>
      <c r="R445" s="404"/>
      <c r="S445" s="341" t="str">
        <f t="shared" si="46"/>
        <v>Não Qualificado</v>
      </c>
      <c r="T445" s="341" t="s">
        <v>203</v>
      </c>
      <c r="U445" s="341" t="s">
        <v>3878</v>
      </c>
      <c r="V445" s="341" t="s">
        <v>29</v>
      </c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3740</v>
      </c>
      <c r="B446" s="95" t="s">
        <v>2379</v>
      </c>
      <c r="C446" s="114" t="s">
        <v>5045</v>
      </c>
      <c r="D446" s="341">
        <v>475798</v>
      </c>
      <c r="E446" s="341" t="s">
        <v>28</v>
      </c>
      <c r="F446" s="341" t="s">
        <v>20</v>
      </c>
      <c r="G446" s="341" t="s">
        <v>214</v>
      </c>
      <c r="H446" s="345">
        <v>12331</v>
      </c>
      <c r="I446" s="345"/>
      <c r="J446" s="26" t="s">
        <v>3743</v>
      </c>
      <c r="K446" s="341" t="s">
        <v>210</v>
      </c>
      <c r="L446" s="410">
        <v>44715</v>
      </c>
      <c r="M446" s="410">
        <v>44715</v>
      </c>
      <c r="N446" s="374"/>
      <c r="O446" s="341" t="s">
        <v>3760</v>
      </c>
      <c r="P446" s="375">
        <v>1.2E-2</v>
      </c>
      <c r="Q446" s="407" t="s">
        <v>4040</v>
      </c>
      <c r="R446" s="404"/>
      <c r="S446" s="341"/>
      <c r="T446" s="341" t="s">
        <v>203</v>
      </c>
      <c r="U446" s="341" t="s">
        <v>3796</v>
      </c>
      <c r="V446" s="341" t="s">
        <v>20</v>
      </c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2893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3740</v>
      </c>
      <c r="B447" s="95" t="s">
        <v>5046</v>
      </c>
      <c r="C447" s="114" t="s">
        <v>5047</v>
      </c>
      <c r="D447" s="341">
        <v>4493392</v>
      </c>
      <c r="E447" s="341" t="s">
        <v>28</v>
      </c>
      <c r="F447" s="341" t="s">
        <v>29</v>
      </c>
      <c r="G447" s="341" t="s">
        <v>3748</v>
      </c>
      <c r="H447" s="341" t="str">
        <f>IFERROR(VLOOKUP(G447,'Cadastro de assessores'!A:B,2,FALSE),"Não Cadastrado")</f>
        <v>17679</v>
      </c>
      <c r="I447" s="341"/>
      <c r="J447" s="26" t="s">
        <v>201</v>
      </c>
      <c r="K447" s="341" t="s">
        <v>3749</v>
      </c>
      <c r="L447" s="406">
        <v>44147</v>
      </c>
      <c r="M447" s="406">
        <v>44147</v>
      </c>
      <c r="N447" s="374">
        <v>44445</v>
      </c>
      <c r="O447" s="341" t="s">
        <v>3760</v>
      </c>
      <c r="P447" s="375">
        <v>1.2E-2</v>
      </c>
      <c r="Q447" s="407" t="s">
        <v>5048</v>
      </c>
      <c r="R447" s="404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203</v>
      </c>
      <c r="U447" s="341" t="s">
        <v>4179</v>
      </c>
      <c r="V447" s="341" t="s">
        <v>3582</v>
      </c>
      <c r="W447" s="405" t="s">
        <v>3753</v>
      </c>
      <c r="X447" s="405" t="s">
        <v>3753</v>
      </c>
      <c r="Y447" s="405" t="s">
        <v>3753</v>
      </c>
      <c r="Z447" s="405" t="s">
        <v>3753</v>
      </c>
      <c r="AA447" s="405" t="s">
        <v>3753</v>
      </c>
      <c r="AB447" s="405" t="s">
        <v>3753</v>
      </c>
      <c r="AC447" s="405" t="s">
        <v>3753</v>
      </c>
      <c r="AD447" s="405" t="s">
        <v>3753</v>
      </c>
      <c r="AE447" s="405" t="s">
        <v>3753</v>
      </c>
      <c r="AF447" s="405" t="s">
        <v>3753</v>
      </c>
      <c r="AG447" s="405" t="s">
        <v>3753</v>
      </c>
      <c r="AH447" s="405" t="s">
        <v>3753</v>
      </c>
      <c r="AI447" s="405" t="s">
        <v>3753</v>
      </c>
      <c r="AJ447" s="405" t="s">
        <v>5049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2893</v>
      </c>
      <c r="BE447" s="291" t="s">
        <v>2893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3740</v>
      </c>
      <c r="B448" s="95" t="s">
        <v>5050</v>
      </c>
      <c r="C448" s="114" t="s">
        <v>5051</v>
      </c>
      <c r="D448" s="341">
        <v>4757223</v>
      </c>
      <c r="E448" s="342" t="s">
        <v>28</v>
      </c>
      <c r="F448" s="342" t="s">
        <v>20</v>
      </c>
      <c r="G448" s="342" t="s">
        <v>369</v>
      </c>
      <c r="H448" s="342" t="str">
        <f>IFERROR(VLOOKUP(G448,'Cadastro de assessores'!A:B,2,FALSE),"Não Cadastrado")</f>
        <v>18009</v>
      </c>
      <c r="I448" s="342"/>
      <c r="J448" s="26" t="s">
        <v>3743</v>
      </c>
      <c r="K448" s="342" t="s">
        <v>210</v>
      </c>
      <c r="L448" s="402">
        <v>44210</v>
      </c>
      <c r="M448" s="402">
        <v>44210</v>
      </c>
      <c r="N448" s="341"/>
      <c r="O448" s="341" t="s">
        <v>3750</v>
      </c>
      <c r="P448" s="375">
        <v>1.4999999999999999E-2</v>
      </c>
      <c r="Q448" s="407"/>
      <c r="R448" s="404"/>
      <c r="S448" s="341" t="str">
        <f t="shared" si="47"/>
        <v/>
      </c>
      <c r="T448" s="341" t="s">
        <v>203</v>
      </c>
      <c r="U448" s="341" t="s">
        <v>4004</v>
      </c>
      <c r="V448" s="341" t="s">
        <v>918</v>
      </c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3740</v>
      </c>
      <c r="B449" s="95" t="s">
        <v>5052</v>
      </c>
      <c r="C449" s="114" t="s">
        <v>5053</v>
      </c>
      <c r="D449" s="341">
        <v>4491063</v>
      </c>
      <c r="E449" s="341" t="s">
        <v>28</v>
      </c>
      <c r="F449" s="341" t="s">
        <v>29</v>
      </c>
      <c r="G449" s="341" t="s">
        <v>3748</v>
      </c>
      <c r="H449" s="341" t="str">
        <f>IFERROR(VLOOKUP(G449,'Cadastro de assessores'!A:B,2,FALSE),"Não Cadastrado")</f>
        <v>17679</v>
      </c>
      <c r="I449" s="341"/>
      <c r="J449" s="26" t="s">
        <v>201</v>
      </c>
      <c r="K449" s="341" t="s">
        <v>3749</v>
      </c>
      <c r="L449" s="406">
        <v>44120</v>
      </c>
      <c r="M449" s="406">
        <v>44120</v>
      </c>
      <c r="N449" s="374">
        <v>44452</v>
      </c>
      <c r="O449" s="341" t="s">
        <v>3750</v>
      </c>
      <c r="P449" s="375">
        <v>1.4999999999999999E-2</v>
      </c>
      <c r="Q449" s="407" t="s">
        <v>5054</v>
      </c>
      <c r="R449" s="404"/>
      <c r="S449" s="341" t="str">
        <f t="shared" si="47"/>
        <v>Não Qualificado</v>
      </c>
      <c r="T449" s="341" t="s">
        <v>203</v>
      </c>
      <c r="U449" s="341" t="s">
        <v>3884</v>
      </c>
      <c r="V449" s="341" t="s">
        <v>29</v>
      </c>
      <c r="W449" s="405" t="s">
        <v>3753</v>
      </c>
      <c r="X449" s="405" t="s">
        <v>3753</v>
      </c>
      <c r="Y449" s="405" t="s">
        <v>3753</v>
      </c>
      <c r="Z449" s="405" t="s">
        <v>3753</v>
      </c>
      <c r="AA449" s="405" t="s">
        <v>3753</v>
      </c>
      <c r="AB449" s="405" t="s">
        <v>3753</v>
      </c>
      <c r="AC449" s="405" t="s">
        <v>3753</v>
      </c>
      <c r="AD449" s="405" t="s">
        <v>3753</v>
      </c>
      <c r="AE449" s="405" t="s">
        <v>3753</v>
      </c>
      <c r="AF449" s="405" t="s">
        <v>3753</v>
      </c>
      <c r="AG449" s="405" t="s">
        <v>3753</v>
      </c>
      <c r="AH449" s="405" t="s">
        <v>3753</v>
      </c>
      <c r="AI449" s="405" t="s">
        <v>5055</v>
      </c>
      <c r="AJ449" s="405" t="s">
        <v>5056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2893</v>
      </c>
      <c r="BE449" s="291" t="s">
        <v>2893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3740</v>
      </c>
      <c r="B450" s="95" t="s">
        <v>5057</v>
      </c>
      <c r="C450" s="377" t="s">
        <v>5058</v>
      </c>
      <c r="D450" s="345">
        <v>4740849</v>
      </c>
      <c r="E450" s="341" t="s">
        <v>110</v>
      </c>
      <c r="F450" s="341" t="s">
        <v>29</v>
      </c>
      <c r="G450" s="341" t="s">
        <v>4084</v>
      </c>
      <c r="H450" s="341" t="str">
        <f>IFERROR(VLOOKUP(G450,'Cadastro de assessores'!A:B,2,FALSE),"Não Cadastrado")</f>
        <v>17489</v>
      </c>
      <c r="I450" s="341"/>
      <c r="J450" s="26" t="s">
        <v>201</v>
      </c>
      <c r="K450" s="341" t="s">
        <v>3749</v>
      </c>
      <c r="L450" s="374">
        <v>44320</v>
      </c>
      <c r="M450" s="374">
        <v>44320</v>
      </c>
      <c r="N450" s="374">
        <v>44684</v>
      </c>
      <c r="O450" s="341" t="s">
        <v>3744</v>
      </c>
      <c r="P450" s="375">
        <v>0.02</v>
      </c>
      <c r="Q450" s="158" t="s">
        <v>5059</v>
      </c>
      <c r="R450" s="404"/>
      <c r="S450" s="341" t="str">
        <f t="shared" si="47"/>
        <v/>
      </c>
      <c r="T450" s="341" t="s">
        <v>203</v>
      </c>
      <c r="U450" s="345" t="s">
        <v>3771</v>
      </c>
      <c r="V450" s="345" t="s">
        <v>29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2893</v>
      </c>
      <c r="BE450" s="291" t="s">
        <v>2893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3740</v>
      </c>
      <c r="B451" s="95" t="s">
        <v>5060</v>
      </c>
      <c r="C451" s="114" t="s">
        <v>5061</v>
      </c>
      <c r="D451" s="341">
        <v>4441540</v>
      </c>
      <c r="E451" s="341" t="s">
        <v>28</v>
      </c>
      <c r="F451" s="341" t="s">
        <v>29</v>
      </c>
      <c r="G451" s="341" t="s">
        <v>3748</v>
      </c>
      <c r="H451" s="341" t="str">
        <f>IFERROR(VLOOKUP(G451,'Cadastro de assessores'!A:B,2,FALSE),"Não Cadastrado")</f>
        <v>17679</v>
      </c>
      <c r="I451" s="341"/>
      <c r="J451" s="26" t="s">
        <v>201</v>
      </c>
      <c r="K451" s="341" t="s">
        <v>3749</v>
      </c>
      <c r="L451" s="406">
        <v>44133</v>
      </c>
      <c r="M451" s="406">
        <v>44133</v>
      </c>
      <c r="N451" s="374">
        <v>44438</v>
      </c>
      <c r="O451" s="341" t="s">
        <v>3760</v>
      </c>
      <c r="P451" s="375">
        <v>1.2E-2</v>
      </c>
      <c r="Q451" s="407" t="s">
        <v>5062</v>
      </c>
      <c r="R451" s="404"/>
      <c r="S451" s="341" t="str">
        <f t="shared" si="47"/>
        <v>Não Qualificado</v>
      </c>
      <c r="T451" s="341" t="s">
        <v>203</v>
      </c>
      <c r="U451" s="341" t="s">
        <v>3801</v>
      </c>
      <c r="V451" s="341" t="s">
        <v>113</v>
      </c>
      <c r="W451" s="405" t="s">
        <v>3753</v>
      </c>
      <c r="X451" s="405" t="s">
        <v>3753</v>
      </c>
      <c r="Y451" s="405" t="s">
        <v>3753</v>
      </c>
      <c r="Z451" s="405" t="s">
        <v>3753</v>
      </c>
      <c r="AA451" s="405" t="s">
        <v>3753</v>
      </c>
      <c r="AB451" s="405" t="s">
        <v>3753</v>
      </c>
      <c r="AC451" s="405" t="s">
        <v>3753</v>
      </c>
      <c r="AD451" s="405" t="s">
        <v>3753</v>
      </c>
      <c r="AE451" s="405" t="s">
        <v>3753</v>
      </c>
      <c r="AF451" s="405" t="s">
        <v>3753</v>
      </c>
      <c r="AG451" s="405" t="s">
        <v>3753</v>
      </c>
      <c r="AH451" s="405" t="s">
        <v>3753</v>
      </c>
      <c r="AI451" s="405" t="s">
        <v>5063</v>
      </c>
      <c r="AJ451" s="405" t="s">
        <v>5064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2893</v>
      </c>
      <c r="BE451" s="291" t="s">
        <v>2893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3740</v>
      </c>
      <c r="B452" s="95" t="s">
        <v>5065</v>
      </c>
      <c r="C452" s="114" t="s">
        <v>5066</v>
      </c>
      <c r="D452" s="341">
        <v>3615656</v>
      </c>
      <c r="E452" s="341" t="s">
        <v>2884</v>
      </c>
      <c r="F452" s="341" t="s">
        <v>29</v>
      </c>
      <c r="G452" s="341" t="s">
        <v>2884</v>
      </c>
      <c r="H452" s="341" t="str">
        <f>IFERROR(VLOOKUP(G452,'Cadastro de assessores'!A:B,2,FALSE),"Não Cadastrado")</f>
        <v>18986</v>
      </c>
      <c r="I452" s="341"/>
      <c r="J452" s="26" t="s">
        <v>201</v>
      </c>
      <c r="K452" s="341" t="s">
        <v>3749</v>
      </c>
      <c r="L452" s="374">
        <v>43859</v>
      </c>
      <c r="M452" s="374">
        <v>43859</v>
      </c>
      <c r="N452" s="374">
        <v>44305</v>
      </c>
      <c r="O452" s="341" t="s">
        <v>3750</v>
      </c>
      <c r="P452" s="375">
        <v>1.4999999999999999E-2</v>
      </c>
      <c r="Q452" s="407" t="s">
        <v>5004</v>
      </c>
      <c r="R452" s="404"/>
      <c r="S452" s="341" t="str">
        <f t="shared" si="47"/>
        <v>Não Qualificado</v>
      </c>
      <c r="T452" s="341" t="s">
        <v>203</v>
      </c>
      <c r="U452" s="341" t="s">
        <v>5067</v>
      </c>
      <c r="V452" s="341" t="s">
        <v>29</v>
      </c>
      <c r="W452" s="405" t="s">
        <v>3753</v>
      </c>
      <c r="X452" s="405" t="s">
        <v>3753</v>
      </c>
      <c r="Y452" s="405" t="s">
        <v>3753</v>
      </c>
      <c r="Z452" s="405" t="s">
        <v>5068</v>
      </c>
      <c r="AA452" s="405" t="s">
        <v>5069</v>
      </c>
      <c r="AB452" s="405" t="s">
        <v>5070</v>
      </c>
      <c r="AC452" s="405" t="s">
        <v>5071</v>
      </c>
      <c r="AD452" s="405" t="s">
        <v>5072</v>
      </c>
      <c r="AE452" s="405" t="s">
        <v>5073</v>
      </c>
      <c r="AF452" s="405" t="s">
        <v>5074</v>
      </c>
      <c r="AG452" s="405" t="s">
        <v>5075</v>
      </c>
      <c r="AH452" s="405" t="s">
        <v>5076</v>
      </c>
      <c r="AI452" s="405" t="s">
        <v>5077</v>
      </c>
      <c r="AJ452" s="405" t="s">
        <v>5078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2893</v>
      </c>
      <c r="BE452" s="291" t="s">
        <v>2893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3740</v>
      </c>
      <c r="B453" s="95" t="s">
        <v>5079</v>
      </c>
      <c r="C453" s="377" t="s">
        <v>5080</v>
      </c>
      <c r="D453" s="341">
        <v>5892424</v>
      </c>
      <c r="E453" s="341" t="s">
        <v>28</v>
      </c>
      <c r="F453" s="341" t="s">
        <v>20</v>
      </c>
      <c r="G453" s="341" t="s">
        <v>4090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6" t="s">
        <v>201</v>
      </c>
      <c r="K453" s="341" t="s">
        <v>3749</v>
      </c>
      <c r="L453" s="374">
        <v>44421</v>
      </c>
      <c r="M453" s="374">
        <v>44421</v>
      </c>
      <c r="N453" s="378">
        <v>44817</v>
      </c>
      <c r="O453" s="345" t="s">
        <v>3757</v>
      </c>
      <c r="P453" s="375">
        <v>7.0000000000000001E-3</v>
      </c>
      <c r="Q453" s="158" t="s">
        <v>5081</v>
      </c>
      <c r="R453" s="404"/>
      <c r="S453" s="341" t="str">
        <f t="shared" si="47"/>
        <v>Não Qualificado</v>
      </c>
      <c r="T453" s="341" t="s">
        <v>203</v>
      </c>
      <c r="U453" s="345" t="s">
        <v>5082</v>
      </c>
      <c r="V453" s="345" t="s">
        <v>57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5"/>
      <c r="AI453" s="405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8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3740</v>
      </c>
      <c r="B454" s="95" t="s">
        <v>5083</v>
      </c>
      <c r="C454" s="114" t="s">
        <v>5084</v>
      </c>
      <c r="D454" s="341">
        <v>4362832</v>
      </c>
      <c r="E454" s="341" t="s">
        <v>110</v>
      </c>
      <c r="F454" s="341" t="s">
        <v>29</v>
      </c>
      <c r="G454" s="341" t="s">
        <v>3928</v>
      </c>
      <c r="H454" s="341" t="str">
        <f>IFERROR(VLOOKUP(G454,'Cadastro de assessores'!A:B,2,FALSE),"Não Cadastrado")</f>
        <v>16459</v>
      </c>
      <c r="I454" s="341"/>
      <c r="J454" s="26" t="s">
        <v>201</v>
      </c>
      <c r="K454" s="341" t="s">
        <v>3749</v>
      </c>
      <c r="L454" s="374">
        <v>44078</v>
      </c>
      <c r="M454" s="374">
        <v>44078</v>
      </c>
      <c r="N454" s="378">
        <v>44424</v>
      </c>
      <c r="O454" s="345" t="s">
        <v>3744</v>
      </c>
      <c r="P454" s="375">
        <v>0.02</v>
      </c>
      <c r="Q454" s="407" t="s">
        <v>5085</v>
      </c>
      <c r="R454" s="404"/>
      <c r="S454" s="341" t="str">
        <f t="shared" si="47"/>
        <v>Não Qualificado</v>
      </c>
      <c r="T454" s="341" t="s">
        <v>203</v>
      </c>
      <c r="U454" s="341" t="s">
        <v>3766</v>
      </c>
      <c r="V454" s="341" t="s">
        <v>29</v>
      </c>
      <c r="W454" s="405" t="s">
        <v>3753</v>
      </c>
      <c r="X454" s="405" t="s">
        <v>3753</v>
      </c>
      <c r="Y454" s="405" t="s">
        <v>3753</v>
      </c>
      <c r="Z454" s="405" t="s">
        <v>3753</v>
      </c>
      <c r="AA454" s="405" t="s">
        <v>3753</v>
      </c>
      <c r="AB454" s="405" t="s">
        <v>3753</v>
      </c>
      <c r="AC454" s="405" t="s">
        <v>3753</v>
      </c>
      <c r="AD454" s="405" t="s">
        <v>3753</v>
      </c>
      <c r="AE454" s="405" t="s">
        <v>3753</v>
      </c>
      <c r="AF454" s="405" t="s">
        <v>3753</v>
      </c>
      <c r="AG454" s="405" t="s">
        <v>5086</v>
      </c>
      <c r="AH454" s="405" t="s">
        <v>5087</v>
      </c>
      <c r="AI454" s="405" t="s">
        <v>5088</v>
      </c>
      <c r="AJ454" s="405" t="s">
        <v>5089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2893</v>
      </c>
      <c r="BE454" s="291" t="s">
        <v>2893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3740</v>
      </c>
      <c r="B455" s="95" t="s">
        <v>2421</v>
      </c>
      <c r="C455" s="114" t="s">
        <v>5090</v>
      </c>
      <c r="D455" s="341">
        <v>2365107</v>
      </c>
      <c r="E455" s="341" t="s">
        <v>28</v>
      </c>
      <c r="F455" s="341" t="s">
        <v>20</v>
      </c>
      <c r="G455" s="341" t="s">
        <v>2024</v>
      </c>
      <c r="H455" s="341">
        <f>IFERROR(VLOOKUP(G455,'Cadastro de assessores'!A:B,2,FALSE),"Não Cadastrado")</f>
        <v>12350</v>
      </c>
      <c r="I455" s="341"/>
      <c r="J455" s="26" t="s">
        <v>201</v>
      </c>
      <c r="K455" s="341" t="s">
        <v>215</v>
      </c>
      <c r="L455" s="374">
        <v>44817</v>
      </c>
      <c r="M455" s="374">
        <v>44824</v>
      </c>
      <c r="N455" s="378"/>
      <c r="O455" s="345" t="s">
        <v>3750</v>
      </c>
      <c r="P455" s="375">
        <v>1.4999999999999999E-2</v>
      </c>
      <c r="Q455" s="407" t="s">
        <v>5091</v>
      </c>
      <c r="R455" s="404"/>
      <c r="S455" s="341"/>
      <c r="T455" s="341"/>
      <c r="U455" s="341"/>
      <c r="V455" s="341" t="s">
        <v>57</v>
      </c>
      <c r="W455" s="405"/>
      <c r="X455" s="405"/>
      <c r="Y455" s="405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3740</v>
      </c>
      <c r="B456" s="95" t="s">
        <v>2427</v>
      </c>
      <c r="C456" s="377" t="s">
        <v>2425</v>
      </c>
      <c r="D456" s="345">
        <v>2293219</v>
      </c>
      <c r="E456" s="342" t="s">
        <v>28</v>
      </c>
      <c r="F456" s="342" t="s">
        <v>29</v>
      </c>
      <c r="G456" s="342" t="s">
        <v>3033</v>
      </c>
      <c r="H456" s="342" t="str">
        <f>IFERROR(VLOOKUP(G456,'Cadastro de assessores'!A:B,2,FALSE),"Não Cadastrado")</f>
        <v>18236</v>
      </c>
      <c r="I456" s="342"/>
      <c r="J456" s="26" t="s">
        <v>3743</v>
      </c>
      <c r="K456" s="342" t="s">
        <v>210</v>
      </c>
      <c r="L456" s="402">
        <v>44210</v>
      </c>
      <c r="M456" s="402">
        <v>44293</v>
      </c>
      <c r="N456" s="345"/>
      <c r="O456" s="345" t="s">
        <v>3744</v>
      </c>
      <c r="P456" s="375">
        <v>0.02</v>
      </c>
      <c r="Q456" s="158" t="s">
        <v>5092</v>
      </c>
      <c r="R456" s="404"/>
      <c r="S456" s="341" t="str">
        <f>IF(BC456&lt;=0,"",IF(BC456&lt;=1000000,"Não Qualificado",IF(AND(BC456&gt;1000000,BC456&lt;=10000000),"Qualificado","Profissional")))</f>
        <v/>
      </c>
      <c r="T456" s="341" t="s">
        <v>203</v>
      </c>
      <c r="U456" s="345" t="s">
        <v>5093</v>
      </c>
      <c r="V456" s="345" t="s">
        <v>29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3740</v>
      </c>
      <c r="B457" s="95" t="s">
        <v>5094</v>
      </c>
      <c r="C457" s="114" t="s">
        <v>5095</v>
      </c>
      <c r="D457" s="341">
        <v>2523005</v>
      </c>
      <c r="E457" s="342" t="s">
        <v>28</v>
      </c>
      <c r="F457" s="341" t="s">
        <v>20</v>
      </c>
      <c r="G457" s="341" t="s">
        <v>2024</v>
      </c>
      <c r="H457" s="342">
        <f>IFERROR(VLOOKUP(G457,'Cadastro de assessores'!A:B,2,FALSE),"Não Cadastrado")</f>
        <v>12350</v>
      </c>
      <c r="I457" s="341"/>
      <c r="J457" s="26" t="s">
        <v>3743</v>
      </c>
      <c r="K457" s="341"/>
      <c r="L457" s="374"/>
      <c r="M457" s="374">
        <v>44834</v>
      </c>
      <c r="N457" s="406"/>
      <c r="O457" s="341" t="s">
        <v>3757</v>
      </c>
      <c r="P457" s="375">
        <v>0.01</v>
      </c>
      <c r="Q457" s="407" t="s">
        <v>5096</v>
      </c>
      <c r="R457" s="404"/>
      <c r="S457" s="341"/>
      <c r="T457" s="341"/>
      <c r="U457" s="341"/>
      <c r="V457" s="341" t="s">
        <v>57</v>
      </c>
      <c r="W457" s="405"/>
      <c r="X457" s="405"/>
      <c r="Y457" s="405"/>
      <c r="Z457" s="405"/>
      <c r="AA457" s="405"/>
      <c r="AB457" s="405"/>
      <c r="AC457" s="405"/>
      <c r="AD457" s="405"/>
      <c r="AE457" s="405"/>
      <c r="AF457" s="405"/>
      <c r="AG457" s="405"/>
      <c r="AH457" s="405"/>
      <c r="AI457" s="405"/>
      <c r="AJ457" s="405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3740</v>
      </c>
      <c r="B458" s="95" t="s">
        <v>5097</v>
      </c>
      <c r="C458" s="114" t="s">
        <v>5098</v>
      </c>
      <c r="D458" s="341">
        <v>4860067</v>
      </c>
      <c r="E458" s="341" t="s">
        <v>28</v>
      </c>
      <c r="F458" s="341" t="s">
        <v>20</v>
      </c>
      <c r="G458" s="341" t="s">
        <v>369</v>
      </c>
      <c r="H458" s="341" t="str">
        <f>IFERROR(VLOOKUP(G458,'Cadastro de assessores'!A:B,2,FALSE),"Não Cadastrado")</f>
        <v>18009</v>
      </c>
      <c r="I458" s="341"/>
      <c r="J458" s="26" t="s">
        <v>201</v>
      </c>
      <c r="K458" s="341" t="s">
        <v>3749</v>
      </c>
      <c r="L458" s="374">
        <v>44259</v>
      </c>
      <c r="M458" s="374">
        <v>44259</v>
      </c>
      <c r="N458" s="406">
        <v>44516</v>
      </c>
      <c r="O458" s="341" t="s">
        <v>3764</v>
      </c>
      <c r="P458" s="375">
        <v>2.5000000000000001E-2</v>
      </c>
      <c r="Q458" s="407" t="s">
        <v>5099</v>
      </c>
      <c r="R458" s="404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203</v>
      </c>
      <c r="U458" s="341" t="s">
        <v>3801</v>
      </c>
      <c r="V458" s="341" t="s">
        <v>113</v>
      </c>
      <c r="W458" s="405"/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291"/>
      <c r="AL458" s="291"/>
      <c r="AM458" s="291" t="s">
        <v>3107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2893</v>
      </c>
      <c r="BE458" s="291" t="s">
        <v>2893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3740</v>
      </c>
      <c r="B459" s="95" t="s">
        <v>5100</v>
      </c>
      <c r="C459" s="114" t="s">
        <v>5101</v>
      </c>
      <c r="D459" s="341">
        <v>4582050</v>
      </c>
      <c r="E459" s="342" t="s">
        <v>28</v>
      </c>
      <c r="F459" s="342" t="s">
        <v>29</v>
      </c>
      <c r="G459" s="342" t="s">
        <v>3748</v>
      </c>
      <c r="H459" s="342" t="str">
        <f>IFERROR(VLOOKUP(G459,'Cadastro de assessores'!A:B,2,FALSE),"Não Cadastrado")</f>
        <v>17679</v>
      </c>
      <c r="I459" s="342"/>
      <c r="J459" s="26" t="s">
        <v>3743</v>
      </c>
      <c r="K459" s="426" t="s">
        <v>215</v>
      </c>
      <c r="L459" s="341" t="s">
        <v>3107</v>
      </c>
      <c r="M459" s="423" t="s">
        <v>4133</v>
      </c>
      <c r="N459" s="341"/>
      <c r="O459" s="341" t="s">
        <v>3750</v>
      </c>
      <c r="P459" s="375">
        <v>1.4999999999999999E-2</v>
      </c>
      <c r="Q459" s="407"/>
      <c r="R459" s="404"/>
      <c r="S459" s="341" t="str">
        <f t="shared" si="48"/>
        <v/>
      </c>
      <c r="T459" s="341" t="s">
        <v>203</v>
      </c>
      <c r="U459" s="341" t="s">
        <v>4179</v>
      </c>
      <c r="V459" s="341" t="s">
        <v>3582</v>
      </c>
      <c r="W459" s="405"/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291"/>
      <c r="AL459" s="291"/>
      <c r="AM459" s="291" t="s">
        <v>3107</v>
      </c>
      <c r="AN459" s="291" t="s">
        <v>3107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2893</v>
      </c>
      <c r="BE459" s="291" t="s">
        <v>2893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3740</v>
      </c>
      <c r="B460" s="95" t="s">
        <v>5102</v>
      </c>
      <c r="C460" s="377" t="s">
        <v>5103</v>
      </c>
      <c r="D460" s="345">
        <v>5080319</v>
      </c>
      <c r="E460" s="342" t="s">
        <v>28</v>
      </c>
      <c r="F460" s="342" t="s">
        <v>20</v>
      </c>
      <c r="G460" s="342" t="s">
        <v>369</v>
      </c>
      <c r="H460" s="342" t="str">
        <f>IFERROR(VLOOKUP(G460,'Cadastro de assessores'!A:B,2,FALSE),"Não Cadastrado")</f>
        <v>18009</v>
      </c>
      <c r="I460" s="342"/>
      <c r="J460" s="26" t="s">
        <v>3743</v>
      </c>
      <c r="K460" s="426" t="s">
        <v>210</v>
      </c>
      <c r="L460" s="402">
        <v>44298</v>
      </c>
      <c r="M460" s="402">
        <v>44298</v>
      </c>
      <c r="N460" s="341"/>
      <c r="O460" s="341" t="s">
        <v>3750</v>
      </c>
      <c r="P460" s="375">
        <v>1.4999999999999999E-2</v>
      </c>
      <c r="Q460" s="158" t="s">
        <v>4452</v>
      </c>
      <c r="R460" s="404"/>
      <c r="S460" s="341" t="str">
        <f t="shared" si="48"/>
        <v/>
      </c>
      <c r="T460" s="341" t="s">
        <v>203</v>
      </c>
      <c r="U460" s="341" t="s">
        <v>3801</v>
      </c>
      <c r="V460" s="341" t="s">
        <v>113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3740</v>
      </c>
      <c r="B461" s="95" t="s">
        <v>2459</v>
      </c>
      <c r="C461" s="428" t="s">
        <v>2457</v>
      </c>
      <c r="D461" s="413">
        <v>7336791</v>
      </c>
      <c r="E461" s="342" t="s">
        <v>28</v>
      </c>
      <c r="F461" s="342" t="s">
        <v>20</v>
      </c>
      <c r="G461" s="413" t="s">
        <v>63</v>
      </c>
      <c r="H461" s="342" t="str">
        <f>IFERROR(VLOOKUP(G461,'Cadastro de assessores'!A:B,2,FALSE),"Não Cadastrado")</f>
        <v>17831</v>
      </c>
      <c r="I461" s="342"/>
      <c r="J461" s="26" t="s">
        <v>3743</v>
      </c>
      <c r="K461" s="341" t="s">
        <v>210</v>
      </c>
      <c r="L461" s="403">
        <v>44543</v>
      </c>
      <c r="M461" s="403">
        <v>44544</v>
      </c>
      <c r="N461" s="413"/>
      <c r="O461" s="413" t="s">
        <v>3760</v>
      </c>
      <c r="P461" s="375">
        <v>1.2E-2</v>
      </c>
      <c r="Q461" s="315"/>
      <c r="R461" s="404"/>
      <c r="S461" s="341" t="str">
        <f t="shared" si="48"/>
        <v>Não Qualificado</v>
      </c>
      <c r="T461" s="341" t="s">
        <v>203</v>
      </c>
      <c r="U461" s="345" t="s">
        <v>3922</v>
      </c>
      <c r="V461" s="345" t="s">
        <v>20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5"/>
      <c r="AH461" s="405"/>
      <c r="AI461" s="405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5"/>
      <c r="BA461" s="405">
        <v>0</v>
      </c>
      <c r="BB461" s="405">
        <v>207976.77</v>
      </c>
      <c r="BC461" s="405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3740</v>
      </c>
      <c r="B462" s="95" t="s">
        <v>5104</v>
      </c>
      <c r="C462" s="114" t="s">
        <v>5105</v>
      </c>
      <c r="D462" s="341">
        <v>4486837</v>
      </c>
      <c r="E462" s="341" t="s">
        <v>28</v>
      </c>
      <c r="F462" s="341" t="s">
        <v>29</v>
      </c>
      <c r="G462" s="341" t="s">
        <v>3748</v>
      </c>
      <c r="H462" s="341" t="str">
        <f>IFERROR(VLOOKUP(G462,'Cadastro de assessores'!A:B,2,FALSE),"Não Cadastrado")</f>
        <v>17679</v>
      </c>
      <c r="I462" s="341"/>
      <c r="J462" s="26" t="s">
        <v>201</v>
      </c>
      <c r="K462" s="341" t="s">
        <v>3749</v>
      </c>
      <c r="L462" s="406">
        <v>44148</v>
      </c>
      <c r="M462" s="406">
        <v>44148</v>
      </c>
      <c r="N462" s="374">
        <v>44425</v>
      </c>
      <c r="O462" s="341" t="s">
        <v>3750</v>
      </c>
      <c r="P462" s="375">
        <v>1.4999999999999999E-2</v>
      </c>
      <c r="Q462" s="407" t="s">
        <v>5106</v>
      </c>
      <c r="R462" s="404"/>
      <c r="S462" s="341" t="str">
        <f t="shared" si="48"/>
        <v>Não Qualificado</v>
      </c>
      <c r="T462" s="341" t="s">
        <v>203</v>
      </c>
      <c r="U462" s="341" t="s">
        <v>3888</v>
      </c>
      <c r="V462" s="341" t="s">
        <v>29</v>
      </c>
      <c r="W462" s="405" t="s">
        <v>3753</v>
      </c>
      <c r="X462" s="405" t="s">
        <v>3753</v>
      </c>
      <c r="Y462" s="405" t="s">
        <v>3753</v>
      </c>
      <c r="Z462" s="405" t="s">
        <v>3753</v>
      </c>
      <c r="AA462" s="405" t="s">
        <v>3753</v>
      </c>
      <c r="AB462" s="405" t="s">
        <v>3753</v>
      </c>
      <c r="AC462" s="405" t="s">
        <v>3753</v>
      </c>
      <c r="AD462" s="405" t="s">
        <v>3753</v>
      </c>
      <c r="AE462" s="405" t="s">
        <v>3753</v>
      </c>
      <c r="AF462" s="405" t="s">
        <v>3753</v>
      </c>
      <c r="AG462" s="405" t="s">
        <v>3753</v>
      </c>
      <c r="AH462" s="405" t="s">
        <v>3753</v>
      </c>
      <c r="AI462" s="405" t="s">
        <v>3753</v>
      </c>
      <c r="AJ462" s="405" t="s">
        <v>5107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2893</v>
      </c>
      <c r="BE462" s="291" t="s">
        <v>2893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3740</v>
      </c>
      <c r="B463" s="95" t="s">
        <v>2470</v>
      </c>
      <c r="C463" s="377" t="s">
        <v>5108</v>
      </c>
      <c r="D463" s="345">
        <v>7518857</v>
      </c>
      <c r="E463" s="342" t="s">
        <v>28</v>
      </c>
      <c r="F463" s="342" t="s">
        <v>29</v>
      </c>
      <c r="G463" s="342" t="s">
        <v>412</v>
      </c>
      <c r="H463" s="341">
        <f>IFERROR(VLOOKUP(G463,'Cadastro de assessores'!A:B,2,FALSE),"Não Cadastrado")</f>
        <v>12359</v>
      </c>
      <c r="I463" s="341"/>
      <c r="J463" s="26" t="s">
        <v>3743</v>
      </c>
      <c r="K463" s="341" t="s">
        <v>210</v>
      </c>
      <c r="L463" s="402">
        <v>44791</v>
      </c>
      <c r="M463" s="402">
        <v>44792</v>
      </c>
      <c r="N463" s="345"/>
      <c r="O463" s="345" t="s">
        <v>3760</v>
      </c>
      <c r="P463" s="375">
        <v>1.2E-2</v>
      </c>
      <c r="Q463" s="433" t="s">
        <v>4350</v>
      </c>
      <c r="R463" s="404"/>
      <c r="S463" s="341"/>
      <c r="T463" s="341"/>
      <c r="U463" s="345"/>
      <c r="V463" s="341" t="s">
        <v>29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3740</v>
      </c>
      <c r="B464" s="95" t="s">
        <v>2484</v>
      </c>
      <c r="C464" s="377" t="s">
        <v>2481</v>
      </c>
      <c r="D464" s="345">
        <v>5648950</v>
      </c>
      <c r="E464" s="342" t="s">
        <v>28</v>
      </c>
      <c r="F464" s="342" t="s">
        <v>29</v>
      </c>
      <c r="G464" s="342" t="s">
        <v>2483</v>
      </c>
      <c r="H464" s="342" t="str">
        <f>IFERROR(VLOOKUP(G464,'Cadastro de assessores'!A:B,2,FALSE),"Não Cadastrado")</f>
        <v>18256</v>
      </c>
      <c r="I464" s="342"/>
      <c r="J464" s="26" t="s">
        <v>3743</v>
      </c>
      <c r="K464" s="341" t="s">
        <v>210</v>
      </c>
      <c r="L464" s="402">
        <v>44365</v>
      </c>
      <c r="M464" s="402">
        <v>44365</v>
      </c>
      <c r="N464" s="345"/>
      <c r="O464" s="345" t="s">
        <v>3744</v>
      </c>
      <c r="P464" s="375">
        <v>1.9E-2</v>
      </c>
      <c r="Q464" s="158" t="s">
        <v>3833</v>
      </c>
      <c r="R464" s="404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203</v>
      </c>
      <c r="U464" s="345" t="s">
        <v>3771</v>
      </c>
      <c r="V464" s="341" t="s">
        <v>29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3740</v>
      </c>
      <c r="B465" s="95" t="s">
        <v>5109</v>
      </c>
      <c r="C465" s="377" t="s">
        <v>5110</v>
      </c>
      <c r="D465" s="345">
        <v>6320705</v>
      </c>
      <c r="E465" s="342" t="s">
        <v>110</v>
      </c>
      <c r="F465" s="342" t="s">
        <v>29</v>
      </c>
      <c r="G465" s="342" t="s">
        <v>3802</v>
      </c>
      <c r="H465" s="342" t="str">
        <f>IFERROR(VLOOKUP(G465,'Cadastro de assessores'!A:B,2,FALSE),"Não Cadastrado")</f>
        <v>12624</v>
      </c>
      <c r="I465" s="342"/>
      <c r="J465" s="26" t="s">
        <v>3743</v>
      </c>
      <c r="K465" s="341" t="s">
        <v>210</v>
      </c>
      <c r="L465" s="402">
        <v>44421</v>
      </c>
      <c r="M465" s="402">
        <v>44421</v>
      </c>
      <c r="N465" s="345"/>
      <c r="O465" s="345" t="s">
        <v>3764</v>
      </c>
      <c r="P465" s="375">
        <v>2.5000000000000001E-2</v>
      </c>
      <c r="Q465" s="158"/>
      <c r="R465" s="404"/>
      <c r="S465" s="341" t="str">
        <f t="shared" si="49"/>
        <v/>
      </c>
      <c r="T465" s="341" t="s">
        <v>203</v>
      </c>
      <c r="U465" s="341" t="s">
        <v>3884</v>
      </c>
      <c r="V465" s="341" t="s">
        <v>29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5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8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3740</v>
      </c>
      <c r="B466" s="95" t="s">
        <v>2490</v>
      </c>
      <c r="C466" s="377" t="s">
        <v>5111</v>
      </c>
      <c r="D466" s="369">
        <v>7263623</v>
      </c>
      <c r="E466" s="342" t="s">
        <v>28</v>
      </c>
      <c r="F466" s="342" t="s">
        <v>29</v>
      </c>
      <c r="G466" s="413" t="s">
        <v>30</v>
      </c>
      <c r="H466" s="342">
        <f>IFERROR(VLOOKUP(G466,'Cadastro de assessores'!A:B,2,FALSE),"Não Cadastrado")</f>
        <v>12344</v>
      </c>
      <c r="I466" s="342"/>
      <c r="J466" s="26" t="s">
        <v>3743</v>
      </c>
      <c r="K466" s="426" t="s">
        <v>215</v>
      </c>
      <c r="L466" s="341" t="s">
        <v>3107</v>
      </c>
      <c r="M466" s="423" t="s">
        <v>4133</v>
      </c>
      <c r="N466" s="413"/>
      <c r="O466" s="413" t="s">
        <v>3764</v>
      </c>
      <c r="P466" s="375">
        <v>2.5000000000000001E-2</v>
      </c>
      <c r="Q466" s="315" t="s">
        <v>5112</v>
      </c>
      <c r="R466" s="404"/>
      <c r="S466" s="341" t="str">
        <f t="shared" si="49"/>
        <v>Não Qualificado</v>
      </c>
      <c r="T466" s="341" t="s">
        <v>203</v>
      </c>
      <c r="U466" s="341" t="s">
        <v>3884</v>
      </c>
      <c r="V466" s="341" t="s">
        <v>29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5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5"/>
      <c r="BA466" s="405">
        <v>0</v>
      </c>
      <c r="BB466" s="405">
        <v>0</v>
      </c>
      <c r="BC466" s="405">
        <v>113671.65</v>
      </c>
      <c r="BD466" s="291" t="s">
        <v>2893</v>
      </c>
      <c r="BE466" s="291" t="s">
        <v>2893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3740</v>
      </c>
      <c r="B467" s="95" t="s">
        <v>2490</v>
      </c>
      <c r="C467" s="377" t="s">
        <v>5111</v>
      </c>
      <c r="D467" s="345">
        <v>2004579</v>
      </c>
      <c r="E467" s="342" t="s">
        <v>28</v>
      </c>
      <c r="F467" s="342" t="s">
        <v>29</v>
      </c>
      <c r="G467" s="413" t="s">
        <v>30</v>
      </c>
      <c r="H467" s="342">
        <f>IFERROR(VLOOKUP(G467,'Cadastro de assessores'!A:B,2,FALSE),"Não Cadastrado")</f>
        <v>12344</v>
      </c>
      <c r="I467" s="342"/>
      <c r="J467" s="26" t="s">
        <v>210</v>
      </c>
      <c r="K467" s="341" t="s">
        <v>210</v>
      </c>
      <c r="L467" s="402">
        <v>44557</v>
      </c>
      <c r="M467" s="402">
        <v>44557</v>
      </c>
      <c r="N467" s="413"/>
      <c r="O467" s="413" t="s">
        <v>3757</v>
      </c>
      <c r="P467" s="375">
        <v>7.0000000000000001E-3</v>
      </c>
      <c r="Q467" s="315" t="s">
        <v>5112</v>
      </c>
      <c r="R467" s="404"/>
      <c r="S467" s="341" t="str">
        <f t="shared" si="49"/>
        <v>Não Qualificado</v>
      </c>
      <c r="T467" s="341" t="s">
        <v>203</v>
      </c>
      <c r="U467" s="341" t="s">
        <v>3884</v>
      </c>
      <c r="V467" s="341" t="s">
        <v>29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5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3740</v>
      </c>
      <c r="B468" s="95" t="s">
        <v>5113</v>
      </c>
      <c r="C468" s="377" t="s">
        <v>5114</v>
      </c>
      <c r="D468" s="345">
        <v>4841428</v>
      </c>
      <c r="E468" s="342" t="s">
        <v>28</v>
      </c>
      <c r="F468" s="342" t="s">
        <v>29</v>
      </c>
      <c r="G468" s="342" t="s">
        <v>3119</v>
      </c>
      <c r="H468" s="342" t="str">
        <f>IFERROR(VLOOKUP(G468,'Cadastro de assessores'!A:B,2,FALSE),"Não Cadastrado")</f>
        <v>13444</v>
      </c>
      <c r="I468" s="342"/>
      <c r="J468" s="26" t="s">
        <v>3743</v>
      </c>
      <c r="K468" s="341" t="s">
        <v>210</v>
      </c>
      <c r="L468" s="402">
        <v>44370</v>
      </c>
      <c r="M468" s="402">
        <v>44372</v>
      </c>
      <c r="N468" s="345"/>
      <c r="O468" s="345" t="s">
        <v>3974</v>
      </c>
      <c r="P468" s="375">
        <v>0.02</v>
      </c>
      <c r="Q468" s="158"/>
      <c r="R468" s="404"/>
      <c r="S468" s="341" t="str">
        <f t="shared" si="49"/>
        <v/>
      </c>
      <c r="T468" s="341" t="s">
        <v>203</v>
      </c>
      <c r="U468" s="345" t="s">
        <v>3975</v>
      </c>
      <c r="V468" s="345" t="s">
        <v>57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5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3740</v>
      </c>
      <c r="B469" s="95" t="s">
        <v>5115</v>
      </c>
      <c r="C469" s="114" t="s">
        <v>5116</v>
      </c>
      <c r="D469" s="341">
        <v>4681272</v>
      </c>
      <c r="E469" s="342" t="s">
        <v>110</v>
      </c>
      <c r="F469" s="342" t="s">
        <v>29</v>
      </c>
      <c r="G469" s="342" t="s">
        <v>3569</v>
      </c>
      <c r="H469" s="342" t="str">
        <f>IFERROR(VLOOKUP(G469,'Cadastro de assessores'!A:B,2,FALSE),"Não Cadastrado")</f>
        <v>14574</v>
      </c>
      <c r="I469" s="342"/>
      <c r="J469" s="26" t="s">
        <v>201</v>
      </c>
      <c r="K469" s="341" t="s">
        <v>210</v>
      </c>
      <c r="L469" s="403">
        <v>44186</v>
      </c>
      <c r="M469" s="403">
        <v>44186</v>
      </c>
      <c r="N469" s="378">
        <v>44901</v>
      </c>
      <c r="O469" s="345" t="s">
        <v>3744</v>
      </c>
      <c r="P469" s="375">
        <v>0.02</v>
      </c>
      <c r="Q469" s="407" t="s">
        <v>5117</v>
      </c>
      <c r="R469" s="404"/>
      <c r="S469" s="341" t="str">
        <f t="shared" si="49"/>
        <v>Não Qualificado</v>
      </c>
      <c r="T469" s="341" t="s">
        <v>203</v>
      </c>
      <c r="U469" s="341" t="s">
        <v>5118</v>
      </c>
      <c r="V469" s="341" t="s">
        <v>5119</v>
      </c>
      <c r="W469" s="405" t="s">
        <v>3753</v>
      </c>
      <c r="X469" s="405" t="s">
        <v>3753</v>
      </c>
      <c r="Y469" s="405" t="s">
        <v>3753</v>
      </c>
      <c r="Z469" s="405" t="s">
        <v>3753</v>
      </c>
      <c r="AA469" s="405" t="s">
        <v>3753</v>
      </c>
      <c r="AB469" s="405" t="s">
        <v>3753</v>
      </c>
      <c r="AC469" s="405" t="s">
        <v>3753</v>
      </c>
      <c r="AD469" s="405" t="s">
        <v>3753</v>
      </c>
      <c r="AE469" s="405" t="s">
        <v>3753</v>
      </c>
      <c r="AF469" s="405" t="s">
        <v>3753</v>
      </c>
      <c r="AG469" s="405" t="s">
        <v>3753</v>
      </c>
      <c r="AH469" s="405" t="s">
        <v>3753</v>
      </c>
      <c r="AI469" s="405" t="s">
        <v>3753</v>
      </c>
      <c r="AJ469" s="405" t="s">
        <v>3753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3740</v>
      </c>
      <c r="B470" s="95" t="s">
        <v>2505</v>
      </c>
      <c r="C470" s="377" t="s">
        <v>5120</v>
      </c>
      <c r="D470" s="345">
        <v>3658320</v>
      </c>
      <c r="E470" s="342" t="s">
        <v>28</v>
      </c>
      <c r="F470" s="342" t="s">
        <v>29</v>
      </c>
      <c r="G470" s="345" t="s">
        <v>412</v>
      </c>
      <c r="H470" s="345">
        <f>IFERROR(VLOOKUP(G470,'Cadastro de assessores'!A:B,2,FALSE),"Não Cadastrado")</f>
        <v>12359</v>
      </c>
      <c r="I470" s="345"/>
      <c r="J470" s="26" t="s">
        <v>3743</v>
      </c>
      <c r="K470" s="341" t="s">
        <v>210</v>
      </c>
      <c r="L470" s="403">
        <v>44704</v>
      </c>
      <c r="M470" s="403">
        <v>44704</v>
      </c>
      <c r="N470" s="341"/>
      <c r="O470" s="341" t="s">
        <v>3760</v>
      </c>
      <c r="P470" s="375">
        <v>1.2E-2</v>
      </c>
      <c r="Q470" s="433" t="s">
        <v>4350</v>
      </c>
      <c r="R470" s="404"/>
      <c r="S470" s="341"/>
      <c r="T470" s="341" t="s">
        <v>203</v>
      </c>
      <c r="U470" s="341" t="s">
        <v>3771</v>
      </c>
      <c r="V470" s="341" t="s">
        <v>29</v>
      </c>
      <c r="W470" s="405"/>
      <c r="X470" s="405"/>
      <c r="Y470" s="405"/>
      <c r="Z470" s="405"/>
      <c r="AA470" s="405"/>
      <c r="AB470" s="405"/>
      <c r="AC470" s="405"/>
      <c r="AD470" s="405"/>
      <c r="AE470" s="405"/>
      <c r="AF470" s="405"/>
      <c r="AG470" s="405"/>
      <c r="AH470" s="405"/>
      <c r="AI470" s="405"/>
      <c r="AJ470" s="405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3740</v>
      </c>
      <c r="B471" s="95" t="s">
        <v>2511</v>
      </c>
      <c r="C471" s="114" t="s">
        <v>2509</v>
      </c>
      <c r="D471" s="341">
        <v>4559307</v>
      </c>
      <c r="E471" s="342" t="s">
        <v>110</v>
      </c>
      <c r="F471" s="342" t="s">
        <v>29</v>
      </c>
      <c r="G471" s="342" t="s">
        <v>3817</v>
      </c>
      <c r="H471" s="342" t="str">
        <f>IFERROR(VLOOKUP(G471,'Cadastro de assessores'!A:B,2,FALSE),"Não Cadastrado")</f>
        <v>1298</v>
      </c>
      <c r="I471" s="342"/>
      <c r="J471" s="26" t="s">
        <v>3743</v>
      </c>
      <c r="K471" s="341" t="s">
        <v>210</v>
      </c>
      <c r="L471" s="403">
        <v>44151</v>
      </c>
      <c r="M471" s="403">
        <v>44151</v>
      </c>
      <c r="N471" s="341"/>
      <c r="O471" s="341" t="s">
        <v>3750</v>
      </c>
      <c r="P471" s="375">
        <v>1.4999999999999999E-2</v>
      </c>
      <c r="Q471" s="407"/>
      <c r="R471" s="404"/>
      <c r="S471" s="341" t="str">
        <f>IF(BC471&lt;=0,"",IF(BC471&lt;=1000000,"Não Qualificado",IF(AND(BC471&gt;1000000,BC471&lt;=10000000),"Qualificado","Profissional")))</f>
        <v>Não Qualificado</v>
      </c>
      <c r="T471" s="341" t="s">
        <v>203</v>
      </c>
      <c r="U471" s="341" t="s">
        <v>3752</v>
      </c>
      <c r="V471" s="341" t="s">
        <v>29</v>
      </c>
      <c r="W471" s="405" t="s">
        <v>3753</v>
      </c>
      <c r="X471" s="405" t="s">
        <v>3753</v>
      </c>
      <c r="Y471" s="405" t="s">
        <v>3753</v>
      </c>
      <c r="Z471" s="405" t="s">
        <v>3753</v>
      </c>
      <c r="AA471" s="405" t="s">
        <v>3753</v>
      </c>
      <c r="AB471" s="405" t="s">
        <v>3753</v>
      </c>
      <c r="AC471" s="405" t="s">
        <v>3753</v>
      </c>
      <c r="AD471" s="405" t="s">
        <v>3753</v>
      </c>
      <c r="AE471" s="405" t="s">
        <v>3753</v>
      </c>
      <c r="AF471" s="405" t="s">
        <v>3753</v>
      </c>
      <c r="AG471" s="405" t="s">
        <v>3753</v>
      </c>
      <c r="AH471" s="405" t="s">
        <v>3753</v>
      </c>
      <c r="AI471" s="405" t="s">
        <v>3753</v>
      </c>
      <c r="AJ471" s="405" t="s">
        <v>5121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3740</v>
      </c>
      <c r="B472" s="95" t="s">
        <v>2522</v>
      </c>
      <c r="C472" s="377" t="s">
        <v>2519</v>
      </c>
      <c r="D472" s="345">
        <v>3677198</v>
      </c>
      <c r="E472" s="342" t="s">
        <v>28</v>
      </c>
      <c r="F472" s="342" t="s">
        <v>20</v>
      </c>
      <c r="G472" s="342" t="s">
        <v>214</v>
      </c>
      <c r="H472" s="342">
        <f>IFERROR(VLOOKUP(G472,'Cadastro de assessores'!A:B,2,FALSE),"Não Cadastrado")</f>
        <v>12331</v>
      </c>
      <c r="I472" s="342"/>
      <c r="J472" s="26" t="s">
        <v>3743</v>
      </c>
      <c r="K472" s="341" t="s">
        <v>210</v>
      </c>
      <c r="L472" s="403">
        <v>44784</v>
      </c>
      <c r="M472" s="403">
        <v>44784</v>
      </c>
      <c r="N472" s="341"/>
      <c r="O472" s="341" t="s">
        <v>3760</v>
      </c>
      <c r="P472" s="375">
        <v>1.2E-2</v>
      </c>
      <c r="Q472" s="407" t="s">
        <v>5122</v>
      </c>
      <c r="R472" s="404"/>
      <c r="S472" s="341"/>
      <c r="T472" s="341"/>
      <c r="U472" s="341"/>
      <c r="V472" s="341" t="s">
        <v>57</v>
      </c>
      <c r="W472" s="405"/>
      <c r="X472" s="405"/>
      <c r="Y472" s="405"/>
      <c r="Z472" s="405"/>
      <c r="AA472" s="405"/>
      <c r="AB472" s="405"/>
      <c r="AC472" s="405"/>
      <c r="AD472" s="405"/>
      <c r="AE472" s="405"/>
      <c r="AF472" s="405"/>
      <c r="AG472" s="405"/>
      <c r="AH472" s="405"/>
      <c r="AI472" s="405"/>
      <c r="AJ472" s="405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3740</v>
      </c>
      <c r="B473" s="95" t="s">
        <v>5123</v>
      </c>
      <c r="C473" s="114" t="s">
        <v>5124</v>
      </c>
      <c r="D473" s="341">
        <v>2645505</v>
      </c>
      <c r="E473" s="341" t="s">
        <v>2884</v>
      </c>
      <c r="F473" s="341" t="s">
        <v>29</v>
      </c>
      <c r="G473" s="341" t="s">
        <v>2884</v>
      </c>
      <c r="H473" s="341" t="str">
        <f>IFERROR(VLOOKUP(G473,'Cadastro de assessores'!A:B,2,FALSE),"Não Cadastrado")</f>
        <v>18986</v>
      </c>
      <c r="I473" s="341"/>
      <c r="J473" s="26" t="s">
        <v>201</v>
      </c>
      <c r="K473" s="341" t="s">
        <v>3749</v>
      </c>
      <c r="L473" s="374">
        <v>43684</v>
      </c>
      <c r="M473" s="374">
        <v>43684</v>
      </c>
      <c r="N473" s="374">
        <v>43924</v>
      </c>
      <c r="O473" s="341" t="s">
        <v>3750</v>
      </c>
      <c r="P473" s="375">
        <v>0.01</v>
      </c>
      <c r="Q473" s="407" t="s">
        <v>5125</v>
      </c>
      <c r="R473" s="404"/>
      <c r="S473" s="341" t="str">
        <f>IF(BC473&lt;=0,"",IF(BC473&lt;=1000000,"Não Qualificado",IF(AND(BC473&gt;1000000,BC473&lt;=10000000),"Qualificado","Profissional")))</f>
        <v>Não Qualificado</v>
      </c>
      <c r="T473" s="341" t="s">
        <v>203</v>
      </c>
      <c r="U473" s="341" t="s">
        <v>3766</v>
      </c>
      <c r="V473" s="341" t="s">
        <v>29</v>
      </c>
      <c r="W473" s="405" t="s">
        <v>5126</v>
      </c>
      <c r="X473" s="405"/>
      <c r="Y473" s="405" t="s">
        <v>5127</v>
      </c>
      <c r="Z473" s="405" t="s">
        <v>5128</v>
      </c>
      <c r="AA473" s="405" t="s">
        <v>5129</v>
      </c>
      <c r="AB473" s="405" t="s">
        <v>5130</v>
      </c>
      <c r="AC473" s="405" t="s">
        <v>3753</v>
      </c>
      <c r="AD473" s="405" t="s">
        <v>3753</v>
      </c>
      <c r="AE473" s="405" t="s">
        <v>3753</v>
      </c>
      <c r="AF473" s="405" t="s">
        <v>3753</v>
      </c>
      <c r="AG473" s="405" t="s">
        <v>3753</v>
      </c>
      <c r="AH473" s="405"/>
      <c r="AI473" s="405" t="s">
        <v>3753</v>
      </c>
      <c r="AJ473" s="405"/>
      <c r="AK473" s="291"/>
      <c r="AL473" s="291"/>
      <c r="AM473" s="291" t="s">
        <v>3107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2893</v>
      </c>
      <c r="BE473" s="291" t="s">
        <v>2893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3740</v>
      </c>
      <c r="B474" s="95" t="s">
        <v>5131</v>
      </c>
      <c r="C474" s="114" t="s">
        <v>5132</v>
      </c>
      <c r="D474" s="341">
        <v>2289902</v>
      </c>
      <c r="E474" s="341" t="s">
        <v>28</v>
      </c>
      <c r="F474" s="341" t="s">
        <v>20</v>
      </c>
      <c r="G474" s="341" t="s">
        <v>220</v>
      </c>
      <c r="H474" s="341">
        <v>18890</v>
      </c>
      <c r="I474" s="341"/>
      <c r="J474" s="26" t="s">
        <v>3743</v>
      </c>
      <c r="K474" s="341" t="s">
        <v>215</v>
      </c>
      <c r="L474" s="341" t="s">
        <v>3107</v>
      </c>
      <c r="M474" s="374"/>
      <c r="N474" s="374"/>
      <c r="O474" s="341" t="s">
        <v>3760</v>
      </c>
      <c r="P474" s="375">
        <v>1.2E-2</v>
      </c>
      <c r="Q474" s="407" t="s">
        <v>5133</v>
      </c>
      <c r="R474" s="404"/>
      <c r="S474" s="341"/>
      <c r="T474" s="341" t="s">
        <v>203</v>
      </c>
      <c r="U474" s="341" t="s">
        <v>5134</v>
      </c>
      <c r="V474" s="341" t="s">
        <v>5135</v>
      </c>
      <c r="W474" s="405"/>
      <c r="X474" s="405"/>
      <c r="Y474" s="405"/>
      <c r="Z474" s="405"/>
      <c r="AA474" s="405"/>
      <c r="AB474" s="405"/>
      <c r="AC474" s="405"/>
      <c r="AD474" s="405"/>
      <c r="AE474" s="405"/>
      <c r="AF474" s="405"/>
      <c r="AG474" s="405"/>
      <c r="AH474" s="405"/>
      <c r="AI474" s="405"/>
      <c r="AJ474" s="405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2893</v>
      </c>
      <c r="BE474" s="291" t="s">
        <v>2893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3740</v>
      </c>
      <c r="B475" s="95" t="s">
        <v>5136</v>
      </c>
      <c r="C475" s="114" t="s">
        <v>5137</v>
      </c>
      <c r="D475" s="341">
        <v>4837403</v>
      </c>
      <c r="E475" s="341" t="s">
        <v>110</v>
      </c>
      <c r="F475" s="341" t="s">
        <v>29</v>
      </c>
      <c r="G475" s="341" t="s">
        <v>4013</v>
      </c>
      <c r="H475" s="341" t="str">
        <f>IFERROR(VLOOKUP(G475,'Cadastro de assessores'!A:B,2,FALSE),"Não Cadastrado")</f>
        <v>19634</v>
      </c>
      <c r="I475" s="341"/>
      <c r="J475" s="26" t="s">
        <v>201</v>
      </c>
      <c r="K475" s="341" t="s">
        <v>3749</v>
      </c>
      <c r="L475" s="374">
        <v>44250</v>
      </c>
      <c r="M475" s="374">
        <v>44250</v>
      </c>
      <c r="N475" s="378">
        <v>44452</v>
      </c>
      <c r="O475" s="345" t="s">
        <v>3797</v>
      </c>
      <c r="P475" s="375">
        <v>8.0000000000000002E-3</v>
      </c>
      <c r="Q475" s="407" t="s">
        <v>5054</v>
      </c>
      <c r="R475" s="404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203</v>
      </c>
      <c r="U475" s="341" t="s">
        <v>3766</v>
      </c>
      <c r="V475" s="341" t="s">
        <v>29</v>
      </c>
      <c r="W475" s="405"/>
      <c r="X475" s="405"/>
      <c r="Y475" s="405"/>
      <c r="Z475" s="405"/>
      <c r="AA475" s="405"/>
      <c r="AB475" s="405"/>
      <c r="AC475" s="405"/>
      <c r="AD475" s="405"/>
      <c r="AE475" s="405"/>
      <c r="AF475" s="405"/>
      <c r="AG475" s="405"/>
      <c r="AH475" s="405"/>
      <c r="AI475" s="405"/>
      <c r="AJ475" s="405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2893</v>
      </c>
      <c r="BE475" s="291" t="s">
        <v>2893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3740</v>
      </c>
      <c r="B476" s="95" t="s">
        <v>2525</v>
      </c>
      <c r="C476" s="114" t="s">
        <v>2523</v>
      </c>
      <c r="D476" s="341">
        <v>4903270</v>
      </c>
      <c r="E476" s="342" t="s">
        <v>110</v>
      </c>
      <c r="F476" s="342" t="s">
        <v>29</v>
      </c>
      <c r="G476" s="342" t="s">
        <v>30</v>
      </c>
      <c r="H476" s="342">
        <f>IFERROR(VLOOKUP(G476,'Cadastro de assessores'!A:B,2,FALSE),"Não Cadastrado")</f>
        <v>12344</v>
      </c>
      <c r="I476" s="342"/>
      <c r="J476" s="26" t="s">
        <v>3743</v>
      </c>
      <c r="K476" s="342" t="s">
        <v>210</v>
      </c>
      <c r="L476" s="402">
        <v>44257</v>
      </c>
      <c r="M476" s="402">
        <v>44257</v>
      </c>
      <c r="N476" s="345"/>
      <c r="O476" s="345" t="s">
        <v>3744</v>
      </c>
      <c r="P476" s="375">
        <v>0.02</v>
      </c>
      <c r="Q476" s="407" t="s">
        <v>5138</v>
      </c>
      <c r="R476" s="404"/>
      <c r="S476" s="341" t="str">
        <f t="shared" si="50"/>
        <v>Não Qualificado</v>
      </c>
      <c r="T476" s="341" t="s">
        <v>203</v>
      </c>
      <c r="U476" s="341" t="s">
        <v>4134</v>
      </c>
      <c r="V476" s="341" t="s">
        <v>29</v>
      </c>
      <c r="W476" s="405"/>
      <c r="X476" s="405"/>
      <c r="Y476" s="405"/>
      <c r="Z476" s="405"/>
      <c r="AA476" s="405"/>
      <c r="AB476" s="405"/>
      <c r="AC476" s="405"/>
      <c r="AD476" s="405"/>
      <c r="AE476" s="405"/>
      <c r="AF476" s="405"/>
      <c r="AG476" s="405"/>
      <c r="AH476" s="405"/>
      <c r="AI476" s="405"/>
      <c r="AJ476" s="405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3740</v>
      </c>
      <c r="B477" s="95" t="s">
        <v>5139</v>
      </c>
      <c r="C477" s="114" t="s">
        <v>5140</v>
      </c>
      <c r="D477" s="341">
        <v>2405046</v>
      </c>
      <c r="E477" s="341" t="s">
        <v>28</v>
      </c>
      <c r="F477" s="341" t="s">
        <v>29</v>
      </c>
      <c r="G477" s="341" t="s">
        <v>5141</v>
      </c>
      <c r="H477" s="341" t="str">
        <f>IFERROR(VLOOKUP(G477,'Cadastro de assessores'!A:B,2,FALSE),"Não Cadastrado")</f>
        <v>14320</v>
      </c>
      <c r="I477" s="341"/>
      <c r="J477" s="26" t="s">
        <v>201</v>
      </c>
      <c r="K477" s="341" t="s">
        <v>3749</v>
      </c>
      <c r="L477" s="374">
        <v>43777</v>
      </c>
      <c r="M477" s="374">
        <v>43777</v>
      </c>
      <c r="N477" s="452">
        <v>44105</v>
      </c>
      <c r="O477" s="341" t="s">
        <v>4562</v>
      </c>
      <c r="P477" s="375">
        <v>0.02</v>
      </c>
      <c r="Q477" s="407" t="s">
        <v>5142</v>
      </c>
      <c r="R477" s="404"/>
      <c r="S477" s="341" t="str">
        <f t="shared" si="50"/>
        <v/>
      </c>
      <c r="T477" s="341" t="s">
        <v>203</v>
      </c>
      <c r="U477" s="341" t="s">
        <v>3946</v>
      </c>
      <c r="V477" s="341" t="s">
        <v>29</v>
      </c>
      <c r="W477" s="405" t="s">
        <v>5143</v>
      </c>
      <c r="X477" s="405"/>
      <c r="Y477" s="405" t="s">
        <v>5144</v>
      </c>
      <c r="Z477" s="405" t="s">
        <v>5145</v>
      </c>
      <c r="AA477" s="405" t="s">
        <v>5146</v>
      </c>
      <c r="AB477" s="405" t="s">
        <v>5147</v>
      </c>
      <c r="AC477" s="405" t="s">
        <v>5148</v>
      </c>
      <c r="AD477" s="405" t="s">
        <v>5149</v>
      </c>
      <c r="AE477" s="405" t="s">
        <v>5150</v>
      </c>
      <c r="AF477" s="405" t="s">
        <v>5151</v>
      </c>
      <c r="AG477" s="405" t="s">
        <v>5152</v>
      </c>
      <c r="AH477" s="405" t="s">
        <v>5153</v>
      </c>
      <c r="AI477" s="405" t="s">
        <v>5154</v>
      </c>
      <c r="AJ477" s="405"/>
      <c r="AK477" s="291"/>
      <c r="AL477" s="291"/>
      <c r="AM477" s="291" t="s">
        <v>3107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2893</v>
      </c>
      <c r="BE477" s="291" t="s">
        <v>2893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3740</v>
      </c>
      <c r="B478" s="95" t="s">
        <v>5155</v>
      </c>
      <c r="C478" s="377" t="s">
        <v>5156</v>
      </c>
      <c r="D478" s="345">
        <v>4460007</v>
      </c>
      <c r="E478" s="342" t="s">
        <v>28</v>
      </c>
      <c r="F478" s="342" t="s">
        <v>29</v>
      </c>
      <c r="G478" s="342" t="s">
        <v>3119</v>
      </c>
      <c r="H478" s="342" t="str">
        <f>IFERROR(VLOOKUP(G478,'Cadastro de assessores'!A:B,2,FALSE),"Não Cadastrado")</f>
        <v>13444</v>
      </c>
      <c r="I478" s="342"/>
      <c r="J478" s="26" t="s">
        <v>3743</v>
      </c>
      <c r="K478" s="342" t="s">
        <v>210</v>
      </c>
      <c r="L478" s="402">
        <v>44372</v>
      </c>
      <c r="M478" s="402">
        <v>44372</v>
      </c>
      <c r="N478" s="345"/>
      <c r="O478" s="345" t="s">
        <v>3974</v>
      </c>
      <c r="P478" s="375">
        <v>0.02</v>
      </c>
      <c r="Q478" s="158"/>
      <c r="R478" s="404"/>
      <c r="S478" s="341" t="str">
        <f t="shared" si="50"/>
        <v>Não Qualificado</v>
      </c>
      <c r="T478" s="345" t="s">
        <v>329</v>
      </c>
      <c r="U478" s="345" t="s">
        <v>3975</v>
      </c>
      <c r="V478" s="345" t="s">
        <v>57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5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3740</v>
      </c>
      <c r="B479" s="95" t="s">
        <v>2531</v>
      </c>
      <c r="C479" s="377" t="s">
        <v>5157</v>
      </c>
      <c r="D479" s="345">
        <v>8419053</v>
      </c>
      <c r="E479" s="342" t="s">
        <v>28</v>
      </c>
      <c r="F479" s="342" t="s">
        <v>20</v>
      </c>
      <c r="G479" s="345" t="s">
        <v>63</v>
      </c>
      <c r="H479" s="345" t="str">
        <f>IFERROR(VLOOKUP(G479,'Cadastro de assessores'!A:B,2,FALSE),"Não Cadastrado")</f>
        <v>17831</v>
      </c>
      <c r="I479" s="345"/>
      <c r="J479" s="26" t="s">
        <v>3743</v>
      </c>
      <c r="K479" s="426" t="s">
        <v>215</v>
      </c>
      <c r="L479" s="341" t="s">
        <v>3107</v>
      </c>
      <c r="M479" s="423" t="s">
        <v>4133</v>
      </c>
      <c r="N479" s="345"/>
      <c r="O479" s="345" t="s">
        <v>3760</v>
      </c>
      <c r="P479" s="375">
        <v>1.2E-2</v>
      </c>
      <c r="Q479" s="407"/>
      <c r="R479" s="404"/>
      <c r="S479" s="341"/>
      <c r="T479" s="341" t="s">
        <v>203</v>
      </c>
      <c r="U479" s="341" t="s">
        <v>3796</v>
      </c>
      <c r="V479" s="341" t="s">
        <v>20</v>
      </c>
      <c r="W479" s="405"/>
      <c r="X479" s="405"/>
      <c r="Y479" s="405"/>
      <c r="Z479" s="405"/>
      <c r="AA479" s="405"/>
      <c r="AB479" s="405"/>
      <c r="AC479" s="405"/>
      <c r="AD479" s="405"/>
      <c r="AE479" s="405"/>
      <c r="AF479" s="405"/>
      <c r="AG479" s="405"/>
      <c r="AH479" s="405"/>
      <c r="AI479" s="405"/>
      <c r="AJ479" s="405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2893</v>
      </c>
      <c r="BE479" s="291" t="s">
        <v>2893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3740</v>
      </c>
      <c r="B480" s="95" t="s">
        <v>5158</v>
      </c>
      <c r="C480" s="114" t="s">
        <v>5159</v>
      </c>
      <c r="D480" s="345">
        <v>8419053</v>
      </c>
      <c r="E480" s="341" t="s">
        <v>28</v>
      </c>
      <c r="F480" s="341" t="s">
        <v>29</v>
      </c>
      <c r="G480" s="341" t="s">
        <v>3748</v>
      </c>
      <c r="H480" s="341" t="str">
        <f>IFERROR(VLOOKUP(G480,'Cadastro de assessores'!A:B,2,FALSE),"Não Cadastrado")</f>
        <v>17679</v>
      </c>
      <c r="I480" s="341"/>
      <c r="J480" s="26" t="s">
        <v>201</v>
      </c>
      <c r="K480" s="341" t="s">
        <v>3749</v>
      </c>
      <c r="L480" s="374">
        <v>44272</v>
      </c>
      <c r="M480" s="374">
        <v>44272</v>
      </c>
      <c r="N480" s="406">
        <v>44498</v>
      </c>
      <c r="O480" s="341" t="s">
        <v>3760</v>
      </c>
      <c r="P480" s="375">
        <v>1.2E-2</v>
      </c>
      <c r="Q480" s="407" t="s">
        <v>5160</v>
      </c>
      <c r="R480" s="404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203</v>
      </c>
      <c r="U480" s="341" t="s">
        <v>3778</v>
      </c>
      <c r="V480" s="341" t="s">
        <v>29</v>
      </c>
      <c r="W480" s="405"/>
      <c r="X480" s="405"/>
      <c r="Y480" s="405"/>
      <c r="Z480" s="405"/>
      <c r="AA480" s="405"/>
      <c r="AB480" s="405"/>
      <c r="AC480" s="405"/>
      <c r="AD480" s="405"/>
      <c r="AE480" s="405"/>
      <c r="AF480" s="405"/>
      <c r="AG480" s="405"/>
      <c r="AH480" s="405"/>
      <c r="AI480" s="405"/>
      <c r="AJ480" s="405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2893</v>
      </c>
      <c r="BE480" s="291" t="s">
        <v>2893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3740</v>
      </c>
      <c r="B481" s="95" t="s">
        <v>5158</v>
      </c>
      <c r="C481" s="114" t="s">
        <v>5159</v>
      </c>
      <c r="D481" s="341">
        <v>4951699</v>
      </c>
      <c r="E481" s="341" t="s">
        <v>28</v>
      </c>
      <c r="F481" s="341" t="s">
        <v>29</v>
      </c>
      <c r="G481" s="341" t="s">
        <v>5161</v>
      </c>
      <c r="H481" s="341" t="str">
        <f>IFERROR(VLOOKUP(G481,'Cadastro de assessores'!A:B,2,FALSE),"Não Cadastrado")</f>
        <v>12305</v>
      </c>
      <c r="I481" s="341"/>
      <c r="J481" s="26" t="s">
        <v>201</v>
      </c>
      <c r="K481" s="341" t="s">
        <v>3749</v>
      </c>
      <c r="L481" s="374">
        <v>44271</v>
      </c>
      <c r="M481" s="374">
        <v>44271</v>
      </c>
      <c r="N481" s="406">
        <v>44498</v>
      </c>
      <c r="O481" s="345" t="s">
        <v>3797</v>
      </c>
      <c r="P481" s="375">
        <v>8.0000000000000002E-3</v>
      </c>
      <c r="Q481" s="407" t="s">
        <v>5160</v>
      </c>
      <c r="R481" s="404"/>
      <c r="S481" s="341" t="str">
        <f t="shared" si="51"/>
        <v>Qualificado</v>
      </c>
      <c r="T481" s="341" t="s">
        <v>203</v>
      </c>
      <c r="U481" s="341" t="s">
        <v>3778</v>
      </c>
      <c r="V481" s="341" t="s">
        <v>29</v>
      </c>
      <c r="W481" s="405"/>
      <c r="X481" s="405"/>
      <c r="Y481" s="405"/>
      <c r="Z481" s="405"/>
      <c r="AA481" s="405"/>
      <c r="AB481" s="405"/>
      <c r="AC481" s="405"/>
      <c r="AD481" s="405"/>
      <c r="AE481" s="405"/>
      <c r="AF481" s="405"/>
      <c r="AG481" s="405"/>
      <c r="AH481" s="405"/>
      <c r="AI481" s="405"/>
      <c r="AJ481" s="405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2893</v>
      </c>
      <c r="BE481" s="291" t="s">
        <v>2893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3740</v>
      </c>
      <c r="B482" s="95" t="s">
        <v>5162</v>
      </c>
      <c r="C482" s="377" t="s">
        <v>5163</v>
      </c>
      <c r="D482" s="345">
        <v>5900712</v>
      </c>
      <c r="E482" s="342" t="s">
        <v>28</v>
      </c>
      <c r="F482" s="342" t="s">
        <v>20</v>
      </c>
      <c r="G482" s="342" t="s">
        <v>369</v>
      </c>
      <c r="H482" s="345" t="str">
        <f>IFERROR(VLOOKUP(G482,'Cadastro de assessores'!A:B,2,FALSE),"Não Cadastrado")</f>
        <v>18009</v>
      </c>
      <c r="I482" s="345"/>
      <c r="J482" s="26" t="s">
        <v>201</v>
      </c>
      <c r="K482" s="342" t="s">
        <v>210</v>
      </c>
      <c r="L482" s="402">
        <v>44386</v>
      </c>
      <c r="M482" s="402">
        <v>44390</v>
      </c>
      <c r="N482" s="434">
        <v>44895</v>
      </c>
      <c r="O482" s="345" t="s">
        <v>3764</v>
      </c>
      <c r="P482" s="375">
        <v>2.5000000000000001E-2</v>
      </c>
      <c r="Q482" s="158" t="s">
        <v>5164</v>
      </c>
      <c r="R482" s="404"/>
      <c r="S482" s="341" t="str">
        <f t="shared" si="51"/>
        <v>Não Qualificado</v>
      </c>
      <c r="T482" s="341" t="s">
        <v>203</v>
      </c>
      <c r="U482" s="345" t="s">
        <v>3771</v>
      </c>
      <c r="V482" s="345" t="s">
        <v>29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5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3740</v>
      </c>
      <c r="B483" s="95" t="s">
        <v>2541</v>
      </c>
      <c r="C483" s="114" t="s">
        <v>2539</v>
      </c>
      <c r="D483" s="341">
        <v>3369465</v>
      </c>
      <c r="E483" s="342" t="s">
        <v>28</v>
      </c>
      <c r="F483" s="342" t="s">
        <v>29</v>
      </c>
      <c r="G483" s="342" t="s">
        <v>412</v>
      </c>
      <c r="H483" s="345">
        <f>IFERROR(VLOOKUP(G483,'Cadastro de assessores'!A:B,2,FALSE),"Não Cadastrado")</f>
        <v>12359</v>
      </c>
      <c r="I483" s="345"/>
      <c r="J483" s="26" t="s">
        <v>210</v>
      </c>
      <c r="K483" s="342" t="s">
        <v>210</v>
      </c>
      <c r="L483" s="410">
        <v>44618</v>
      </c>
      <c r="M483" s="410">
        <v>44618</v>
      </c>
      <c r="N483" s="345"/>
      <c r="O483" s="345" t="s">
        <v>3757</v>
      </c>
      <c r="P483" s="375">
        <v>7.0000000000000001E-3</v>
      </c>
      <c r="Q483" s="433" t="s">
        <v>4350</v>
      </c>
      <c r="R483" s="404"/>
      <c r="S483" s="341" t="str">
        <f t="shared" si="51"/>
        <v>Não Qualificado</v>
      </c>
      <c r="T483" s="341" t="s">
        <v>203</v>
      </c>
      <c r="U483" s="341" t="s">
        <v>3766</v>
      </c>
      <c r="V483" s="341" t="s">
        <v>29</v>
      </c>
      <c r="W483" s="405"/>
      <c r="X483" s="405"/>
      <c r="Y483" s="405"/>
      <c r="Z483" s="405"/>
      <c r="AA483" s="405"/>
      <c r="AB483" s="405"/>
      <c r="AC483" s="405"/>
      <c r="AD483" s="405"/>
      <c r="AE483" s="405"/>
      <c r="AF483" s="405"/>
      <c r="AG483" s="405"/>
      <c r="AH483" s="405"/>
      <c r="AI483" s="405"/>
      <c r="AJ483" s="405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9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3740</v>
      </c>
      <c r="B484" s="95" t="s">
        <v>5165</v>
      </c>
      <c r="C484" s="114" t="s">
        <v>5166</v>
      </c>
      <c r="D484" s="341">
        <v>3730315</v>
      </c>
      <c r="E484" s="342" t="s">
        <v>110</v>
      </c>
      <c r="F484" s="342" t="s">
        <v>29</v>
      </c>
      <c r="G484" s="342" t="s">
        <v>4013</v>
      </c>
      <c r="H484" s="345" t="str">
        <f>IFERROR(VLOOKUP(G484,'Cadastro de assessores'!A:B,2,FALSE),"Não Cadastrado")</f>
        <v>19634</v>
      </c>
      <c r="I484" s="345"/>
      <c r="J484" s="26" t="s">
        <v>3743</v>
      </c>
      <c r="K484" s="342" t="s">
        <v>210</v>
      </c>
      <c r="L484" s="402">
        <v>44714</v>
      </c>
      <c r="M484" s="402">
        <v>44714</v>
      </c>
      <c r="N484" s="345"/>
      <c r="O484" s="345" t="s">
        <v>3760</v>
      </c>
      <c r="P484" s="375">
        <v>1.2E-2</v>
      </c>
      <c r="Q484" s="407" t="s">
        <v>5167</v>
      </c>
      <c r="R484" s="404"/>
      <c r="S484" s="341"/>
      <c r="T484" s="341" t="s">
        <v>329</v>
      </c>
      <c r="U484" s="341" t="s">
        <v>3778</v>
      </c>
      <c r="V484" s="341" t="s">
        <v>29</v>
      </c>
      <c r="W484" s="405"/>
      <c r="X484" s="405"/>
      <c r="Y484" s="405"/>
      <c r="Z484" s="405"/>
      <c r="AA484" s="405"/>
      <c r="AB484" s="405"/>
      <c r="AC484" s="405"/>
      <c r="AD484" s="405"/>
      <c r="AE484" s="405"/>
      <c r="AF484" s="405"/>
      <c r="AG484" s="405"/>
      <c r="AH484" s="405"/>
      <c r="AI484" s="405"/>
      <c r="AJ484" s="405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2893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3740</v>
      </c>
      <c r="B485" s="95" t="s">
        <v>5168</v>
      </c>
      <c r="C485" s="114" t="s">
        <v>5169</v>
      </c>
      <c r="D485" s="341">
        <v>5371919</v>
      </c>
      <c r="E485" s="342" t="s">
        <v>110</v>
      </c>
      <c r="F485" s="342" t="s">
        <v>29</v>
      </c>
      <c r="G485" s="342" t="s">
        <v>4013</v>
      </c>
      <c r="H485" s="345" t="str">
        <f>IFERROR(VLOOKUP(G485,'Cadastro de assessores'!A:B,2,FALSE),"Não Cadastrado")</f>
        <v>19634</v>
      </c>
      <c r="I485" s="345"/>
      <c r="J485" s="26" t="s">
        <v>3743</v>
      </c>
      <c r="K485" s="342" t="s">
        <v>210</v>
      </c>
      <c r="L485" s="402">
        <v>44711</v>
      </c>
      <c r="M485" s="402">
        <v>44714</v>
      </c>
      <c r="N485" s="345"/>
      <c r="O485" s="345" t="s">
        <v>3760</v>
      </c>
      <c r="P485" s="375">
        <v>1.2E-2</v>
      </c>
      <c r="Q485" s="407" t="s">
        <v>5170</v>
      </c>
      <c r="R485" s="404"/>
      <c r="S485" s="341"/>
      <c r="T485" s="341" t="s">
        <v>329</v>
      </c>
      <c r="U485" s="341" t="s">
        <v>3778</v>
      </c>
      <c r="V485" s="341" t="s">
        <v>29</v>
      </c>
      <c r="W485" s="405"/>
      <c r="X485" s="405"/>
      <c r="Y485" s="405"/>
      <c r="Z485" s="405"/>
      <c r="AA485" s="405"/>
      <c r="AB485" s="405"/>
      <c r="AC485" s="405"/>
      <c r="AD485" s="405"/>
      <c r="AE485" s="405"/>
      <c r="AF485" s="405"/>
      <c r="AG485" s="405"/>
      <c r="AH485" s="405"/>
      <c r="AI485" s="405"/>
      <c r="AJ485" s="405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2893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3740</v>
      </c>
      <c r="B486" s="95" t="s">
        <v>5171</v>
      </c>
      <c r="C486" s="114" t="s">
        <v>5172</v>
      </c>
      <c r="D486" s="341">
        <v>3102597</v>
      </c>
      <c r="E486" s="342" t="s">
        <v>28</v>
      </c>
      <c r="F486" s="342" t="s">
        <v>29</v>
      </c>
      <c r="G486" s="342" t="s">
        <v>412</v>
      </c>
      <c r="H486" s="342">
        <f>IFERROR(VLOOKUP(G486,'Cadastro de assessores'!A:B,2,FALSE),"Não Cadastrado")</f>
        <v>12359</v>
      </c>
      <c r="I486" s="342"/>
      <c r="J486" s="26" t="s">
        <v>3743</v>
      </c>
      <c r="K486" s="342" t="s">
        <v>210</v>
      </c>
      <c r="L486" s="402">
        <v>44249</v>
      </c>
      <c r="M486" s="402">
        <v>44249</v>
      </c>
      <c r="N486" s="345"/>
      <c r="O486" s="345" t="s">
        <v>3744</v>
      </c>
      <c r="P486" s="375">
        <v>0.02</v>
      </c>
      <c r="Q486" s="407" t="s">
        <v>3855</v>
      </c>
      <c r="R486" s="404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203</v>
      </c>
      <c r="U486" s="341" t="s">
        <v>3752</v>
      </c>
      <c r="V486" s="341" t="s">
        <v>29</v>
      </c>
      <c r="W486" s="405"/>
      <c r="X486" s="405"/>
      <c r="Y486" s="405"/>
      <c r="Z486" s="405"/>
      <c r="AA486" s="405"/>
      <c r="AB486" s="405"/>
      <c r="AC486" s="405"/>
      <c r="AD486" s="405"/>
      <c r="AE486" s="405"/>
      <c r="AF486" s="405"/>
      <c r="AG486" s="405"/>
      <c r="AH486" s="405"/>
      <c r="AI486" s="405"/>
      <c r="AJ486" s="405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3740</v>
      </c>
      <c r="B487" s="95" t="s">
        <v>2559</v>
      </c>
      <c r="C487" s="114" t="s">
        <v>5173</v>
      </c>
      <c r="D487" s="341">
        <v>3457906</v>
      </c>
      <c r="E487" s="342" t="s">
        <v>28</v>
      </c>
      <c r="F487" s="342" t="s">
        <v>29</v>
      </c>
      <c r="G487" s="342" t="s">
        <v>487</v>
      </c>
      <c r="H487" s="342" t="str">
        <f>IFERROR(VLOOKUP(G487,'Cadastro de assessores'!A:B,2,FALSE),"Não Cadastrado")</f>
        <v>18993</v>
      </c>
      <c r="I487" s="342"/>
      <c r="J487" s="26" t="s">
        <v>3743</v>
      </c>
      <c r="K487" s="342" t="s">
        <v>210</v>
      </c>
      <c r="L487" s="402">
        <v>43693</v>
      </c>
      <c r="M487" s="402">
        <v>43693</v>
      </c>
      <c r="N487" s="341"/>
      <c r="O487" s="341" t="s">
        <v>5174</v>
      </c>
      <c r="P487" s="375">
        <v>0.02</v>
      </c>
      <c r="Q487" s="432"/>
      <c r="R487" s="404"/>
      <c r="S487" s="341" t="str">
        <f t="shared" si="52"/>
        <v>Não Qualificado</v>
      </c>
      <c r="T487" s="341" t="s">
        <v>203</v>
      </c>
      <c r="U487" s="341" t="s">
        <v>3771</v>
      </c>
      <c r="V487" s="341" t="s">
        <v>29</v>
      </c>
      <c r="W487" s="405" t="s">
        <v>5175</v>
      </c>
      <c r="X487" s="405"/>
      <c r="Y487" s="405" t="s">
        <v>5176</v>
      </c>
      <c r="Z487" s="405" t="s">
        <v>5177</v>
      </c>
      <c r="AA487" s="405" t="s">
        <v>5178</v>
      </c>
      <c r="AB487" s="405" t="s">
        <v>5179</v>
      </c>
      <c r="AC487" s="405" t="s">
        <v>5180</v>
      </c>
      <c r="AD487" s="405" t="s">
        <v>5181</v>
      </c>
      <c r="AE487" s="405" t="s">
        <v>5182</v>
      </c>
      <c r="AF487" s="405" t="s">
        <v>5183</v>
      </c>
      <c r="AG487" s="405" t="s">
        <v>5184</v>
      </c>
      <c r="AH487" s="405" t="s">
        <v>5185</v>
      </c>
      <c r="AI487" s="405" t="s">
        <v>5186</v>
      </c>
      <c r="AJ487" s="405" t="s">
        <v>5187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3740</v>
      </c>
      <c r="B488" s="95" t="s">
        <v>5188</v>
      </c>
      <c r="C488" s="428" t="s">
        <v>5189</v>
      </c>
      <c r="D488" s="345">
        <v>5582661</v>
      </c>
      <c r="E488" s="342" t="s">
        <v>28</v>
      </c>
      <c r="F488" s="342" t="s">
        <v>20</v>
      </c>
      <c r="G488" s="342" t="s">
        <v>369</v>
      </c>
      <c r="H488" s="342" t="str">
        <f>IFERROR(VLOOKUP(G488,'Cadastro de assessores'!A:B,2,FALSE),"Não Cadastrado")</f>
        <v>18009</v>
      </c>
      <c r="I488" s="342"/>
      <c r="J488" s="26" t="s">
        <v>201</v>
      </c>
      <c r="K488" s="342" t="s">
        <v>210</v>
      </c>
      <c r="L488" s="402">
        <v>44340</v>
      </c>
      <c r="M488" s="402">
        <v>44340</v>
      </c>
      <c r="N488" s="374">
        <v>44896</v>
      </c>
      <c r="O488" s="341" t="s">
        <v>3764</v>
      </c>
      <c r="P488" s="375">
        <v>2.5000000000000001E-2</v>
      </c>
      <c r="Q488" s="158" t="s">
        <v>5190</v>
      </c>
      <c r="R488" s="404"/>
      <c r="S488" s="341" t="str">
        <f t="shared" si="52"/>
        <v/>
      </c>
      <c r="T488" s="341" t="s">
        <v>203</v>
      </c>
      <c r="U488" s="341" t="s">
        <v>3766</v>
      </c>
      <c r="V488" s="341" t="s">
        <v>29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3740</v>
      </c>
      <c r="B489" s="95" t="s">
        <v>5191</v>
      </c>
      <c r="C489" s="114" t="s">
        <v>5192</v>
      </c>
      <c r="D489" s="341">
        <v>4484307</v>
      </c>
      <c r="E489" s="341" t="s">
        <v>110</v>
      </c>
      <c r="F489" s="341" t="s">
        <v>29</v>
      </c>
      <c r="G489" s="341" t="s">
        <v>5193</v>
      </c>
      <c r="H489" s="341" t="str">
        <f>IFERROR(VLOOKUP(G489,'Cadastro de assessores'!A:B,2,FALSE),"Não Cadastrado")</f>
        <v>18061</v>
      </c>
      <c r="I489" s="341"/>
      <c r="J489" s="26" t="s">
        <v>201</v>
      </c>
      <c r="K489" s="341" t="s">
        <v>3749</v>
      </c>
      <c r="L489" s="374">
        <v>44105</v>
      </c>
      <c r="M489" s="374">
        <v>44105</v>
      </c>
      <c r="N489" s="406">
        <v>44482</v>
      </c>
      <c r="O489" s="341" t="s">
        <v>3764</v>
      </c>
      <c r="P489" s="375">
        <v>2.5000000000000001E-2</v>
      </c>
      <c r="Q489" s="407" t="s">
        <v>5194</v>
      </c>
      <c r="R489" s="404"/>
      <c r="S489" s="341" t="str">
        <f t="shared" si="52"/>
        <v>Não Qualificado</v>
      </c>
      <c r="T489" s="341" t="s">
        <v>203</v>
      </c>
      <c r="U489" s="341" t="s">
        <v>5195</v>
      </c>
      <c r="V489" s="341" t="s">
        <v>20</v>
      </c>
      <c r="W489" s="405" t="s">
        <v>3753</v>
      </c>
      <c r="X489" s="405" t="s">
        <v>3753</v>
      </c>
      <c r="Y489" s="405" t="s">
        <v>3753</v>
      </c>
      <c r="Z489" s="405" t="s">
        <v>3753</v>
      </c>
      <c r="AA489" s="405" t="s">
        <v>3753</v>
      </c>
      <c r="AB489" s="405" t="s">
        <v>3753</v>
      </c>
      <c r="AC489" s="405" t="s">
        <v>3753</v>
      </c>
      <c r="AD489" s="405" t="s">
        <v>3753</v>
      </c>
      <c r="AE489" s="405" t="s">
        <v>3753</v>
      </c>
      <c r="AF489" s="405" t="s">
        <v>3753</v>
      </c>
      <c r="AG489" s="405" t="s">
        <v>3753</v>
      </c>
      <c r="AH489" s="405" t="s">
        <v>3753</v>
      </c>
      <c r="AI489" s="405" t="s">
        <v>5196</v>
      </c>
      <c r="AJ489" s="405" t="s">
        <v>5197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2893</v>
      </c>
      <c r="BE489" s="291" t="s">
        <v>2893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3740</v>
      </c>
      <c r="B490" s="95" t="s">
        <v>3659</v>
      </c>
      <c r="C490" s="114" t="s">
        <v>5198</v>
      </c>
      <c r="D490" s="341">
        <v>4598320</v>
      </c>
      <c r="E490" s="342" t="s">
        <v>28</v>
      </c>
      <c r="F490" s="342" t="s">
        <v>29</v>
      </c>
      <c r="G490" s="342" t="s">
        <v>487</v>
      </c>
      <c r="H490" s="342" t="str">
        <f>IFERROR(VLOOKUP(G490,'Cadastro de assessores'!A:B,2,FALSE),"Não Cadastrado")</f>
        <v>18993</v>
      </c>
      <c r="I490" s="342"/>
      <c r="J490" s="26" t="s">
        <v>3743</v>
      </c>
      <c r="K490" s="342" t="s">
        <v>210</v>
      </c>
      <c r="L490" s="403">
        <v>44148</v>
      </c>
      <c r="M490" s="403">
        <v>44148</v>
      </c>
      <c r="N490" s="341"/>
      <c r="O490" s="341" t="s">
        <v>3764</v>
      </c>
      <c r="P490" s="375">
        <v>2.5000000000000001E-2</v>
      </c>
      <c r="Q490" s="407"/>
      <c r="R490" s="404"/>
      <c r="S490" s="341" t="str">
        <f t="shared" si="52"/>
        <v>Não Qualificado</v>
      </c>
      <c r="T490" s="341" t="s">
        <v>203</v>
      </c>
      <c r="U490" s="341" t="s">
        <v>4004</v>
      </c>
      <c r="V490" s="341" t="s">
        <v>918</v>
      </c>
      <c r="W490" s="405" t="s">
        <v>3753</v>
      </c>
      <c r="X490" s="405" t="s">
        <v>3753</v>
      </c>
      <c r="Y490" s="405" t="s">
        <v>3753</v>
      </c>
      <c r="Z490" s="405" t="s">
        <v>3753</v>
      </c>
      <c r="AA490" s="405" t="s">
        <v>3753</v>
      </c>
      <c r="AB490" s="405" t="s">
        <v>3753</v>
      </c>
      <c r="AC490" s="405" t="s">
        <v>3753</v>
      </c>
      <c r="AD490" s="405" t="s">
        <v>3753</v>
      </c>
      <c r="AE490" s="405" t="s">
        <v>3753</v>
      </c>
      <c r="AF490" s="405" t="s">
        <v>3753</v>
      </c>
      <c r="AG490" s="405" t="s">
        <v>3753</v>
      </c>
      <c r="AH490" s="405" t="s">
        <v>3753</v>
      </c>
      <c r="AI490" s="405" t="s">
        <v>3753</v>
      </c>
      <c r="AJ490" s="405" t="s">
        <v>5199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3740</v>
      </c>
      <c r="B491" s="95" t="s">
        <v>5200</v>
      </c>
      <c r="C491" s="114" t="s">
        <v>5201</v>
      </c>
      <c r="D491" s="341">
        <v>3412436</v>
      </c>
      <c r="E491" s="342" t="s">
        <v>2884</v>
      </c>
      <c r="F491" s="342" t="s">
        <v>29</v>
      </c>
      <c r="G491" s="342" t="s">
        <v>2884</v>
      </c>
      <c r="H491" s="342" t="str">
        <f>IFERROR(VLOOKUP(G491,'Cadastro de assessores'!A:B,2,FALSE),"Não Cadastrado")</f>
        <v>18986</v>
      </c>
      <c r="I491" s="342"/>
      <c r="J491" s="26" t="s">
        <v>3743</v>
      </c>
      <c r="K491" s="426" t="s">
        <v>215</v>
      </c>
      <c r="L491" s="402">
        <v>44067</v>
      </c>
      <c r="M491" s="402">
        <v>44075</v>
      </c>
      <c r="N491" s="341"/>
      <c r="O491" s="341" t="s">
        <v>3750</v>
      </c>
      <c r="P491" s="375">
        <v>1.4999999999999999E-2</v>
      </c>
      <c r="Q491" s="407"/>
      <c r="R491" s="404"/>
      <c r="S491" s="341" t="str">
        <f t="shared" si="52"/>
        <v/>
      </c>
      <c r="T491" s="341" t="s">
        <v>203</v>
      </c>
      <c r="U491" s="341" t="s">
        <v>3884</v>
      </c>
      <c r="V491" s="341" t="s">
        <v>29</v>
      </c>
      <c r="W491" s="405" t="s">
        <v>3753</v>
      </c>
      <c r="X491" s="405" t="s">
        <v>3753</v>
      </c>
      <c r="Y491" s="405" t="s">
        <v>3753</v>
      </c>
      <c r="Z491" s="405" t="s">
        <v>3753</v>
      </c>
      <c r="AA491" s="405" t="s">
        <v>3753</v>
      </c>
      <c r="AB491" s="405" t="s">
        <v>3753</v>
      </c>
      <c r="AC491" s="405" t="s">
        <v>3753</v>
      </c>
      <c r="AD491" s="405" t="s">
        <v>3753</v>
      </c>
      <c r="AE491" s="405" t="s">
        <v>3753</v>
      </c>
      <c r="AF491" s="405" t="s">
        <v>3753</v>
      </c>
      <c r="AG491" s="405" t="s">
        <v>5202</v>
      </c>
      <c r="AH491" s="405" t="s">
        <v>5203</v>
      </c>
      <c r="AI491" s="405" t="s">
        <v>5204</v>
      </c>
      <c r="AJ491" s="405" t="s">
        <v>5205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3740</v>
      </c>
      <c r="B492" s="95" t="s">
        <v>2567</v>
      </c>
      <c r="C492" s="428" t="s">
        <v>5206</v>
      </c>
      <c r="D492" s="345">
        <v>5681841</v>
      </c>
      <c r="E492" s="342" t="s">
        <v>28</v>
      </c>
      <c r="F492" s="342" t="s">
        <v>20</v>
      </c>
      <c r="G492" s="342" t="s">
        <v>220</v>
      </c>
      <c r="H492" s="342" t="str">
        <f>IFERROR(VLOOKUP(G492,'Cadastro de assessores'!A:B,2,FALSE),"Não Cadastrado")</f>
        <v>18890</v>
      </c>
      <c r="I492" s="342"/>
      <c r="J492" s="26" t="s">
        <v>3743</v>
      </c>
      <c r="K492" s="342" t="s">
        <v>210</v>
      </c>
      <c r="L492" s="402">
        <v>44469</v>
      </c>
      <c r="M492" s="402">
        <v>44469</v>
      </c>
      <c r="N492" s="341"/>
      <c r="O492" s="341" t="s">
        <v>3760</v>
      </c>
      <c r="P492" s="375">
        <v>1.2E-2</v>
      </c>
      <c r="Q492" s="158" t="s">
        <v>3863</v>
      </c>
      <c r="R492" s="404"/>
      <c r="S492" s="341" t="str">
        <f t="shared" si="52"/>
        <v>Não Qualificado</v>
      </c>
      <c r="T492" s="341" t="s">
        <v>203</v>
      </c>
      <c r="U492" s="345" t="s">
        <v>3922</v>
      </c>
      <c r="V492" s="345" t="s">
        <v>20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3740</v>
      </c>
      <c r="B493" s="95" t="s">
        <v>5207</v>
      </c>
      <c r="C493" s="377" t="s">
        <v>5208</v>
      </c>
      <c r="D493" s="341">
        <v>5146477</v>
      </c>
      <c r="E493" s="341" t="s">
        <v>2884</v>
      </c>
      <c r="F493" s="341" t="s">
        <v>29</v>
      </c>
      <c r="G493" s="341" t="s">
        <v>2884</v>
      </c>
      <c r="H493" s="341" t="str">
        <f>IFERROR(VLOOKUP(G493,'Cadastro de assessores'!A:B,2,FALSE),"Não Cadastrado")</f>
        <v>18986</v>
      </c>
      <c r="I493" s="341"/>
      <c r="J493" s="26" t="s">
        <v>201</v>
      </c>
      <c r="K493" s="341" t="s">
        <v>3749</v>
      </c>
      <c r="L493" s="374">
        <v>44355</v>
      </c>
      <c r="M493" s="374">
        <v>44355</v>
      </c>
      <c r="N493" s="374">
        <v>44776</v>
      </c>
      <c r="O493" s="341" t="s">
        <v>3760</v>
      </c>
      <c r="P493" s="375">
        <v>1.2E-2</v>
      </c>
      <c r="Q493" s="158" t="s">
        <v>5209</v>
      </c>
      <c r="R493" s="404"/>
      <c r="S493" s="341" t="str">
        <f t="shared" si="52"/>
        <v/>
      </c>
      <c r="T493" s="341" t="s">
        <v>203</v>
      </c>
      <c r="U493" s="345" t="s">
        <v>5210</v>
      </c>
      <c r="V493" s="345" t="s">
        <v>113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3740</v>
      </c>
      <c r="B494" s="95" t="s">
        <v>5211</v>
      </c>
      <c r="C494" s="428" t="s">
        <v>5212</v>
      </c>
      <c r="D494" s="345">
        <v>5620188</v>
      </c>
      <c r="E494" s="342" t="s">
        <v>28</v>
      </c>
      <c r="F494" s="342" t="s">
        <v>20</v>
      </c>
      <c r="G494" s="345" t="s">
        <v>5213</v>
      </c>
      <c r="H494" s="345" t="str">
        <f>IFERROR(VLOOKUP(G494,'Cadastro de assessores'!A:B,2,FALSE),"Não Cadastrado")</f>
        <v>18530</v>
      </c>
      <c r="I494" s="345"/>
      <c r="J494" s="26" t="s">
        <v>3743</v>
      </c>
      <c r="K494" s="426" t="s">
        <v>215</v>
      </c>
      <c r="L494" s="402">
        <v>44355</v>
      </c>
      <c r="M494" s="402">
        <v>44356</v>
      </c>
      <c r="N494" s="341"/>
      <c r="O494" s="341" t="s">
        <v>3764</v>
      </c>
      <c r="P494" s="375">
        <v>2.5000000000000001E-2</v>
      </c>
      <c r="Q494" s="158"/>
      <c r="R494" s="404"/>
      <c r="S494" s="341" t="str">
        <f t="shared" si="52"/>
        <v/>
      </c>
      <c r="T494" s="341" t="s">
        <v>203</v>
      </c>
      <c r="U494" s="341" t="s">
        <v>3766</v>
      </c>
      <c r="V494" s="341" t="s">
        <v>29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3740</v>
      </c>
      <c r="B495" s="95" t="s">
        <v>5214</v>
      </c>
      <c r="C495" s="114" t="s">
        <v>5215</v>
      </c>
      <c r="D495" s="470">
        <v>7738705</v>
      </c>
      <c r="E495" s="342" t="s">
        <v>28</v>
      </c>
      <c r="F495" s="342" t="s">
        <v>20</v>
      </c>
      <c r="G495" s="342" t="s">
        <v>63</v>
      </c>
      <c r="H495" s="345" t="str">
        <f>IFERROR(VLOOKUP(G495,'Cadastro de assessores'!A:B,2,FALSE),"Não Cadastrado")</f>
        <v>17831</v>
      </c>
      <c r="I495" s="345"/>
      <c r="J495" s="26" t="s">
        <v>3743</v>
      </c>
      <c r="K495" s="342" t="s">
        <v>210</v>
      </c>
      <c r="L495" s="402">
        <v>44585</v>
      </c>
      <c r="M495" s="402">
        <v>44589</v>
      </c>
      <c r="N495" s="341"/>
      <c r="O495" s="341" t="s">
        <v>3757</v>
      </c>
      <c r="P495" s="375">
        <v>7.0000000000000001E-3</v>
      </c>
      <c r="Q495" s="407"/>
      <c r="R495" s="404"/>
      <c r="S495" s="341" t="str">
        <f t="shared" si="52"/>
        <v>Não Qualificado</v>
      </c>
      <c r="T495" s="341" t="s">
        <v>203</v>
      </c>
      <c r="U495" s="341" t="s">
        <v>3796</v>
      </c>
      <c r="V495" s="341" t="s">
        <v>20</v>
      </c>
      <c r="W495" s="405"/>
      <c r="X495" s="405"/>
      <c r="Y495" s="405"/>
      <c r="Z495" s="405"/>
      <c r="AA495" s="405"/>
      <c r="AB495" s="405"/>
      <c r="AC495" s="405"/>
      <c r="AD495" s="405"/>
      <c r="AE495" s="405"/>
      <c r="AF495" s="405"/>
      <c r="AG495" s="405"/>
      <c r="AH495" s="405"/>
      <c r="AI495" s="405"/>
      <c r="AJ495" s="405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3740</v>
      </c>
      <c r="B496" s="95" t="s">
        <v>2579</v>
      </c>
      <c r="C496" s="114" t="s">
        <v>2577</v>
      </c>
      <c r="D496" s="341">
        <v>4634231</v>
      </c>
      <c r="E496" s="342" t="s">
        <v>110</v>
      </c>
      <c r="F496" s="342" t="s">
        <v>29</v>
      </c>
      <c r="G496" s="342" t="s">
        <v>3802</v>
      </c>
      <c r="H496" s="342" t="str">
        <f>IFERROR(VLOOKUP(G496,'Cadastro de assessores'!A:B,2,FALSE),"Não Cadastrado")</f>
        <v>12624</v>
      </c>
      <c r="I496" s="342"/>
      <c r="J496" s="26" t="s">
        <v>3743</v>
      </c>
      <c r="K496" s="342" t="s">
        <v>210</v>
      </c>
      <c r="L496" s="402">
        <v>44166</v>
      </c>
      <c r="M496" s="402">
        <v>44173</v>
      </c>
      <c r="N496" s="341"/>
      <c r="O496" s="341" t="s">
        <v>3757</v>
      </c>
      <c r="P496" s="375">
        <v>7.0000000000000001E-3</v>
      </c>
      <c r="Q496" s="471" t="s">
        <v>5216</v>
      </c>
      <c r="R496" s="404"/>
      <c r="S496" s="341" t="str">
        <f t="shared" si="52"/>
        <v>Não Qualificado</v>
      </c>
      <c r="T496" s="341" t="s">
        <v>203</v>
      </c>
      <c r="U496" s="341" t="s">
        <v>3766</v>
      </c>
      <c r="V496" s="341" t="s">
        <v>29</v>
      </c>
      <c r="W496" s="405" t="s">
        <v>3753</v>
      </c>
      <c r="X496" s="405" t="s">
        <v>3753</v>
      </c>
      <c r="Y496" s="405" t="s">
        <v>3753</v>
      </c>
      <c r="Z496" s="405" t="s">
        <v>3753</v>
      </c>
      <c r="AA496" s="405" t="s">
        <v>3753</v>
      </c>
      <c r="AB496" s="405" t="s">
        <v>3753</v>
      </c>
      <c r="AC496" s="405" t="s">
        <v>3753</v>
      </c>
      <c r="AD496" s="405" t="s">
        <v>3753</v>
      </c>
      <c r="AE496" s="405" t="s">
        <v>3753</v>
      </c>
      <c r="AF496" s="405" t="s">
        <v>3753</v>
      </c>
      <c r="AG496" s="405" t="s">
        <v>3753</v>
      </c>
      <c r="AH496" s="405" t="s">
        <v>3753</v>
      </c>
      <c r="AI496" s="405" t="s">
        <v>3753</v>
      </c>
      <c r="AJ496" s="405" t="s">
        <v>3753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3740</v>
      </c>
      <c r="B497" s="95" t="s">
        <v>5217</v>
      </c>
      <c r="C497" s="377" t="s">
        <v>5218</v>
      </c>
      <c r="D497" s="345">
        <v>4304013</v>
      </c>
      <c r="E497" s="342" t="s">
        <v>28</v>
      </c>
      <c r="F497" s="342" t="s">
        <v>20</v>
      </c>
      <c r="G497" s="342" t="s">
        <v>369</v>
      </c>
      <c r="H497" s="342" t="str">
        <f>IFERROR(VLOOKUP(G497,'Cadastro de assessores'!A:B,2,FALSE),"Não Cadastrado")</f>
        <v>18009</v>
      </c>
      <c r="I497" s="342"/>
      <c r="J497" s="26" t="s">
        <v>3743</v>
      </c>
      <c r="K497" s="426" t="s">
        <v>210</v>
      </c>
      <c r="L497" s="402">
        <v>44292</v>
      </c>
      <c r="M497" s="402">
        <v>44291</v>
      </c>
      <c r="N497" s="341"/>
      <c r="O497" s="341" t="s">
        <v>3764</v>
      </c>
      <c r="P497" s="375">
        <v>2.5000000000000001E-2</v>
      </c>
      <c r="Q497" s="158"/>
      <c r="R497" s="404"/>
      <c r="S497" s="341" t="str">
        <f t="shared" si="52"/>
        <v/>
      </c>
      <c r="T497" s="341" t="s">
        <v>203</v>
      </c>
      <c r="U497" s="345" t="s">
        <v>3838</v>
      </c>
      <c r="V497" s="341" t="s">
        <v>3839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3740</v>
      </c>
      <c r="B498" s="95" t="s">
        <v>2590</v>
      </c>
      <c r="C498" s="114" t="s">
        <v>2587</v>
      </c>
      <c r="D498" s="341">
        <v>4695301</v>
      </c>
      <c r="E498" s="342" t="s">
        <v>110</v>
      </c>
      <c r="F498" s="342" t="s">
        <v>29</v>
      </c>
      <c r="G498" s="342" t="s">
        <v>4013</v>
      </c>
      <c r="H498" s="342" t="str">
        <f>IFERROR(VLOOKUP(G498,'Cadastro de assessores'!A:B,2,FALSE),"Não Cadastrado")</f>
        <v>19634</v>
      </c>
      <c r="I498" s="342"/>
      <c r="J498" s="26" t="s">
        <v>3743</v>
      </c>
      <c r="K498" s="342" t="s">
        <v>210</v>
      </c>
      <c r="L498" s="402">
        <v>44217</v>
      </c>
      <c r="M498" s="402">
        <v>44218</v>
      </c>
      <c r="N498" s="341"/>
      <c r="O498" s="341" t="s">
        <v>3744</v>
      </c>
      <c r="P498" s="375">
        <v>0.02</v>
      </c>
      <c r="Q498" s="407"/>
      <c r="R498" s="404"/>
      <c r="S498" s="341" t="str">
        <f t="shared" si="52"/>
        <v/>
      </c>
      <c r="T498" s="341" t="s">
        <v>203</v>
      </c>
      <c r="U498" s="341" t="s">
        <v>4616</v>
      </c>
      <c r="V498" s="341" t="s">
        <v>29</v>
      </c>
      <c r="W498" s="405"/>
      <c r="X498" s="405"/>
      <c r="Y498" s="405"/>
      <c r="Z498" s="405"/>
      <c r="AA498" s="405"/>
      <c r="AB498" s="405"/>
      <c r="AC498" s="405"/>
      <c r="AD498" s="405"/>
      <c r="AE498" s="405"/>
      <c r="AF498" s="405"/>
      <c r="AG498" s="405"/>
      <c r="AH498" s="405"/>
      <c r="AI498" s="405"/>
      <c r="AJ498" s="405"/>
      <c r="AK498" s="291" t="s">
        <v>3107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3740</v>
      </c>
      <c r="B499" s="95" t="s">
        <v>5219</v>
      </c>
      <c r="C499" s="114" t="s">
        <v>5220</v>
      </c>
      <c r="D499" s="341">
        <v>4537910</v>
      </c>
      <c r="E499" s="342" t="s">
        <v>110</v>
      </c>
      <c r="F499" s="342" t="s">
        <v>29</v>
      </c>
      <c r="G499" s="342" t="s">
        <v>4025</v>
      </c>
      <c r="H499" s="342" t="str">
        <f>IFERROR(VLOOKUP(G499,'Cadastro de assessores'!A:B,2,FALSE),"Não Cadastrado")</f>
        <v>17243</v>
      </c>
      <c r="I499" s="342"/>
      <c r="J499" s="26" t="s">
        <v>3743</v>
      </c>
      <c r="K499" s="426" t="s">
        <v>215</v>
      </c>
      <c r="L499" s="341" t="s">
        <v>3107</v>
      </c>
      <c r="M499" s="423" t="s">
        <v>4133</v>
      </c>
      <c r="N499" s="341"/>
      <c r="O499" s="341" t="s">
        <v>3750</v>
      </c>
      <c r="P499" s="375">
        <v>1.4999999999999999E-2</v>
      </c>
      <c r="Q499" s="407"/>
      <c r="R499" s="404"/>
      <c r="S499" s="341" t="str">
        <f t="shared" si="52"/>
        <v/>
      </c>
      <c r="T499" s="341" t="s">
        <v>329</v>
      </c>
      <c r="U499" s="341" t="s">
        <v>4027</v>
      </c>
      <c r="V499" s="341" t="s">
        <v>29</v>
      </c>
      <c r="W499" s="405" t="s">
        <v>3753</v>
      </c>
      <c r="X499" s="405" t="s">
        <v>3753</v>
      </c>
      <c r="Y499" s="405" t="s">
        <v>3753</v>
      </c>
      <c r="Z499" s="405" t="s">
        <v>3753</v>
      </c>
      <c r="AA499" s="405" t="s">
        <v>3753</v>
      </c>
      <c r="AB499" s="405" t="s">
        <v>3753</v>
      </c>
      <c r="AC499" s="405" t="s">
        <v>3753</v>
      </c>
      <c r="AD499" s="405" t="s">
        <v>3753</v>
      </c>
      <c r="AE499" s="405" t="s">
        <v>3753</v>
      </c>
      <c r="AF499" s="405" t="s">
        <v>3753</v>
      </c>
      <c r="AG499" s="405" t="s">
        <v>3753</v>
      </c>
      <c r="AH499" s="405" t="s">
        <v>3753</v>
      </c>
      <c r="AI499" s="405" t="s">
        <v>3753</v>
      </c>
      <c r="AJ499" s="405" t="s">
        <v>3753</v>
      </c>
      <c r="AK499" s="291" t="s">
        <v>3107</v>
      </c>
      <c r="AL499" s="291"/>
      <c r="AM499" s="291" t="s">
        <v>3107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2893</v>
      </c>
      <c r="BE499" s="291" t="s">
        <v>2893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3740</v>
      </c>
      <c r="B500" s="95" t="s">
        <v>2593</v>
      </c>
      <c r="C500" s="77" t="s">
        <v>2591</v>
      </c>
      <c r="D500" s="345">
        <v>7012555</v>
      </c>
      <c r="E500" s="342" t="s">
        <v>28</v>
      </c>
      <c r="F500" s="342" t="s">
        <v>29</v>
      </c>
      <c r="G500" s="413" t="s">
        <v>967</v>
      </c>
      <c r="H500" s="342">
        <f>IFERROR(VLOOKUP(G500,'Cadastro de assessores'!A:B,2,FALSE),"Não Cadastrado")</f>
        <v>12342</v>
      </c>
      <c r="I500" s="342"/>
      <c r="J500" s="26" t="s">
        <v>3743</v>
      </c>
      <c r="K500" s="342" t="s">
        <v>210</v>
      </c>
      <c r="L500" s="403">
        <v>44553</v>
      </c>
      <c r="M500" s="403">
        <v>44558</v>
      </c>
      <c r="N500" s="413"/>
      <c r="O500" s="413" t="s">
        <v>3757</v>
      </c>
      <c r="P500" s="375">
        <v>7.0000000000000001E-3</v>
      </c>
      <c r="Q500" s="315"/>
      <c r="R500" s="404"/>
      <c r="S500" s="341" t="str">
        <f t="shared" si="52"/>
        <v>Não Qualificado</v>
      </c>
      <c r="T500" s="341" t="s">
        <v>203</v>
      </c>
      <c r="U500" s="311" t="s">
        <v>3878</v>
      </c>
      <c r="V500" s="311" t="s">
        <v>29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5"/>
      <c r="AH500" s="405"/>
      <c r="AI500" s="405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5"/>
      <c r="BA500" s="405">
        <v>0</v>
      </c>
      <c r="BB500" s="405">
        <v>97971.76</v>
      </c>
      <c r="BC500" s="405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3740</v>
      </c>
      <c r="B501" s="95" t="s">
        <v>2597</v>
      </c>
      <c r="C501" s="114" t="s">
        <v>3481</v>
      </c>
      <c r="D501" s="341">
        <v>4848036</v>
      </c>
      <c r="E501" s="342" t="s">
        <v>2884</v>
      </c>
      <c r="F501" s="342" t="s">
        <v>29</v>
      </c>
      <c r="G501" s="342" t="s">
        <v>2884</v>
      </c>
      <c r="H501" s="342" t="str">
        <f>IFERROR(VLOOKUP(G501,'Cadastro de assessores'!A:B,2,FALSE),"Não Cadastrado")</f>
        <v>18986</v>
      </c>
      <c r="I501" s="342"/>
      <c r="J501" s="26" t="s">
        <v>3743</v>
      </c>
      <c r="K501" s="342" t="s">
        <v>210</v>
      </c>
      <c r="L501" s="402">
        <v>44249</v>
      </c>
      <c r="M501" s="402">
        <v>44249</v>
      </c>
      <c r="N501" s="341"/>
      <c r="O501" s="341" t="s">
        <v>3760</v>
      </c>
      <c r="P501" s="375">
        <v>1.2E-2</v>
      </c>
      <c r="Q501" s="407"/>
      <c r="R501" s="404"/>
      <c r="S501" s="341" t="str">
        <f t="shared" si="52"/>
        <v/>
      </c>
      <c r="T501" s="341" t="s">
        <v>203</v>
      </c>
      <c r="U501" s="341" t="s">
        <v>3787</v>
      </c>
      <c r="V501" s="341" t="s">
        <v>29</v>
      </c>
      <c r="W501" s="405"/>
      <c r="X501" s="405"/>
      <c r="Y501" s="405"/>
      <c r="Z501" s="405"/>
      <c r="AA501" s="405"/>
      <c r="AB501" s="405"/>
      <c r="AC501" s="405"/>
      <c r="AD501" s="405"/>
      <c r="AE501" s="405"/>
      <c r="AF501" s="405"/>
      <c r="AG501" s="405"/>
      <c r="AH501" s="405"/>
      <c r="AI501" s="405"/>
      <c r="AJ501" s="405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3740</v>
      </c>
      <c r="B502" s="95" t="s">
        <v>5221</v>
      </c>
      <c r="C502" s="377" t="s">
        <v>5222</v>
      </c>
      <c r="D502" s="419">
        <v>7975278</v>
      </c>
      <c r="E502" s="341" t="s">
        <v>28</v>
      </c>
      <c r="F502" s="341" t="s">
        <v>29</v>
      </c>
      <c r="G502" s="341" t="s">
        <v>4298</v>
      </c>
      <c r="H502" s="341" t="str">
        <f>IFERROR(VLOOKUP(G502,'Cadastro de assessores'!A:B,2,FALSE),"Não Cadastrado")</f>
        <v>16130</v>
      </c>
      <c r="I502" s="341"/>
      <c r="J502" s="26" t="s">
        <v>201</v>
      </c>
      <c r="K502" s="341" t="s">
        <v>3749</v>
      </c>
      <c r="L502" s="374">
        <v>44623</v>
      </c>
      <c r="M502" s="374">
        <v>44623</v>
      </c>
      <c r="N502" s="374">
        <v>44774</v>
      </c>
      <c r="O502" s="341" t="s">
        <v>3757</v>
      </c>
      <c r="P502" s="375">
        <v>7.0000000000000001E-3</v>
      </c>
      <c r="Q502" s="158" t="s">
        <v>5223</v>
      </c>
      <c r="R502" s="404"/>
      <c r="S502" s="341" t="str">
        <f t="shared" si="52"/>
        <v>Não Qualificado</v>
      </c>
      <c r="T502" s="341" t="s">
        <v>203</v>
      </c>
      <c r="U502" s="345" t="s">
        <v>3787</v>
      </c>
      <c r="V502" s="345" t="s">
        <v>29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5"/>
      <c r="AI502" s="405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3740</v>
      </c>
      <c r="B503" s="95" t="s">
        <v>2617</v>
      </c>
      <c r="C503" s="420" t="s">
        <v>5224</v>
      </c>
      <c r="D503" s="421">
        <v>3924234</v>
      </c>
      <c r="E503" s="342" t="s">
        <v>28</v>
      </c>
      <c r="F503" s="342" t="s">
        <v>29</v>
      </c>
      <c r="G503" s="342" t="s">
        <v>78</v>
      </c>
      <c r="H503" s="342"/>
      <c r="I503" s="342"/>
      <c r="J503" s="26" t="s">
        <v>3743</v>
      </c>
      <c r="K503" s="342"/>
      <c r="L503" s="402"/>
      <c r="M503" s="402">
        <v>44918</v>
      </c>
      <c r="N503" s="341"/>
      <c r="O503" s="341" t="s">
        <v>3760</v>
      </c>
      <c r="P503" s="375">
        <v>8.0000000000000002E-3</v>
      </c>
      <c r="Q503" s="468" t="s">
        <v>5225</v>
      </c>
      <c r="R503" s="404"/>
      <c r="S503" s="341"/>
      <c r="T503" s="341"/>
      <c r="U503" s="341"/>
      <c r="V503" s="341" t="s">
        <v>20</v>
      </c>
      <c r="W503" s="405"/>
      <c r="X503" s="405"/>
      <c r="Y503" s="405"/>
      <c r="Z503" s="405"/>
      <c r="AA503" s="405"/>
      <c r="AB503" s="405"/>
      <c r="AC503" s="405"/>
      <c r="AD503" s="405"/>
      <c r="AE503" s="405"/>
      <c r="AF503" s="405"/>
      <c r="AG503" s="405"/>
      <c r="AH503" s="405"/>
      <c r="AI503" s="405"/>
      <c r="AJ503" s="405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3740</v>
      </c>
      <c r="B504" s="95" t="s">
        <v>5226</v>
      </c>
      <c r="C504" s="114" t="s">
        <v>5227</v>
      </c>
      <c r="D504" s="341">
        <v>4431395</v>
      </c>
      <c r="E504" s="342" t="s">
        <v>28</v>
      </c>
      <c r="F504" s="342" t="s">
        <v>29</v>
      </c>
      <c r="G504" s="342" t="s">
        <v>30</v>
      </c>
      <c r="H504" s="342">
        <f>IFERROR(VLOOKUP(G504,'Cadastro de assessores'!A:B,2,FALSE),"Não Cadastrado")</f>
        <v>12344</v>
      </c>
      <c r="I504" s="342"/>
      <c r="J504" s="26" t="s">
        <v>201</v>
      </c>
      <c r="K504" s="342" t="s">
        <v>210</v>
      </c>
      <c r="L504" s="402">
        <v>44076</v>
      </c>
      <c r="M504" s="402">
        <v>44076</v>
      </c>
      <c r="N504" s="374">
        <v>44930</v>
      </c>
      <c r="O504" s="341" t="s">
        <v>3760</v>
      </c>
      <c r="P504" s="375">
        <v>1.2E-2</v>
      </c>
      <c r="Q504" s="407" t="s">
        <v>5138</v>
      </c>
      <c r="R504" s="404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203</v>
      </c>
      <c r="U504" s="341" t="s">
        <v>3884</v>
      </c>
      <c r="V504" s="341" t="s">
        <v>29</v>
      </c>
      <c r="W504" s="405" t="s">
        <v>3753</v>
      </c>
      <c r="X504" s="405" t="s">
        <v>3753</v>
      </c>
      <c r="Y504" s="405" t="s">
        <v>3753</v>
      </c>
      <c r="Z504" s="405" t="s">
        <v>3753</v>
      </c>
      <c r="AA504" s="405" t="s">
        <v>3753</v>
      </c>
      <c r="AB504" s="405" t="s">
        <v>3753</v>
      </c>
      <c r="AC504" s="405" t="s">
        <v>3753</v>
      </c>
      <c r="AD504" s="405" t="s">
        <v>3753</v>
      </c>
      <c r="AE504" s="405" t="s">
        <v>3753</v>
      </c>
      <c r="AF504" s="405" t="s">
        <v>3753</v>
      </c>
      <c r="AG504" s="405" t="s">
        <v>3753</v>
      </c>
      <c r="AH504" s="405" t="s">
        <v>5228</v>
      </c>
      <c r="AI504" s="405" t="s">
        <v>5229</v>
      </c>
      <c r="AJ504" s="405" t="s">
        <v>5230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3740</v>
      </c>
      <c r="B505" s="95" t="s">
        <v>5231</v>
      </c>
      <c r="C505" s="377" t="s">
        <v>5232</v>
      </c>
      <c r="D505" s="345">
        <v>5577058</v>
      </c>
      <c r="E505" s="341" t="s">
        <v>28</v>
      </c>
      <c r="F505" s="341" t="s">
        <v>20</v>
      </c>
      <c r="G505" s="341" t="s">
        <v>369</v>
      </c>
      <c r="H505" s="341" t="str">
        <f>IFERROR(VLOOKUP(G505,'Cadastro de assessores'!A:B,2,FALSE),"Não Cadastrado")</f>
        <v>18009</v>
      </c>
      <c r="I505" s="341"/>
      <c r="J505" s="26" t="s">
        <v>201</v>
      </c>
      <c r="K505" s="341" t="s">
        <v>3749</v>
      </c>
      <c r="L505" s="374">
        <v>44355</v>
      </c>
      <c r="M505" s="374">
        <v>44355</v>
      </c>
      <c r="N505" s="374">
        <v>44683</v>
      </c>
      <c r="O505" s="341" t="s">
        <v>3757</v>
      </c>
      <c r="P505" s="375">
        <v>7.0000000000000001E-3</v>
      </c>
      <c r="Q505" s="158" t="s">
        <v>5233</v>
      </c>
      <c r="R505" s="404"/>
      <c r="S505" s="341" t="str">
        <f t="shared" si="53"/>
        <v/>
      </c>
      <c r="T505" s="341" t="s">
        <v>203</v>
      </c>
      <c r="U505" s="345" t="s">
        <v>3801</v>
      </c>
      <c r="V505" s="345" t="s">
        <v>113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2893</v>
      </c>
      <c r="BE505" s="291" t="s">
        <v>2893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3740</v>
      </c>
      <c r="B506" s="95" t="s">
        <v>2620</v>
      </c>
      <c r="C506" s="428" t="s">
        <v>2618</v>
      </c>
      <c r="D506" s="345">
        <v>9145079</v>
      </c>
      <c r="E506" s="342" t="s">
        <v>28</v>
      </c>
      <c r="F506" s="342" t="s">
        <v>29</v>
      </c>
      <c r="G506" s="342" t="s">
        <v>30</v>
      </c>
      <c r="H506" s="341">
        <f>IFERROR(VLOOKUP(G506,'Cadastro de assessores'!A:B,2,FALSE),"Não Cadastrado")</f>
        <v>12344</v>
      </c>
      <c r="I506" s="341"/>
      <c r="J506" s="26" t="s">
        <v>210</v>
      </c>
      <c r="K506" s="342" t="s">
        <v>210</v>
      </c>
      <c r="L506" s="402">
        <v>44802</v>
      </c>
      <c r="M506" s="402">
        <v>44802</v>
      </c>
      <c r="N506" s="341"/>
      <c r="O506" s="341" t="s">
        <v>3757</v>
      </c>
      <c r="P506" s="375">
        <v>7.0000000000000001E-3</v>
      </c>
      <c r="Q506" s="158"/>
      <c r="R506" s="404"/>
      <c r="S506" s="341"/>
      <c r="T506" s="341"/>
      <c r="U506" s="345"/>
      <c r="V506" s="345" t="s">
        <v>20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5"/>
      <c r="AI506" s="405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3740</v>
      </c>
      <c r="B507" s="95" t="s">
        <v>5234</v>
      </c>
      <c r="C507" s="377" t="s">
        <v>5235</v>
      </c>
      <c r="D507" s="345">
        <v>6065361</v>
      </c>
      <c r="E507" s="341" t="s">
        <v>28</v>
      </c>
      <c r="F507" s="341" t="s">
        <v>20</v>
      </c>
      <c r="G507" s="341" t="s">
        <v>4090</v>
      </c>
      <c r="H507" s="341" t="str">
        <f>IFERROR(VLOOKUP(G507,'Cadastro de assessores'!A:B,2,FALSE),"Não Cadastrado")</f>
        <v>14294</v>
      </c>
      <c r="I507" s="341"/>
      <c r="J507" s="26" t="s">
        <v>201</v>
      </c>
      <c r="K507" s="341" t="s">
        <v>3749</v>
      </c>
      <c r="L507" s="374">
        <v>44414</v>
      </c>
      <c r="M507" s="374">
        <v>44414</v>
      </c>
      <c r="N507" s="374">
        <v>44818</v>
      </c>
      <c r="O507" s="341" t="s">
        <v>3760</v>
      </c>
      <c r="P507" s="375">
        <v>1.2E-2</v>
      </c>
      <c r="Q507" s="158" t="s">
        <v>5236</v>
      </c>
      <c r="R507" s="404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203</v>
      </c>
      <c r="U507" s="345" t="s">
        <v>4453</v>
      </c>
      <c r="V507" s="345" t="s">
        <v>57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5"/>
      <c r="AI507" s="405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3740</v>
      </c>
      <c r="B508" s="95" t="s">
        <v>2636</v>
      </c>
      <c r="C508" s="114" t="s">
        <v>5237</v>
      </c>
      <c r="D508" s="341">
        <v>4459682</v>
      </c>
      <c r="E508" s="342" t="s">
        <v>110</v>
      </c>
      <c r="F508" s="342" t="s">
        <v>29</v>
      </c>
      <c r="G508" s="342" t="s">
        <v>78</v>
      </c>
      <c r="H508" s="342">
        <f>IFERROR(VLOOKUP(G508,'Cadastro de assessores'!A:B,2,FALSE),"Não Cadastrado")</f>
        <v>12332</v>
      </c>
      <c r="I508" s="342"/>
      <c r="J508" s="26" t="s">
        <v>210</v>
      </c>
      <c r="K508" s="342" t="s">
        <v>210</v>
      </c>
      <c r="L508" s="402">
        <v>44090</v>
      </c>
      <c r="M508" s="402">
        <v>44105</v>
      </c>
      <c r="N508" s="341"/>
      <c r="O508" s="341" t="s">
        <v>3750</v>
      </c>
      <c r="P508" s="375">
        <v>1.4999999999999999E-2</v>
      </c>
      <c r="Q508" s="472" t="s">
        <v>5238</v>
      </c>
      <c r="R508" s="404"/>
      <c r="S508" s="341" t="str">
        <f t="shared" si="54"/>
        <v/>
      </c>
      <c r="T508" s="341" t="s">
        <v>203</v>
      </c>
      <c r="U508" s="341" t="s">
        <v>3752</v>
      </c>
      <c r="V508" s="341" t="s">
        <v>29</v>
      </c>
      <c r="W508" s="405" t="s">
        <v>3753</v>
      </c>
      <c r="X508" s="405" t="s">
        <v>3753</v>
      </c>
      <c r="Y508" s="405" t="s">
        <v>3753</v>
      </c>
      <c r="Z508" s="405" t="s">
        <v>3753</v>
      </c>
      <c r="AA508" s="405" t="s">
        <v>3753</v>
      </c>
      <c r="AB508" s="405" t="s">
        <v>3753</v>
      </c>
      <c r="AC508" s="405" t="s">
        <v>3753</v>
      </c>
      <c r="AD508" s="405" t="s">
        <v>3753</v>
      </c>
      <c r="AE508" s="405" t="s">
        <v>3753</v>
      </c>
      <c r="AF508" s="405" t="s">
        <v>3753</v>
      </c>
      <c r="AG508" s="405" t="s">
        <v>3753</v>
      </c>
      <c r="AH508" s="405" t="s">
        <v>3753</v>
      </c>
      <c r="AI508" s="405" t="s">
        <v>5239</v>
      </c>
      <c r="AJ508" s="405" t="s">
        <v>5240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3740</v>
      </c>
      <c r="B509" s="95" t="s">
        <v>2642</v>
      </c>
      <c r="C509" s="114" t="s">
        <v>2640</v>
      </c>
      <c r="D509" s="341">
        <v>2331277</v>
      </c>
      <c r="E509" s="342" t="s">
        <v>28</v>
      </c>
      <c r="F509" s="342" t="s">
        <v>29</v>
      </c>
      <c r="G509" s="342" t="s">
        <v>3033</v>
      </c>
      <c r="H509" s="342" t="str">
        <f>IFERROR(VLOOKUP(G509,'Cadastro de assessores'!A:B,2,FALSE),"Não Cadastrado")</f>
        <v>18236</v>
      </c>
      <c r="I509" s="342"/>
      <c r="J509" s="26" t="s">
        <v>3743</v>
      </c>
      <c r="K509" s="342" t="s">
        <v>210</v>
      </c>
      <c r="L509" s="402">
        <v>44279</v>
      </c>
      <c r="M509" s="402">
        <v>44279</v>
      </c>
      <c r="N509" s="341"/>
      <c r="O509" s="341" t="s">
        <v>3764</v>
      </c>
      <c r="P509" s="375">
        <v>2.5000000000000001E-2</v>
      </c>
      <c r="Q509" s="407"/>
      <c r="R509" s="404"/>
      <c r="S509" s="341" t="str">
        <f t="shared" si="54"/>
        <v>Não Qualificado</v>
      </c>
      <c r="T509" s="341" t="s">
        <v>203</v>
      </c>
      <c r="U509" s="341" t="s">
        <v>5093</v>
      </c>
      <c r="V509" s="341" t="s">
        <v>29</v>
      </c>
      <c r="W509" s="405"/>
      <c r="X509" s="405"/>
      <c r="Y509" s="405"/>
      <c r="Z509" s="405"/>
      <c r="AA509" s="405"/>
      <c r="AB509" s="405"/>
      <c r="AC509" s="405"/>
      <c r="AD509" s="405"/>
      <c r="AE509" s="405"/>
      <c r="AF509" s="405"/>
      <c r="AG509" s="405"/>
      <c r="AH509" s="405"/>
      <c r="AI509" s="405"/>
      <c r="AJ509" s="405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3740</v>
      </c>
      <c r="B510" s="95" t="s">
        <v>5241</v>
      </c>
      <c r="C510" s="377" t="s">
        <v>5242</v>
      </c>
      <c r="D510" s="341">
        <v>3600186</v>
      </c>
      <c r="E510" s="341" t="s">
        <v>28</v>
      </c>
      <c r="F510" s="341" t="s">
        <v>20</v>
      </c>
      <c r="G510" s="341" t="s">
        <v>4090</v>
      </c>
      <c r="H510" s="341" t="str">
        <f>IFERROR(VLOOKUP(G510,'Cadastro de assessores'!A:B,2,FALSE),"Não Cadastrado")</f>
        <v>14294</v>
      </c>
      <c r="I510" s="341"/>
      <c r="J510" s="26" t="s">
        <v>201</v>
      </c>
      <c r="K510" s="341" t="s">
        <v>3749</v>
      </c>
      <c r="L510" s="374">
        <v>44454</v>
      </c>
      <c r="M510" s="374">
        <v>44454</v>
      </c>
      <c r="N510" s="378">
        <v>44684</v>
      </c>
      <c r="O510" s="345" t="s">
        <v>3757</v>
      </c>
      <c r="P510" s="375">
        <v>7.0000000000000001E-3</v>
      </c>
      <c r="Q510" s="158" t="s">
        <v>5243</v>
      </c>
      <c r="R510" s="404"/>
      <c r="S510" s="341" t="str">
        <f t="shared" si="54"/>
        <v>Não Qualificado</v>
      </c>
      <c r="T510" s="341" t="s">
        <v>203</v>
      </c>
      <c r="U510" s="345" t="s">
        <v>5244</v>
      </c>
      <c r="V510" s="345" t="s">
        <v>57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5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2893</v>
      </c>
      <c r="BE510" s="291" t="s">
        <v>2893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3740</v>
      </c>
      <c r="B511" s="95" t="s">
        <v>2665</v>
      </c>
      <c r="C511" s="114" t="s">
        <v>5245</v>
      </c>
      <c r="D511" s="341">
        <v>8521711</v>
      </c>
      <c r="E511" s="342" t="s">
        <v>28</v>
      </c>
      <c r="F511" s="342" t="s">
        <v>29</v>
      </c>
      <c r="G511" s="342" t="s">
        <v>30</v>
      </c>
      <c r="H511" s="342">
        <f>IFERROR(VLOOKUP(G511,'Cadastro de assessores'!A:B,2,FALSE),"Não Cadastrado")</f>
        <v>12344</v>
      </c>
      <c r="I511" s="342"/>
      <c r="J511" s="26" t="s">
        <v>3743</v>
      </c>
      <c r="K511" s="342" t="s">
        <v>210</v>
      </c>
      <c r="L511" s="410">
        <v>44715</v>
      </c>
      <c r="M511" s="410">
        <v>44718</v>
      </c>
      <c r="N511" s="341"/>
      <c r="O511" s="341" t="s">
        <v>3757</v>
      </c>
      <c r="P511" s="375">
        <v>7.0000000000000001E-3</v>
      </c>
      <c r="Q511" s="407"/>
      <c r="R511" s="404"/>
      <c r="S511" s="341" t="str">
        <f t="shared" si="54"/>
        <v>Qualificado</v>
      </c>
      <c r="T511" s="341" t="s">
        <v>203</v>
      </c>
      <c r="U511" s="341" t="s">
        <v>3796</v>
      </c>
      <c r="V511" s="341" t="s">
        <v>20</v>
      </c>
      <c r="W511" s="405"/>
      <c r="X511" s="405"/>
      <c r="Y511" s="405"/>
      <c r="Z511" s="405"/>
      <c r="AA511" s="405"/>
      <c r="AB511" s="405"/>
      <c r="AC511" s="405"/>
      <c r="AD511" s="405"/>
      <c r="AE511" s="405"/>
      <c r="AF511" s="405"/>
      <c r="AG511" s="405"/>
      <c r="AH511" s="405"/>
      <c r="AI511" s="405"/>
      <c r="AJ511" s="405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2893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3740</v>
      </c>
      <c r="B512" s="95" t="s">
        <v>2670</v>
      </c>
      <c r="C512" s="114" t="s">
        <v>2668</v>
      </c>
      <c r="D512" s="341">
        <v>4437315</v>
      </c>
      <c r="E512" s="342" t="s">
        <v>110</v>
      </c>
      <c r="F512" s="342" t="s">
        <v>29</v>
      </c>
      <c r="G512" s="342" t="s">
        <v>3808</v>
      </c>
      <c r="H512" s="342" t="str">
        <f>IFERROR(VLOOKUP(G512,'Cadastro de assessores'!A:B,2,FALSE),"Não Cadastrado")</f>
        <v>1441</v>
      </c>
      <c r="I512" s="342"/>
      <c r="J512" s="26" t="s">
        <v>3743</v>
      </c>
      <c r="K512" s="342" t="s">
        <v>210</v>
      </c>
      <c r="L512" s="402">
        <v>44082</v>
      </c>
      <c r="M512" s="402">
        <v>44082</v>
      </c>
      <c r="N512" s="341"/>
      <c r="O512" s="341" t="s">
        <v>3744</v>
      </c>
      <c r="P512" s="375">
        <v>0.02</v>
      </c>
      <c r="Q512" s="407" t="s">
        <v>5246</v>
      </c>
      <c r="R512" s="404"/>
      <c r="S512" s="341" t="str">
        <f t="shared" si="54"/>
        <v/>
      </c>
      <c r="T512" s="341" t="s">
        <v>203</v>
      </c>
      <c r="U512" s="341" t="s">
        <v>3766</v>
      </c>
      <c r="V512" s="341" t="s">
        <v>29</v>
      </c>
      <c r="W512" s="405" t="s">
        <v>3753</v>
      </c>
      <c r="X512" s="405" t="s">
        <v>3753</v>
      </c>
      <c r="Y512" s="405" t="s">
        <v>3753</v>
      </c>
      <c r="Z512" s="405" t="s">
        <v>3753</v>
      </c>
      <c r="AA512" s="405" t="s">
        <v>3753</v>
      </c>
      <c r="AB512" s="405" t="s">
        <v>3753</v>
      </c>
      <c r="AC512" s="405" t="s">
        <v>3753</v>
      </c>
      <c r="AD512" s="405" t="s">
        <v>3753</v>
      </c>
      <c r="AE512" s="405" t="s">
        <v>3753</v>
      </c>
      <c r="AF512" s="405" t="s">
        <v>3753</v>
      </c>
      <c r="AG512" s="405" t="s">
        <v>3753</v>
      </c>
      <c r="AH512" s="405" t="s">
        <v>5247</v>
      </c>
      <c r="AI512" s="405" t="s">
        <v>5248</v>
      </c>
      <c r="AJ512" s="405" t="s">
        <v>5249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3740</v>
      </c>
      <c r="B513" s="95" t="s">
        <v>5250</v>
      </c>
      <c r="C513" s="377" t="s">
        <v>5251</v>
      </c>
      <c r="D513" s="345">
        <v>5917601</v>
      </c>
      <c r="E513" s="341" t="s">
        <v>28</v>
      </c>
      <c r="F513" s="341" t="s">
        <v>29</v>
      </c>
      <c r="G513" s="341" t="s">
        <v>3618</v>
      </c>
      <c r="H513" s="341" t="str">
        <f>IFERROR(VLOOKUP(G513,'Cadastro de assessores'!A:B,2,FALSE),"Não Cadastrado")</f>
        <v>18266</v>
      </c>
      <c r="I513" s="341"/>
      <c r="J513" s="26" t="s">
        <v>201</v>
      </c>
      <c r="K513" s="341" t="s">
        <v>3749</v>
      </c>
      <c r="L513" s="374">
        <v>44397</v>
      </c>
      <c r="M513" s="374">
        <v>44397</v>
      </c>
      <c r="N513" s="378">
        <v>44622</v>
      </c>
      <c r="O513" s="345" t="s">
        <v>3764</v>
      </c>
      <c r="P513" s="375">
        <v>2.5000000000000001E-2</v>
      </c>
      <c r="Q513" s="158" t="s">
        <v>5252</v>
      </c>
      <c r="R513" s="404"/>
      <c r="S513" s="341" t="str">
        <f t="shared" si="54"/>
        <v>Não Qualificado</v>
      </c>
      <c r="T513" s="341" t="s">
        <v>203</v>
      </c>
      <c r="U513" s="341" t="s">
        <v>3752</v>
      </c>
      <c r="V513" s="341" t="s">
        <v>29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5"/>
      <c r="AI513" s="405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2893</v>
      </c>
      <c r="BE513" s="291" t="s">
        <v>2893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3740</v>
      </c>
      <c r="B514" s="95" t="s">
        <v>2685</v>
      </c>
      <c r="C514" s="114" t="s">
        <v>5253</v>
      </c>
      <c r="D514" s="341">
        <v>4367434</v>
      </c>
      <c r="E514" s="342" t="s">
        <v>110</v>
      </c>
      <c r="F514" s="342" t="s">
        <v>29</v>
      </c>
      <c r="G514" s="342" t="s">
        <v>4025</v>
      </c>
      <c r="H514" s="342" t="str">
        <f>IFERROR(VLOOKUP(G514,'Cadastro de assessores'!A:B,2,FALSE),"Não Cadastrado")</f>
        <v>17243</v>
      </c>
      <c r="I514" s="342"/>
      <c r="J514" s="26" t="s">
        <v>3743</v>
      </c>
      <c r="K514" s="342" t="s">
        <v>210</v>
      </c>
      <c r="L514" s="403">
        <v>44147</v>
      </c>
      <c r="M514" s="403">
        <v>44147</v>
      </c>
      <c r="N514" s="341"/>
      <c r="O514" s="341" t="s">
        <v>3764</v>
      </c>
      <c r="P514" s="375">
        <v>2.5000000000000001E-2</v>
      </c>
      <c r="Q514" s="407" t="s">
        <v>5254</v>
      </c>
      <c r="R514" s="404"/>
      <c r="S514" s="341" t="str">
        <f t="shared" si="54"/>
        <v>Não Qualificado</v>
      </c>
      <c r="T514" s="341" t="s">
        <v>203</v>
      </c>
      <c r="U514" s="341" t="s">
        <v>3766</v>
      </c>
      <c r="V514" s="341" t="s">
        <v>29</v>
      </c>
      <c r="W514" s="405" t="s">
        <v>3753</v>
      </c>
      <c r="X514" s="405" t="s">
        <v>3753</v>
      </c>
      <c r="Y514" s="405" t="s">
        <v>3753</v>
      </c>
      <c r="Z514" s="405" t="s">
        <v>3753</v>
      </c>
      <c r="AA514" s="405" t="s">
        <v>3753</v>
      </c>
      <c r="AB514" s="405" t="s">
        <v>3753</v>
      </c>
      <c r="AC514" s="405" t="s">
        <v>3753</v>
      </c>
      <c r="AD514" s="405" t="s">
        <v>3753</v>
      </c>
      <c r="AE514" s="405" t="s">
        <v>3753</v>
      </c>
      <c r="AF514" s="405" t="s">
        <v>3753</v>
      </c>
      <c r="AG514" s="405" t="s">
        <v>3753</v>
      </c>
      <c r="AH514" s="405" t="s">
        <v>3753</v>
      </c>
      <c r="AI514" s="405" t="s">
        <v>3753</v>
      </c>
      <c r="AJ514" s="405" t="s">
        <v>5255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3740</v>
      </c>
      <c r="B515" s="95" t="s">
        <v>2689</v>
      </c>
      <c r="C515" s="114" t="s">
        <v>5256</v>
      </c>
      <c r="D515" s="341">
        <v>6163576</v>
      </c>
      <c r="E515" s="342" t="s">
        <v>28</v>
      </c>
      <c r="F515" s="342" t="s">
        <v>20</v>
      </c>
      <c r="G515" s="342" t="s">
        <v>220</v>
      </c>
      <c r="H515" s="342" t="str">
        <f>IFERROR(VLOOKUP(G515,'Cadastro de assessores'!A:B,2,FALSE),"Não Cadastrado")</f>
        <v>18890</v>
      </c>
      <c r="I515" s="342"/>
      <c r="J515" s="26" t="s">
        <v>3743</v>
      </c>
      <c r="K515" s="342"/>
      <c r="L515" s="402"/>
      <c r="M515" s="402">
        <v>44847</v>
      </c>
      <c r="N515" s="341"/>
      <c r="O515" s="341" t="s">
        <v>3757</v>
      </c>
      <c r="P515" s="375">
        <v>0.01</v>
      </c>
      <c r="Q515" s="407" t="s">
        <v>5257</v>
      </c>
      <c r="R515" s="404"/>
      <c r="S515" s="341"/>
      <c r="T515" s="341"/>
      <c r="U515" s="341"/>
      <c r="V515" s="341" t="s">
        <v>113</v>
      </c>
      <c r="W515" s="405"/>
      <c r="X515" s="405"/>
      <c r="Y515" s="405"/>
      <c r="Z515" s="405"/>
      <c r="AA515" s="405"/>
      <c r="AB515" s="405"/>
      <c r="AC515" s="405"/>
      <c r="AD515" s="405"/>
      <c r="AE515" s="405"/>
      <c r="AF515" s="405"/>
      <c r="AG515" s="405"/>
      <c r="AH515" s="405"/>
      <c r="AI515" s="405"/>
      <c r="AJ515" s="405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3740</v>
      </c>
      <c r="B516" s="95" t="s">
        <v>5258</v>
      </c>
      <c r="C516" s="114" t="s">
        <v>5259</v>
      </c>
      <c r="D516" s="341">
        <v>4418396</v>
      </c>
      <c r="E516" s="342" t="s">
        <v>110</v>
      </c>
      <c r="F516" s="342" t="s">
        <v>29</v>
      </c>
      <c r="G516" s="342" t="s">
        <v>5260</v>
      </c>
      <c r="H516" s="342" t="str">
        <f>IFERROR(VLOOKUP(G516,'Cadastro de assessores'!A:B,2,FALSE),"Não Cadastrado")</f>
        <v>16072</v>
      </c>
      <c r="I516" s="342"/>
      <c r="J516" s="26" t="s">
        <v>3743</v>
      </c>
      <c r="K516" s="342" t="s">
        <v>210</v>
      </c>
      <c r="L516" s="402">
        <v>44075</v>
      </c>
      <c r="M516" s="402">
        <v>44082</v>
      </c>
      <c r="N516" s="341"/>
      <c r="O516" s="341" t="s">
        <v>3744</v>
      </c>
      <c r="P516" s="375">
        <v>0.02</v>
      </c>
      <c r="Q516" s="407"/>
      <c r="R516" s="404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203</v>
      </c>
      <c r="U516" s="341" t="s">
        <v>3752</v>
      </c>
      <c r="V516" s="341" t="s">
        <v>29</v>
      </c>
      <c r="W516" s="405" t="s">
        <v>3753</v>
      </c>
      <c r="X516" s="405" t="s">
        <v>3753</v>
      </c>
      <c r="Y516" s="405" t="s">
        <v>3753</v>
      </c>
      <c r="Z516" s="405" t="s">
        <v>3753</v>
      </c>
      <c r="AA516" s="405" t="s">
        <v>3753</v>
      </c>
      <c r="AB516" s="405" t="s">
        <v>3753</v>
      </c>
      <c r="AC516" s="405" t="s">
        <v>3753</v>
      </c>
      <c r="AD516" s="405" t="s">
        <v>3753</v>
      </c>
      <c r="AE516" s="405" t="s">
        <v>3753</v>
      </c>
      <c r="AF516" s="405" t="s">
        <v>3753</v>
      </c>
      <c r="AG516" s="405" t="s">
        <v>3753</v>
      </c>
      <c r="AH516" s="405" t="s">
        <v>5261</v>
      </c>
      <c r="AI516" s="405" t="s">
        <v>5262</v>
      </c>
      <c r="AJ516" s="405" t="s">
        <v>5263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3740</v>
      </c>
      <c r="B517" s="95" t="s">
        <v>5264</v>
      </c>
      <c r="C517" s="114" t="s">
        <v>5265</v>
      </c>
      <c r="D517" s="341">
        <v>2847489</v>
      </c>
      <c r="E517" s="341" t="s">
        <v>2884</v>
      </c>
      <c r="F517" s="341" t="s">
        <v>29</v>
      </c>
      <c r="G517" s="341" t="s">
        <v>2884</v>
      </c>
      <c r="H517" s="341" t="str">
        <f>IFERROR(VLOOKUP(G517,'Cadastro de assessores'!A:B,2,FALSE),"Não Cadastrado")</f>
        <v>18986</v>
      </c>
      <c r="I517" s="341"/>
      <c r="J517" s="26" t="s">
        <v>201</v>
      </c>
      <c r="K517" s="341" t="s">
        <v>3749</v>
      </c>
      <c r="L517" s="374">
        <v>43850</v>
      </c>
      <c r="M517" s="374">
        <v>43850</v>
      </c>
      <c r="N517" s="374">
        <v>44011</v>
      </c>
      <c r="O517" s="341" t="s">
        <v>3750</v>
      </c>
      <c r="P517" s="375">
        <v>1.4999999999999999E-2</v>
      </c>
      <c r="Q517" s="407" t="s">
        <v>5266</v>
      </c>
      <c r="R517" s="404"/>
      <c r="S517" s="341" t="str">
        <f t="shared" si="55"/>
        <v/>
      </c>
      <c r="T517" s="341" t="s">
        <v>203</v>
      </c>
      <c r="U517" s="341" t="s">
        <v>3946</v>
      </c>
      <c r="V517" s="341" t="s">
        <v>29</v>
      </c>
      <c r="W517" s="405" t="s">
        <v>3753</v>
      </c>
      <c r="X517" s="405" t="s">
        <v>3753</v>
      </c>
      <c r="Y517" s="405" t="s">
        <v>3753</v>
      </c>
      <c r="Z517" s="405" t="s">
        <v>5267</v>
      </c>
      <c r="AA517" s="405" t="s">
        <v>5268</v>
      </c>
      <c r="AB517" s="405" t="s">
        <v>5269</v>
      </c>
      <c r="AC517" s="405" t="s">
        <v>5270</v>
      </c>
      <c r="AD517" s="405" t="s">
        <v>5271</v>
      </c>
      <c r="AE517" s="405" t="s">
        <v>3753</v>
      </c>
      <c r="AF517" s="405" t="s">
        <v>3753</v>
      </c>
      <c r="AG517" s="405" t="s">
        <v>3753</v>
      </c>
      <c r="AH517" s="405"/>
      <c r="AI517" s="405" t="s">
        <v>3753</v>
      </c>
      <c r="AJ517" s="405"/>
      <c r="AK517" s="291"/>
      <c r="AL517" s="291"/>
      <c r="AM517" s="291" t="s">
        <v>3107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2893</v>
      </c>
      <c r="BE517" s="291" t="s">
        <v>2893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3740</v>
      </c>
      <c r="B518" s="95" t="s">
        <v>2694</v>
      </c>
      <c r="C518" s="114" t="s">
        <v>2692</v>
      </c>
      <c r="D518" s="341">
        <v>4879786</v>
      </c>
      <c r="E518" s="342" t="s">
        <v>110</v>
      </c>
      <c r="F518" s="342" t="s">
        <v>29</v>
      </c>
      <c r="G518" s="342" t="s">
        <v>4022</v>
      </c>
      <c r="H518" s="342" t="str">
        <f>IFERROR(VLOOKUP(G518,'Cadastro de assessores'!A:B,2,FALSE),"Não Cadastrado")</f>
        <v>15049</v>
      </c>
      <c r="I518" s="342"/>
      <c r="J518" s="26" t="s">
        <v>3743</v>
      </c>
      <c r="K518" s="342" t="s">
        <v>210</v>
      </c>
      <c r="L518" s="402">
        <v>44251</v>
      </c>
      <c r="M518" s="402">
        <v>44251</v>
      </c>
      <c r="N518" s="345"/>
      <c r="O518" s="345" t="s">
        <v>3797</v>
      </c>
      <c r="P518" s="375">
        <v>8.0000000000000002E-3</v>
      </c>
      <c r="Q518" s="407"/>
      <c r="R518" s="404"/>
      <c r="S518" s="341" t="str">
        <f t="shared" si="55"/>
        <v>Não Qualificado</v>
      </c>
      <c r="T518" s="341" t="s">
        <v>203</v>
      </c>
      <c r="U518" s="341" t="s">
        <v>3766</v>
      </c>
      <c r="V518" s="341" t="s">
        <v>29</v>
      </c>
      <c r="W518" s="405"/>
      <c r="X518" s="405"/>
      <c r="Y518" s="405"/>
      <c r="Z518" s="405"/>
      <c r="AA518" s="405"/>
      <c r="AB518" s="405"/>
      <c r="AC518" s="405"/>
      <c r="AD518" s="405"/>
      <c r="AE518" s="405"/>
      <c r="AF518" s="405"/>
      <c r="AG518" s="405"/>
      <c r="AH518" s="405"/>
      <c r="AI518" s="405"/>
      <c r="AJ518" s="405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3740</v>
      </c>
      <c r="B519" s="95" t="s">
        <v>2700</v>
      </c>
      <c r="C519" s="377" t="s">
        <v>5272</v>
      </c>
      <c r="D519" s="409">
        <v>2536076</v>
      </c>
      <c r="E519" s="342" t="s">
        <v>28</v>
      </c>
      <c r="F519" s="342" t="s">
        <v>20</v>
      </c>
      <c r="G519" s="342" t="s">
        <v>214</v>
      </c>
      <c r="H519" s="342">
        <f>IFERROR(VLOOKUP(G519,'Cadastro de assessores'!A:B,2,FALSE),"Não Cadastrado")</f>
        <v>12331</v>
      </c>
      <c r="I519" s="342"/>
      <c r="J519" s="26" t="s">
        <v>3743</v>
      </c>
      <c r="K519" s="342" t="s">
        <v>210</v>
      </c>
      <c r="L519" s="410">
        <v>44665</v>
      </c>
      <c r="M519" s="410">
        <v>44665</v>
      </c>
      <c r="N519" s="345"/>
      <c r="O519" s="345" t="s">
        <v>3760</v>
      </c>
      <c r="P519" s="375">
        <v>1.2E-2</v>
      </c>
      <c r="Q519" s="407" t="s">
        <v>5273</v>
      </c>
      <c r="R519" s="404"/>
      <c r="S519" s="341" t="str">
        <f t="shared" si="55"/>
        <v/>
      </c>
      <c r="T519" s="341" t="s">
        <v>203</v>
      </c>
      <c r="U519" s="341" t="s">
        <v>3796</v>
      </c>
      <c r="V519" s="341" t="s">
        <v>20</v>
      </c>
      <c r="W519" s="405"/>
      <c r="X519" s="405"/>
      <c r="Y519" s="405"/>
      <c r="Z519" s="405"/>
      <c r="AA519" s="405"/>
      <c r="AB519" s="405"/>
      <c r="AC519" s="405"/>
      <c r="AD519" s="405"/>
      <c r="AE519" s="405"/>
      <c r="AF519" s="405"/>
      <c r="AG519" s="405"/>
      <c r="AH519" s="405"/>
      <c r="AI519" s="405"/>
      <c r="AJ519" s="405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3740</v>
      </c>
      <c r="B520" s="95" t="s">
        <v>5274</v>
      </c>
      <c r="C520" s="114" t="s">
        <v>5275</v>
      </c>
      <c r="D520" s="341">
        <v>4548330</v>
      </c>
      <c r="E520" s="342" t="s">
        <v>110</v>
      </c>
      <c r="F520" s="342" t="s">
        <v>29</v>
      </c>
      <c r="G520" s="342" t="s">
        <v>4025</v>
      </c>
      <c r="H520" s="342" t="str">
        <f>IFERROR(VLOOKUP(G520,'Cadastro de assessores'!A:B,2,FALSE),"Não Cadastrado")</f>
        <v>17243</v>
      </c>
      <c r="I520" s="342"/>
      <c r="J520" s="26" t="s">
        <v>3743</v>
      </c>
      <c r="K520" s="341" t="s">
        <v>210</v>
      </c>
      <c r="L520" s="403">
        <v>44130</v>
      </c>
      <c r="M520" s="403">
        <v>44130</v>
      </c>
      <c r="N520" s="341"/>
      <c r="O520" s="341" t="s">
        <v>3750</v>
      </c>
      <c r="P520" s="375">
        <v>1.4999999999999999E-2</v>
      </c>
      <c r="Q520" s="407"/>
      <c r="R520" s="404"/>
      <c r="S520" s="341" t="str">
        <f t="shared" si="55"/>
        <v>Não Qualificado</v>
      </c>
      <c r="T520" s="341" t="s">
        <v>329</v>
      </c>
      <c r="U520" s="341" t="s">
        <v>3778</v>
      </c>
      <c r="V520" s="341" t="s">
        <v>29</v>
      </c>
      <c r="W520" s="405" t="s">
        <v>3753</v>
      </c>
      <c r="X520" s="405" t="s">
        <v>3753</v>
      </c>
      <c r="Y520" s="405" t="s">
        <v>3753</v>
      </c>
      <c r="Z520" s="405" t="s">
        <v>3753</v>
      </c>
      <c r="AA520" s="405" t="s">
        <v>3753</v>
      </c>
      <c r="AB520" s="405" t="s">
        <v>3753</v>
      </c>
      <c r="AC520" s="405" t="s">
        <v>3753</v>
      </c>
      <c r="AD520" s="405" t="s">
        <v>3753</v>
      </c>
      <c r="AE520" s="405" t="s">
        <v>3753</v>
      </c>
      <c r="AF520" s="405" t="s">
        <v>3753</v>
      </c>
      <c r="AG520" s="405" t="s">
        <v>3753</v>
      </c>
      <c r="AH520" s="405"/>
      <c r="AI520" s="405" t="s">
        <v>5276</v>
      </c>
      <c r="AJ520" s="405" t="s">
        <v>5277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3740</v>
      </c>
      <c r="B521" s="95" t="s">
        <v>5278</v>
      </c>
      <c r="C521" s="114" t="s">
        <v>5279</v>
      </c>
      <c r="D521" s="341">
        <v>4784067</v>
      </c>
      <c r="E521" s="341" t="s">
        <v>110</v>
      </c>
      <c r="F521" s="341" t="s">
        <v>29</v>
      </c>
      <c r="G521" s="341" t="s">
        <v>3808</v>
      </c>
      <c r="H521" s="341" t="str">
        <f>IFERROR(VLOOKUP(G521,'Cadastro de assessores'!A:B,2,FALSE),"Não Cadastrado")</f>
        <v>1441</v>
      </c>
      <c r="I521" s="341"/>
      <c r="J521" s="26" t="s">
        <v>201</v>
      </c>
      <c r="K521" s="341" t="s">
        <v>3749</v>
      </c>
      <c r="L521" s="374">
        <v>44215</v>
      </c>
      <c r="M521" s="374">
        <v>44215</v>
      </c>
      <c r="N521" s="374">
        <v>44291</v>
      </c>
      <c r="O521" s="341" t="s">
        <v>3744</v>
      </c>
      <c r="P521" s="375">
        <v>0.02</v>
      </c>
      <c r="Q521" s="407" t="s">
        <v>5280</v>
      </c>
      <c r="R521" s="404"/>
      <c r="S521" s="341" t="str">
        <f t="shared" si="55"/>
        <v/>
      </c>
      <c r="T521" s="345" t="s">
        <v>203</v>
      </c>
      <c r="U521" s="345" t="s">
        <v>3838</v>
      </c>
      <c r="V521" s="341" t="s">
        <v>3839</v>
      </c>
      <c r="W521" s="405"/>
      <c r="X521" s="405"/>
      <c r="Y521" s="405"/>
      <c r="Z521" s="405"/>
      <c r="AA521" s="405"/>
      <c r="AB521" s="405"/>
      <c r="AC521" s="405"/>
      <c r="AD521" s="405"/>
      <c r="AE521" s="405"/>
      <c r="AF521" s="405"/>
      <c r="AG521" s="405"/>
      <c r="AH521" s="405" t="s">
        <v>3753</v>
      </c>
      <c r="AI521" s="405" t="s">
        <v>5281</v>
      </c>
      <c r="AJ521" s="405" t="s">
        <v>5277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2893</v>
      </c>
      <c r="BE521" s="291" t="s">
        <v>2893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3740</v>
      </c>
      <c r="B522" s="95" t="s">
        <v>5282</v>
      </c>
      <c r="C522" s="114" t="s">
        <v>5283</v>
      </c>
      <c r="D522" s="341">
        <v>4809599</v>
      </c>
      <c r="E522" s="341" t="s">
        <v>28</v>
      </c>
      <c r="F522" s="341" t="s">
        <v>20</v>
      </c>
      <c r="G522" s="341" t="s">
        <v>369</v>
      </c>
      <c r="H522" s="341" t="str">
        <f>IFERROR(VLOOKUP(G522,'Cadastro de assessores'!A:B,2,FALSE),"Não Cadastrado")</f>
        <v>18009</v>
      </c>
      <c r="I522" s="341"/>
      <c r="J522" s="26" t="s">
        <v>201</v>
      </c>
      <c r="K522" s="341" t="s">
        <v>3749</v>
      </c>
      <c r="L522" s="374">
        <v>44229</v>
      </c>
      <c r="M522" s="374">
        <v>44229</v>
      </c>
      <c r="N522" s="374">
        <v>44683</v>
      </c>
      <c r="O522" s="341" t="s">
        <v>3744</v>
      </c>
      <c r="P522" s="375">
        <v>0.02</v>
      </c>
      <c r="Q522" s="407" t="s">
        <v>5284</v>
      </c>
      <c r="R522" s="404"/>
      <c r="S522" s="341" t="str">
        <f t="shared" si="55"/>
        <v>Não Qualificado</v>
      </c>
      <c r="T522" s="341" t="s">
        <v>203</v>
      </c>
      <c r="U522" s="345" t="s">
        <v>3838</v>
      </c>
      <c r="V522" s="341" t="s">
        <v>3839</v>
      </c>
      <c r="W522" s="405"/>
      <c r="X522" s="405"/>
      <c r="Y522" s="405"/>
      <c r="Z522" s="405"/>
      <c r="AA522" s="405"/>
      <c r="AB522" s="405"/>
      <c r="AC522" s="405"/>
      <c r="AD522" s="405"/>
      <c r="AE522" s="405"/>
      <c r="AF522" s="405"/>
      <c r="AG522" s="405"/>
      <c r="AH522" s="405"/>
      <c r="AI522" s="405"/>
      <c r="AJ522" s="405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2893</v>
      </c>
      <c r="BE522" s="291" t="s">
        <v>2893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3740</v>
      </c>
      <c r="B523" s="95" t="s">
        <v>5282</v>
      </c>
      <c r="C523" s="114" t="s">
        <v>5283</v>
      </c>
      <c r="D523" s="341">
        <v>4900263</v>
      </c>
      <c r="E523" s="341" t="s">
        <v>28</v>
      </c>
      <c r="F523" s="341" t="s">
        <v>20</v>
      </c>
      <c r="G523" s="341" t="s">
        <v>369</v>
      </c>
      <c r="H523" s="341" t="str">
        <f>IFERROR(VLOOKUP(G523,'Cadastro de assessores'!A:B,2,FALSE),"Não Cadastrado")</f>
        <v>18009</v>
      </c>
      <c r="I523" s="341"/>
      <c r="J523" s="26" t="s">
        <v>201</v>
      </c>
      <c r="K523" s="341" t="s">
        <v>3749</v>
      </c>
      <c r="L523" s="341" t="s">
        <v>3573</v>
      </c>
      <c r="M523" s="341" t="s">
        <v>3573</v>
      </c>
      <c r="N523" s="374">
        <v>44683</v>
      </c>
      <c r="O523" s="345" t="s">
        <v>3797</v>
      </c>
      <c r="P523" s="375">
        <v>8.0000000000000002E-3</v>
      </c>
      <c r="Q523" s="407" t="s">
        <v>5284</v>
      </c>
      <c r="R523" s="404"/>
      <c r="S523" s="341" t="str">
        <f t="shared" si="55"/>
        <v>Não Qualificado</v>
      </c>
      <c r="T523" s="341" t="s">
        <v>203</v>
      </c>
      <c r="U523" s="345" t="s">
        <v>3838</v>
      </c>
      <c r="V523" s="341" t="s">
        <v>3839</v>
      </c>
      <c r="W523" s="405"/>
      <c r="X523" s="405"/>
      <c r="Y523" s="405"/>
      <c r="Z523" s="405"/>
      <c r="AA523" s="405"/>
      <c r="AB523" s="405"/>
      <c r="AC523" s="405"/>
      <c r="AD523" s="405"/>
      <c r="AE523" s="405"/>
      <c r="AF523" s="405"/>
      <c r="AG523" s="405"/>
      <c r="AH523" s="405"/>
      <c r="AI523" s="405"/>
      <c r="AJ523" s="405"/>
      <c r="AK523" s="291"/>
      <c r="AL523" s="291"/>
      <c r="AM523" s="291"/>
      <c r="AN523" s="291" t="s">
        <v>3107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2893</v>
      </c>
      <c r="BE523" s="291" t="s">
        <v>2893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3740</v>
      </c>
      <c r="B524" s="95" t="s">
        <v>5285</v>
      </c>
      <c r="C524" s="377" t="s">
        <v>5286</v>
      </c>
      <c r="D524" s="345">
        <v>4458091</v>
      </c>
      <c r="E524" s="342" t="s">
        <v>28</v>
      </c>
      <c r="F524" s="342" t="s">
        <v>29</v>
      </c>
      <c r="G524" s="342" t="s">
        <v>3119</v>
      </c>
      <c r="H524" s="342" t="str">
        <f>IFERROR(VLOOKUP(G524,'Cadastro de assessores'!A:B,2,FALSE),"Não Cadastrado")</f>
        <v>13444</v>
      </c>
      <c r="I524" s="342"/>
      <c r="J524" s="26" t="s">
        <v>3743</v>
      </c>
      <c r="K524" s="342" t="s">
        <v>210</v>
      </c>
      <c r="L524" s="402">
        <v>44372</v>
      </c>
      <c r="M524" s="402">
        <v>44372</v>
      </c>
      <c r="N524" s="345"/>
      <c r="O524" s="345" t="s">
        <v>3974</v>
      </c>
      <c r="P524" s="375">
        <v>0.02</v>
      </c>
      <c r="Q524" s="158"/>
      <c r="R524" s="404"/>
      <c r="S524" s="341" t="str">
        <f t="shared" si="55"/>
        <v/>
      </c>
      <c r="T524" s="341" t="s">
        <v>329</v>
      </c>
      <c r="U524" s="345" t="s">
        <v>3975</v>
      </c>
      <c r="V524" s="345" t="s">
        <v>57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5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3740</v>
      </c>
      <c r="B525" s="95" t="s">
        <v>5287</v>
      </c>
      <c r="C525" s="114" t="s">
        <v>5288</v>
      </c>
      <c r="D525" s="341">
        <v>4729728</v>
      </c>
      <c r="E525" s="342" t="s">
        <v>110</v>
      </c>
      <c r="F525" s="342" t="s">
        <v>29</v>
      </c>
      <c r="G525" s="342" t="s">
        <v>4013</v>
      </c>
      <c r="H525" s="342" t="str">
        <f>IFERROR(VLOOKUP(G525,'Cadastro de assessores'!A:B,2,FALSE),"Não Cadastrado")</f>
        <v>19634</v>
      </c>
      <c r="I525" s="342"/>
      <c r="J525" s="26" t="s">
        <v>201</v>
      </c>
      <c r="K525" s="342" t="s">
        <v>210</v>
      </c>
      <c r="L525" s="402">
        <v>44203</v>
      </c>
      <c r="M525" s="402">
        <v>44203</v>
      </c>
      <c r="N525" s="406">
        <v>44911</v>
      </c>
      <c r="O525" s="341" t="s">
        <v>3750</v>
      </c>
      <c r="P525" s="375">
        <v>1.4999999999999999E-2</v>
      </c>
      <c r="Q525" s="407" t="s">
        <v>5289</v>
      </c>
      <c r="R525" s="404"/>
      <c r="S525" s="341" t="str">
        <f t="shared" si="55"/>
        <v>Não Qualificado</v>
      </c>
      <c r="T525" s="341" t="s">
        <v>203</v>
      </c>
      <c r="U525" s="341" t="s">
        <v>3752</v>
      </c>
      <c r="V525" s="341" t="s">
        <v>29</v>
      </c>
      <c r="W525" s="405"/>
      <c r="X525" s="405"/>
      <c r="Y525" s="405"/>
      <c r="Z525" s="405"/>
      <c r="AA525" s="405"/>
      <c r="AB525" s="405"/>
      <c r="AC525" s="405"/>
      <c r="AD525" s="405"/>
      <c r="AE525" s="405"/>
      <c r="AF525" s="405"/>
      <c r="AG525" s="405"/>
      <c r="AH525" s="405"/>
      <c r="AI525" s="405"/>
      <c r="AJ525" s="405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3740</v>
      </c>
      <c r="B526" s="95" t="s">
        <v>5290</v>
      </c>
      <c r="C526" s="377" t="s">
        <v>5291</v>
      </c>
      <c r="D526" s="345">
        <v>6104436</v>
      </c>
      <c r="E526" s="341" t="s">
        <v>28</v>
      </c>
      <c r="F526" s="341" t="s">
        <v>20</v>
      </c>
      <c r="G526" s="341" t="s">
        <v>4090</v>
      </c>
      <c r="H526" s="341" t="str">
        <f>IFERROR(VLOOKUP(G526,'Cadastro de assessores'!A:B,2,FALSE),"Não Cadastrado")</f>
        <v>14294</v>
      </c>
      <c r="I526" s="341"/>
      <c r="J526" s="26" t="s">
        <v>201</v>
      </c>
      <c r="K526" s="341" t="s">
        <v>3749</v>
      </c>
      <c r="L526" s="374">
        <v>44420</v>
      </c>
      <c r="M526" s="374">
        <v>44420</v>
      </c>
      <c r="N526" s="374">
        <v>44812</v>
      </c>
      <c r="O526" s="341" t="s">
        <v>3760</v>
      </c>
      <c r="P526" s="375">
        <v>1.2E-2</v>
      </c>
      <c r="Q526" s="158" t="s">
        <v>5292</v>
      </c>
      <c r="R526" s="404"/>
      <c r="S526" s="341" t="str">
        <f t="shared" si="55"/>
        <v>Não Qualificado</v>
      </c>
      <c r="T526" s="341" t="s">
        <v>203</v>
      </c>
      <c r="U526" s="345" t="s">
        <v>3838</v>
      </c>
      <c r="V526" s="341" t="s">
        <v>3839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5"/>
      <c r="AI526" s="405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8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3740</v>
      </c>
      <c r="B527" s="95" t="s">
        <v>5293</v>
      </c>
      <c r="C527" s="114" t="s">
        <v>5294</v>
      </c>
      <c r="D527" s="341">
        <v>3608409</v>
      </c>
      <c r="E527" s="341" t="s">
        <v>110</v>
      </c>
      <c r="F527" s="341" t="s">
        <v>29</v>
      </c>
      <c r="G527" s="341" t="s">
        <v>4084</v>
      </c>
      <c r="H527" s="341" t="str">
        <f>IFERROR(VLOOKUP(G527,'Cadastro de assessores'!A:B,2,FALSE),"Não Cadastrado")</f>
        <v>17489</v>
      </c>
      <c r="I527" s="341"/>
      <c r="J527" s="26" t="s">
        <v>201</v>
      </c>
      <c r="K527" s="341" t="s">
        <v>3749</v>
      </c>
      <c r="L527" s="374">
        <v>44092</v>
      </c>
      <c r="M527" s="374">
        <v>44092</v>
      </c>
      <c r="N527" s="406">
        <v>44490</v>
      </c>
      <c r="O527" s="341" t="s">
        <v>3744</v>
      </c>
      <c r="P527" s="375">
        <v>0.02</v>
      </c>
      <c r="Q527" s="407" t="s">
        <v>5295</v>
      </c>
      <c r="R527" s="404"/>
      <c r="S527" s="341" t="str">
        <f t="shared" si="55"/>
        <v>Não Qualificado</v>
      </c>
      <c r="T527" s="341" t="s">
        <v>203</v>
      </c>
      <c r="U527" s="341" t="s">
        <v>3771</v>
      </c>
      <c r="V527" s="341" t="s">
        <v>29</v>
      </c>
      <c r="W527" s="405" t="s">
        <v>3753</v>
      </c>
      <c r="X527" s="405" t="s">
        <v>3753</v>
      </c>
      <c r="Y527" s="405" t="s">
        <v>3753</v>
      </c>
      <c r="Z527" s="405" t="s">
        <v>3753</v>
      </c>
      <c r="AA527" s="405" t="s">
        <v>3753</v>
      </c>
      <c r="AB527" s="405" t="s">
        <v>3753</v>
      </c>
      <c r="AC527" s="405" t="s">
        <v>3753</v>
      </c>
      <c r="AD527" s="405" t="s">
        <v>3753</v>
      </c>
      <c r="AE527" s="405" t="s">
        <v>3753</v>
      </c>
      <c r="AF527" s="405" t="s">
        <v>3753</v>
      </c>
      <c r="AG527" s="405" t="s">
        <v>3753</v>
      </c>
      <c r="AH527" s="405" t="s">
        <v>5296</v>
      </c>
      <c r="AI527" s="405" t="s">
        <v>5297</v>
      </c>
      <c r="AJ527" s="405" t="s">
        <v>5298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2893</v>
      </c>
      <c r="BE527" s="291" t="s">
        <v>2893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3740</v>
      </c>
      <c r="B528" s="95" t="s">
        <v>5299</v>
      </c>
      <c r="C528" s="473" t="s">
        <v>5300</v>
      </c>
      <c r="D528" s="341">
        <v>4465050</v>
      </c>
      <c r="E528" s="342" t="s">
        <v>28</v>
      </c>
      <c r="F528" s="342" t="s">
        <v>20</v>
      </c>
      <c r="G528" s="342" t="s">
        <v>369</v>
      </c>
      <c r="H528" s="342" t="str">
        <f>IFERROR(VLOOKUP(G528,'Cadastro de assessores'!A:B,2,FALSE),"Não Cadastrado")</f>
        <v>18009</v>
      </c>
      <c r="I528" s="342"/>
      <c r="J528" s="26" t="s">
        <v>201</v>
      </c>
      <c r="K528" s="341" t="s">
        <v>3749</v>
      </c>
      <c r="L528" s="402">
        <v>44103</v>
      </c>
      <c r="M528" s="402">
        <v>44104</v>
      </c>
      <c r="N528" s="341"/>
      <c r="O528" s="341" t="s">
        <v>3750</v>
      </c>
      <c r="P528" s="375">
        <v>1.4999999999999999E-2</v>
      </c>
      <c r="Q528" s="471" t="s">
        <v>5301</v>
      </c>
      <c r="R528" s="404"/>
      <c r="S528" s="341" t="str">
        <f t="shared" si="55"/>
        <v/>
      </c>
      <c r="T528" s="341" t="s">
        <v>203</v>
      </c>
      <c r="U528" s="341" t="s">
        <v>3752</v>
      </c>
      <c r="V528" s="341" t="s">
        <v>29</v>
      </c>
      <c r="W528" s="405" t="s">
        <v>3753</v>
      </c>
      <c r="X528" s="405" t="s">
        <v>3753</v>
      </c>
      <c r="Y528" s="405" t="s">
        <v>3753</v>
      </c>
      <c r="Z528" s="405" t="s">
        <v>3753</v>
      </c>
      <c r="AA528" s="405" t="s">
        <v>3753</v>
      </c>
      <c r="AB528" s="405" t="s">
        <v>3753</v>
      </c>
      <c r="AC528" s="405" t="s">
        <v>3753</v>
      </c>
      <c r="AD528" s="405" t="s">
        <v>3753</v>
      </c>
      <c r="AE528" s="405" t="s">
        <v>3753</v>
      </c>
      <c r="AF528" s="405" t="s">
        <v>3753</v>
      </c>
      <c r="AG528" s="405" t="s">
        <v>3753</v>
      </c>
      <c r="AH528" s="405" t="s">
        <v>5302</v>
      </c>
      <c r="AI528" s="405" t="s">
        <v>5303</v>
      </c>
      <c r="AJ528" s="405" t="s">
        <v>5304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3740</v>
      </c>
      <c r="B529" s="95" t="s">
        <v>5305</v>
      </c>
      <c r="C529" s="377" t="s">
        <v>5306</v>
      </c>
      <c r="D529" s="345">
        <v>5678151</v>
      </c>
      <c r="E529" s="341" t="s">
        <v>110</v>
      </c>
      <c r="F529" s="341" t="s">
        <v>29</v>
      </c>
      <c r="G529" s="341" t="s">
        <v>4406</v>
      </c>
      <c r="H529" s="341" t="str">
        <f>IFERROR(VLOOKUP(G529,'Cadastro de assessores'!A:B,2,FALSE),"Não Cadastrado")</f>
        <v>14091</v>
      </c>
      <c r="I529" s="341"/>
      <c r="J529" s="26" t="s">
        <v>201</v>
      </c>
      <c r="K529" s="341" t="s">
        <v>3749</v>
      </c>
      <c r="L529" s="374">
        <v>44397</v>
      </c>
      <c r="M529" s="374">
        <v>44397</v>
      </c>
      <c r="N529" s="374">
        <v>44473</v>
      </c>
      <c r="O529" s="341" t="s">
        <v>3760</v>
      </c>
      <c r="P529" s="375">
        <v>1.2E-2</v>
      </c>
      <c r="Q529" s="407" t="s">
        <v>3781</v>
      </c>
      <c r="R529" s="404"/>
      <c r="S529" s="341" t="str">
        <f t="shared" si="55"/>
        <v>Não Qualificado</v>
      </c>
      <c r="T529" s="345" t="s">
        <v>329</v>
      </c>
      <c r="U529" s="345" t="s">
        <v>3752</v>
      </c>
      <c r="V529" s="345" t="s">
        <v>29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2893</v>
      </c>
      <c r="BE529" s="291" t="s">
        <v>2893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3740</v>
      </c>
      <c r="B530" s="95" t="s">
        <v>5307</v>
      </c>
      <c r="C530" s="381" t="s">
        <v>5308</v>
      </c>
      <c r="D530" s="413">
        <v>2129230</v>
      </c>
      <c r="E530" s="342" t="s">
        <v>28</v>
      </c>
      <c r="F530" s="342" t="s">
        <v>29</v>
      </c>
      <c r="G530" s="413" t="s">
        <v>3618</v>
      </c>
      <c r="H530" s="413" t="str">
        <f>IFERROR(VLOOKUP(G530,'Cadastro de assessores'!A:B,2,FALSE),"Não Cadastrado")</f>
        <v>18266</v>
      </c>
      <c r="I530" s="413"/>
      <c r="J530" s="26" t="s">
        <v>3743</v>
      </c>
      <c r="K530" s="345" t="s">
        <v>210</v>
      </c>
      <c r="L530" s="402">
        <v>44426</v>
      </c>
      <c r="M530" s="402">
        <v>44426</v>
      </c>
      <c r="N530" s="413"/>
      <c r="O530" s="413" t="s">
        <v>3764</v>
      </c>
      <c r="P530" s="415">
        <v>2.5000000000000001E-2</v>
      </c>
      <c r="Q530" s="474" t="s">
        <v>5309</v>
      </c>
      <c r="R530" s="404"/>
      <c r="S530" s="341" t="str">
        <f t="shared" si="55"/>
        <v>Qualificado</v>
      </c>
      <c r="T530" s="345" t="s">
        <v>203</v>
      </c>
      <c r="U530" s="345" t="s">
        <v>4004</v>
      </c>
      <c r="V530" s="345" t="s">
        <v>918</v>
      </c>
      <c r="W530" s="475"/>
      <c r="X530" s="475"/>
      <c r="Y530" s="475"/>
      <c r="Z530" s="475"/>
      <c r="AA530" s="475"/>
      <c r="AB530" s="475"/>
      <c r="AC530" s="475"/>
      <c r="AD530" s="475"/>
      <c r="AE530" s="475"/>
      <c r="AF530" s="475"/>
      <c r="AG530" s="475"/>
      <c r="AH530" s="475"/>
      <c r="AI530" s="455"/>
      <c r="AJ530" s="455"/>
      <c r="AK530" s="455"/>
      <c r="AL530" s="455"/>
      <c r="AM530" s="455"/>
      <c r="AN530" s="455"/>
      <c r="AO530" s="475"/>
      <c r="AP530" s="476"/>
      <c r="AQ530" s="455"/>
      <c r="AR530" s="475"/>
      <c r="AS530" s="475"/>
      <c r="AT530" s="476"/>
      <c r="AU530" s="476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3740</v>
      </c>
      <c r="B531" s="95" t="s">
        <v>2757</v>
      </c>
      <c r="C531" s="377" t="s">
        <v>5310</v>
      </c>
      <c r="D531" s="345">
        <v>417444</v>
      </c>
      <c r="E531" s="342" t="s">
        <v>28</v>
      </c>
      <c r="F531" s="342" t="s">
        <v>29</v>
      </c>
      <c r="G531" s="342" t="s">
        <v>3618</v>
      </c>
      <c r="H531" s="342" t="str">
        <f>IFERROR(VLOOKUP(G531,'Cadastro de assessores'!A:B,2,FALSE),"Não Cadastrado")</f>
        <v>18266</v>
      </c>
      <c r="I531" s="342"/>
      <c r="J531" s="26" t="s">
        <v>210</v>
      </c>
      <c r="K531" s="345" t="s">
        <v>210</v>
      </c>
      <c r="L531" s="402">
        <v>44329</v>
      </c>
      <c r="M531" s="402">
        <v>44344</v>
      </c>
      <c r="N531" s="345"/>
      <c r="O531" s="345" t="s">
        <v>3797</v>
      </c>
      <c r="P531" s="375">
        <v>8.0000000000000002E-3</v>
      </c>
      <c r="Q531" s="158"/>
      <c r="R531" s="404"/>
      <c r="S531" s="341" t="str">
        <f t="shared" si="55"/>
        <v>Não Qualificado</v>
      </c>
      <c r="T531" s="345" t="s">
        <v>203</v>
      </c>
      <c r="U531" s="345" t="s">
        <v>4004</v>
      </c>
      <c r="V531" s="345" t="s">
        <v>918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3740</v>
      </c>
      <c r="B532" s="95" t="s">
        <v>5311</v>
      </c>
      <c r="C532" s="377" t="s">
        <v>5312</v>
      </c>
      <c r="D532" s="345">
        <v>4841689</v>
      </c>
      <c r="E532" s="342" t="s">
        <v>28</v>
      </c>
      <c r="F532" s="342" t="s">
        <v>20</v>
      </c>
      <c r="G532" s="342" t="s">
        <v>369</v>
      </c>
      <c r="H532" s="342" t="str">
        <f>IFERROR(VLOOKUP(G532,'Cadastro de assessores'!A:B,2,FALSE),"Não Cadastrado")</f>
        <v>18009</v>
      </c>
      <c r="I532" s="342"/>
      <c r="J532" s="26" t="s">
        <v>201</v>
      </c>
      <c r="K532" s="426" t="s">
        <v>210</v>
      </c>
      <c r="L532" s="402">
        <v>44256</v>
      </c>
      <c r="M532" s="402">
        <v>44256</v>
      </c>
      <c r="N532" s="345"/>
      <c r="O532" s="345" t="s">
        <v>3744</v>
      </c>
      <c r="P532" s="375">
        <v>0.02</v>
      </c>
      <c r="Q532" s="407" t="s">
        <v>5313</v>
      </c>
      <c r="R532" s="404"/>
      <c r="S532" s="341" t="str">
        <f t="shared" si="55"/>
        <v/>
      </c>
      <c r="T532" s="341" t="s">
        <v>203</v>
      </c>
      <c r="U532" s="341" t="s">
        <v>3801</v>
      </c>
      <c r="V532" s="341" t="s">
        <v>113</v>
      </c>
      <c r="W532" s="405"/>
      <c r="X532" s="405"/>
      <c r="Y532" s="405"/>
      <c r="Z532" s="405"/>
      <c r="AA532" s="405"/>
      <c r="AB532" s="405"/>
      <c r="AC532" s="405"/>
      <c r="AD532" s="405"/>
      <c r="AE532" s="405"/>
      <c r="AF532" s="405"/>
      <c r="AG532" s="405"/>
      <c r="AH532" s="405"/>
      <c r="AI532" s="405"/>
      <c r="AJ532" s="405"/>
      <c r="AK532" s="291"/>
      <c r="AL532" s="291"/>
      <c r="AM532" s="291" t="s">
        <v>3107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3740</v>
      </c>
      <c r="B533" s="95" t="s">
        <v>2768</v>
      </c>
      <c r="C533" s="377" t="s">
        <v>5314</v>
      </c>
      <c r="D533" s="409">
        <v>4145752</v>
      </c>
      <c r="E533" s="342" t="s">
        <v>28</v>
      </c>
      <c r="F533" s="342" t="s">
        <v>20</v>
      </c>
      <c r="G533" s="342" t="s">
        <v>214</v>
      </c>
      <c r="H533" s="413">
        <f>IFERROR(VLOOKUP(G533,'Cadastro de assessores'!A:B,2,FALSE),"Não Cadastrado")</f>
        <v>12331</v>
      </c>
      <c r="I533" s="413"/>
      <c r="J533" s="26" t="s">
        <v>3743</v>
      </c>
      <c r="K533" s="345" t="s">
        <v>210</v>
      </c>
      <c r="L533" s="410">
        <v>44651</v>
      </c>
      <c r="M533" s="410">
        <v>44655</v>
      </c>
      <c r="N533" s="413"/>
      <c r="O533" s="413" t="s">
        <v>3757</v>
      </c>
      <c r="P533" s="415">
        <v>7.0000000000000001E-3</v>
      </c>
      <c r="Q533" s="474"/>
      <c r="R533" s="404"/>
      <c r="S533" s="341" t="str">
        <f t="shared" si="55"/>
        <v/>
      </c>
      <c r="T533" s="341" t="s">
        <v>203</v>
      </c>
      <c r="U533" s="341" t="s">
        <v>3796</v>
      </c>
      <c r="V533" s="341" t="s">
        <v>20</v>
      </c>
      <c r="W533" s="475"/>
      <c r="X533" s="475"/>
      <c r="Y533" s="475"/>
      <c r="Z533" s="475"/>
      <c r="AA533" s="475"/>
      <c r="AB533" s="475"/>
      <c r="AC533" s="475"/>
      <c r="AD533" s="475"/>
      <c r="AE533" s="475"/>
      <c r="AF533" s="475"/>
      <c r="AG533" s="475"/>
      <c r="AH533" s="475"/>
      <c r="AI533" s="455"/>
      <c r="AJ533" s="455"/>
      <c r="AK533" s="455"/>
      <c r="AL533" s="455"/>
      <c r="AM533" s="455"/>
      <c r="AN533" s="455"/>
      <c r="AO533" s="475"/>
      <c r="AP533" s="476"/>
      <c r="AQ533" s="455"/>
      <c r="AR533" s="475"/>
      <c r="AS533" s="475"/>
      <c r="AT533" s="476"/>
      <c r="AU533" s="476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3740</v>
      </c>
      <c r="B534" s="95" t="s">
        <v>2798</v>
      </c>
      <c r="C534" s="377" t="s">
        <v>5315</v>
      </c>
      <c r="D534" s="409">
        <v>2897612</v>
      </c>
      <c r="E534" s="342" t="s">
        <v>28</v>
      </c>
      <c r="F534" s="342" t="s">
        <v>5316</v>
      </c>
      <c r="G534" s="342" t="s">
        <v>214</v>
      </c>
      <c r="H534" s="413">
        <f>IFERROR(VLOOKUP(G534,'Cadastro de assessores'!A:B,2,FALSE),"Não Cadastrado")</f>
        <v>12331</v>
      </c>
      <c r="I534" s="413"/>
      <c r="J534" s="26" t="s">
        <v>210</v>
      </c>
      <c r="K534" s="345" t="s">
        <v>210</v>
      </c>
      <c r="L534" s="410">
        <v>44812</v>
      </c>
      <c r="M534" s="410">
        <v>44812</v>
      </c>
      <c r="N534" s="413"/>
      <c r="O534" s="413" t="s">
        <v>3760</v>
      </c>
      <c r="P534" s="415">
        <v>1.2E-2</v>
      </c>
      <c r="Q534" s="474" t="s">
        <v>4500</v>
      </c>
      <c r="R534" s="404"/>
      <c r="S534" s="341"/>
      <c r="T534" s="341"/>
      <c r="U534" s="341"/>
      <c r="V534" s="341" t="s">
        <v>113</v>
      </c>
      <c r="W534" s="475"/>
      <c r="X534" s="475"/>
      <c r="Y534" s="475"/>
      <c r="Z534" s="475"/>
      <c r="AA534" s="475"/>
      <c r="AB534" s="475"/>
      <c r="AC534" s="475"/>
      <c r="AD534" s="475"/>
      <c r="AE534" s="475"/>
      <c r="AF534" s="475"/>
      <c r="AG534" s="475"/>
      <c r="AH534" s="475"/>
      <c r="AI534" s="455"/>
      <c r="AJ534" s="455"/>
      <c r="AK534" s="455"/>
      <c r="AL534" s="455"/>
      <c r="AM534" s="455"/>
      <c r="AN534" s="455"/>
      <c r="AO534" s="475"/>
      <c r="AP534" s="476"/>
      <c r="AQ534" s="455"/>
      <c r="AR534" s="475"/>
      <c r="AS534" s="475"/>
      <c r="AT534" s="476"/>
      <c r="AU534" s="476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3740</v>
      </c>
      <c r="B535" s="95" t="s">
        <v>5317</v>
      </c>
      <c r="C535" s="114" t="s">
        <v>5318</v>
      </c>
      <c r="D535" s="341">
        <v>4424587</v>
      </c>
      <c r="E535" s="341" t="s">
        <v>28</v>
      </c>
      <c r="F535" s="341" t="s">
        <v>29</v>
      </c>
      <c r="G535" s="341" t="s">
        <v>3748</v>
      </c>
      <c r="H535" s="341" t="str">
        <f>IFERROR(VLOOKUP(G535,'Cadastro de assessores'!A:B,2,FALSE),"Não Cadastrado")</f>
        <v>17679</v>
      </c>
      <c r="I535" s="341"/>
      <c r="J535" s="26" t="s">
        <v>201</v>
      </c>
      <c r="K535" s="341" t="s">
        <v>3749</v>
      </c>
      <c r="L535" s="374">
        <v>44088</v>
      </c>
      <c r="M535" s="374">
        <v>44088</v>
      </c>
      <c r="N535" s="374">
        <v>44460</v>
      </c>
      <c r="O535" s="341" t="s">
        <v>3764</v>
      </c>
      <c r="P535" s="375">
        <v>2.5000000000000001E-2</v>
      </c>
      <c r="Q535" s="407" t="s">
        <v>5319</v>
      </c>
      <c r="R535" s="404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203</v>
      </c>
      <c r="U535" s="341" t="s">
        <v>3888</v>
      </c>
      <c r="V535" s="341" t="s">
        <v>29</v>
      </c>
      <c r="W535" s="405" t="s">
        <v>3753</v>
      </c>
      <c r="X535" s="405" t="s">
        <v>3753</v>
      </c>
      <c r="Y535" s="405" t="s">
        <v>3753</v>
      </c>
      <c r="Z535" s="405" t="s">
        <v>3753</v>
      </c>
      <c r="AA535" s="405" t="s">
        <v>3753</v>
      </c>
      <c r="AB535" s="405" t="s">
        <v>3753</v>
      </c>
      <c r="AC535" s="405" t="s">
        <v>3753</v>
      </c>
      <c r="AD535" s="405" t="s">
        <v>3753</v>
      </c>
      <c r="AE535" s="405" t="s">
        <v>3753</v>
      </c>
      <c r="AF535" s="405" t="s">
        <v>3753</v>
      </c>
      <c r="AG535" s="405" t="s">
        <v>3753</v>
      </c>
      <c r="AH535" s="405" t="s">
        <v>5320</v>
      </c>
      <c r="AI535" s="405" t="s">
        <v>5321</v>
      </c>
      <c r="AJ535" s="405" t="s">
        <v>5322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2893</v>
      </c>
      <c r="BE535" s="291" t="s">
        <v>2893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3740</v>
      </c>
      <c r="B536" s="95" t="s">
        <v>5323</v>
      </c>
      <c r="C536" s="114" t="s">
        <v>5324</v>
      </c>
      <c r="D536" s="341">
        <v>480283</v>
      </c>
      <c r="E536" s="341" t="s">
        <v>28</v>
      </c>
      <c r="F536" s="341" t="s">
        <v>29</v>
      </c>
      <c r="G536" s="341" t="s">
        <v>4256</v>
      </c>
      <c r="H536" s="341" t="str">
        <f>IFERROR(VLOOKUP(G536,'Cadastro de assessores'!A:B,2,FALSE),"Não Cadastrado")</f>
        <v>12846</v>
      </c>
      <c r="I536" s="341"/>
      <c r="J536" s="26" t="s">
        <v>201</v>
      </c>
      <c r="K536" s="341" t="s">
        <v>3749</v>
      </c>
      <c r="L536" s="374">
        <v>44166</v>
      </c>
      <c r="M536" s="374">
        <v>44166</v>
      </c>
      <c r="N536" s="374">
        <v>44378</v>
      </c>
      <c r="O536" s="341" t="s">
        <v>3750</v>
      </c>
      <c r="P536" s="375">
        <v>1.2E-2</v>
      </c>
      <c r="Q536" s="407" t="s">
        <v>4257</v>
      </c>
      <c r="R536" s="404"/>
      <c r="S536" s="341" t="str">
        <f t="shared" si="56"/>
        <v/>
      </c>
      <c r="T536" s="341" t="s">
        <v>203</v>
      </c>
      <c r="U536" s="341" t="s">
        <v>3787</v>
      </c>
      <c r="V536" s="341" t="s">
        <v>29</v>
      </c>
      <c r="W536" s="405" t="s">
        <v>3753</v>
      </c>
      <c r="X536" s="405" t="s">
        <v>3753</v>
      </c>
      <c r="Y536" s="405" t="s">
        <v>3753</v>
      </c>
      <c r="Z536" s="405" t="s">
        <v>3753</v>
      </c>
      <c r="AA536" s="405" t="s">
        <v>3753</v>
      </c>
      <c r="AB536" s="405" t="s">
        <v>3753</v>
      </c>
      <c r="AC536" s="405" t="s">
        <v>3753</v>
      </c>
      <c r="AD536" s="405" t="s">
        <v>3753</v>
      </c>
      <c r="AE536" s="405" t="s">
        <v>3753</v>
      </c>
      <c r="AF536" s="405" t="s">
        <v>3753</v>
      </c>
      <c r="AG536" s="405" t="s">
        <v>3753</v>
      </c>
      <c r="AH536" s="405" t="s">
        <v>3753</v>
      </c>
      <c r="AI536" s="405" t="s">
        <v>3753</v>
      </c>
      <c r="AJ536" s="405" t="s">
        <v>3753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2893</v>
      </c>
      <c r="BE536" s="291" t="s">
        <v>2893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3740</v>
      </c>
      <c r="B537" s="95" t="s">
        <v>2807</v>
      </c>
      <c r="C537" s="114" t="s">
        <v>2805</v>
      </c>
      <c r="D537" s="341">
        <v>2049496</v>
      </c>
      <c r="E537" s="342" t="s">
        <v>2884</v>
      </c>
      <c r="F537" s="342" t="s">
        <v>29</v>
      </c>
      <c r="G537" s="342" t="s">
        <v>2884</v>
      </c>
      <c r="H537" s="342" t="str">
        <f>IFERROR(VLOOKUP(G537,'Cadastro de assessores'!A:B,2,FALSE),"Não Cadastrado")</f>
        <v>18986</v>
      </c>
      <c r="I537" s="342"/>
      <c r="J537" s="26" t="s">
        <v>210</v>
      </c>
      <c r="K537" s="342" t="s">
        <v>210</v>
      </c>
      <c r="L537" s="402">
        <v>43655</v>
      </c>
      <c r="M537" s="402">
        <v>43696</v>
      </c>
      <c r="N537" s="341"/>
      <c r="O537" s="341" t="s">
        <v>4144</v>
      </c>
      <c r="P537" s="415">
        <v>0.01</v>
      </c>
      <c r="Q537" s="432"/>
      <c r="R537" s="404"/>
      <c r="S537" s="341" t="str">
        <f t="shared" si="56"/>
        <v>Não Qualificado</v>
      </c>
      <c r="T537" s="341" t="s">
        <v>203</v>
      </c>
      <c r="U537" s="341" t="s">
        <v>3888</v>
      </c>
      <c r="V537" s="341" t="s">
        <v>29</v>
      </c>
      <c r="W537" s="405" t="s">
        <v>5325</v>
      </c>
      <c r="X537" s="405"/>
      <c r="Y537" s="405" t="s">
        <v>5326</v>
      </c>
      <c r="Z537" s="405" t="s">
        <v>5327</v>
      </c>
      <c r="AA537" s="405" t="s">
        <v>5328</v>
      </c>
      <c r="AB537" s="405" t="s">
        <v>5329</v>
      </c>
      <c r="AC537" s="405" t="s">
        <v>5330</v>
      </c>
      <c r="AD537" s="405" t="s">
        <v>5331</v>
      </c>
      <c r="AE537" s="405" t="s">
        <v>5332</v>
      </c>
      <c r="AF537" s="405" t="s">
        <v>5333</v>
      </c>
      <c r="AG537" s="405" t="s">
        <v>5334</v>
      </c>
      <c r="AH537" s="405" t="s">
        <v>5335</v>
      </c>
      <c r="AI537" s="405" t="s">
        <v>5336</v>
      </c>
      <c r="AJ537" s="405" t="s">
        <v>5337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3740</v>
      </c>
      <c r="B538" s="95" t="s">
        <v>5338</v>
      </c>
      <c r="C538" s="77" t="s">
        <v>5339</v>
      </c>
      <c r="D538" s="413">
        <v>7086435</v>
      </c>
      <c r="E538" s="342" t="s">
        <v>28</v>
      </c>
      <c r="F538" s="342" t="s">
        <v>29</v>
      </c>
      <c r="G538" s="342" t="s">
        <v>967</v>
      </c>
      <c r="H538" s="342">
        <f>IFERROR(VLOOKUP(G538,'Cadastro de assessores'!A:B,2,FALSE),"Não Cadastrado")</f>
        <v>12342</v>
      </c>
      <c r="I538" s="342"/>
      <c r="J538" s="26" t="s">
        <v>201</v>
      </c>
      <c r="K538" s="342" t="s">
        <v>210</v>
      </c>
      <c r="L538" s="403">
        <v>44510</v>
      </c>
      <c r="M538" s="403">
        <v>44517</v>
      </c>
      <c r="N538" s="345"/>
      <c r="O538" s="345" t="s">
        <v>3750</v>
      </c>
      <c r="P538" s="375">
        <v>1.4999999999999999E-2</v>
      </c>
      <c r="Q538" s="315" t="s">
        <v>5340</v>
      </c>
      <c r="R538" s="404"/>
      <c r="S538" s="341" t="str">
        <f t="shared" si="56"/>
        <v/>
      </c>
      <c r="T538" s="345" t="s">
        <v>203</v>
      </c>
      <c r="U538" s="345" t="s">
        <v>3878</v>
      </c>
      <c r="V538" s="345" t="s">
        <v>29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5"/>
      <c r="AH538" s="405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3740</v>
      </c>
      <c r="B539" s="95" t="s">
        <v>5341</v>
      </c>
      <c r="C539" s="377" t="s">
        <v>5342</v>
      </c>
      <c r="D539" s="342">
        <v>226343</v>
      </c>
      <c r="E539" s="342" t="s">
        <v>28</v>
      </c>
      <c r="F539" s="342" t="s">
        <v>20</v>
      </c>
      <c r="G539" s="342" t="s">
        <v>4090</v>
      </c>
      <c r="H539" s="342" t="str">
        <f>IFERROR(VLOOKUP(G539,'Cadastro de assessores'!A:B,2,FALSE),"Não Cadastrado")</f>
        <v>14294</v>
      </c>
      <c r="I539" s="342"/>
      <c r="J539" s="26" t="s">
        <v>3743</v>
      </c>
      <c r="K539" s="426" t="s">
        <v>210</v>
      </c>
      <c r="L539" s="402">
        <v>44452</v>
      </c>
      <c r="M539" s="402">
        <v>44469</v>
      </c>
      <c r="N539" s="345"/>
      <c r="O539" s="345" t="s">
        <v>3744</v>
      </c>
      <c r="P539" s="375">
        <v>0.02</v>
      </c>
      <c r="Q539" s="158" t="s">
        <v>4452</v>
      </c>
      <c r="R539" s="404"/>
      <c r="S539" s="341" t="str">
        <f t="shared" si="56"/>
        <v>Não Qualificado</v>
      </c>
      <c r="T539" s="345" t="s">
        <v>203</v>
      </c>
      <c r="U539" s="345" t="s">
        <v>4453</v>
      </c>
      <c r="V539" s="345" t="s">
        <v>57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5"/>
      <c r="AH539" s="405"/>
      <c r="AI539" s="405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3740</v>
      </c>
      <c r="B540" s="95" t="s">
        <v>2818</v>
      </c>
      <c r="C540" s="114" t="s">
        <v>5343</v>
      </c>
      <c r="D540" s="341">
        <v>9009128</v>
      </c>
      <c r="E540" s="342" t="s">
        <v>28</v>
      </c>
      <c r="F540" s="342" t="s">
        <v>20</v>
      </c>
      <c r="G540" s="342" t="s">
        <v>214</v>
      </c>
      <c r="H540" s="342">
        <f>IFERROR(VLOOKUP(G540,'Cadastro de assessores'!A:B,2,FALSE),"Não Cadastrado")</f>
        <v>12331</v>
      </c>
      <c r="I540" s="342"/>
      <c r="J540" s="26" t="s">
        <v>3743</v>
      </c>
      <c r="K540" s="341" t="s">
        <v>215</v>
      </c>
      <c r="L540" s="342" t="s">
        <v>3107</v>
      </c>
      <c r="M540" s="403">
        <v>44848</v>
      </c>
      <c r="N540" s="341"/>
      <c r="O540" s="341" t="s">
        <v>3757</v>
      </c>
      <c r="P540" s="375">
        <v>7.0000000000000001E-3</v>
      </c>
      <c r="Q540" s="407"/>
      <c r="R540" s="404"/>
      <c r="S540" s="341"/>
      <c r="T540" s="341" t="s">
        <v>203</v>
      </c>
      <c r="U540" s="341"/>
      <c r="V540" s="341" t="s">
        <v>20</v>
      </c>
      <c r="W540" s="405"/>
      <c r="X540" s="405"/>
      <c r="Y540" s="405"/>
      <c r="Z540" s="405"/>
      <c r="AA540" s="405"/>
      <c r="AB540" s="405"/>
      <c r="AC540" s="405"/>
      <c r="AD540" s="405"/>
      <c r="AE540" s="405"/>
      <c r="AF540" s="405"/>
      <c r="AG540" s="405"/>
      <c r="AH540" s="405"/>
      <c r="AI540" s="405"/>
      <c r="AJ540" s="405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3740</v>
      </c>
      <c r="B541" s="95" t="s">
        <v>5344</v>
      </c>
      <c r="C541" s="114" t="s">
        <v>5345</v>
      </c>
      <c r="D541" s="341">
        <v>2694253</v>
      </c>
      <c r="E541" s="342" t="s">
        <v>110</v>
      </c>
      <c r="F541" s="342" t="s">
        <v>29</v>
      </c>
      <c r="G541" s="342" t="s">
        <v>4025</v>
      </c>
      <c r="H541" s="342" t="str">
        <f>IFERROR(VLOOKUP(G541,'Cadastro de assessores'!A:B,2,FALSE),"Não Cadastrado")</f>
        <v>17243</v>
      </c>
      <c r="I541" s="342"/>
      <c r="J541" s="26" t="s">
        <v>210</v>
      </c>
      <c r="K541" s="342" t="s">
        <v>210</v>
      </c>
      <c r="L541" s="403">
        <v>44134</v>
      </c>
      <c r="M541" s="403">
        <v>44134</v>
      </c>
      <c r="N541" s="341"/>
      <c r="O541" s="341" t="s">
        <v>3744</v>
      </c>
      <c r="P541" s="375">
        <v>0.02</v>
      </c>
      <c r="Q541" s="407" t="s">
        <v>5346</v>
      </c>
      <c r="R541" s="404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329</v>
      </c>
      <c r="U541" s="341" t="s">
        <v>3771</v>
      </c>
      <c r="V541" s="341" t="s">
        <v>29</v>
      </c>
      <c r="W541" s="405" t="s">
        <v>3753</v>
      </c>
      <c r="X541" s="405" t="s">
        <v>3753</v>
      </c>
      <c r="Y541" s="405" t="s">
        <v>3753</v>
      </c>
      <c r="Z541" s="405" t="s">
        <v>3753</v>
      </c>
      <c r="AA541" s="405" t="s">
        <v>3753</v>
      </c>
      <c r="AB541" s="405" t="s">
        <v>3753</v>
      </c>
      <c r="AC541" s="405" t="s">
        <v>3753</v>
      </c>
      <c r="AD541" s="405" t="s">
        <v>3753</v>
      </c>
      <c r="AE541" s="405" t="s">
        <v>3753</v>
      </c>
      <c r="AF541" s="405" t="s">
        <v>3753</v>
      </c>
      <c r="AG541" s="405" t="s">
        <v>3753</v>
      </c>
      <c r="AH541" s="405" t="s">
        <v>3753</v>
      </c>
      <c r="AI541" s="405" t="s">
        <v>5347</v>
      </c>
      <c r="AJ541" s="405" t="s">
        <v>5348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3740</v>
      </c>
      <c r="B542" s="95" t="s">
        <v>5349</v>
      </c>
      <c r="C542" s="114" t="s">
        <v>5350</v>
      </c>
      <c r="D542" s="341">
        <v>4906342</v>
      </c>
      <c r="E542" s="341" t="s">
        <v>28</v>
      </c>
      <c r="F542" s="341" t="s">
        <v>20</v>
      </c>
      <c r="G542" s="341" t="s">
        <v>369</v>
      </c>
      <c r="H542" s="341" t="str">
        <f>IFERROR(VLOOKUP(G542,'Cadastro de assessores'!A:B,2,FALSE),"Não Cadastrado")</f>
        <v>18009</v>
      </c>
      <c r="I542" s="341"/>
      <c r="J542" s="26" t="s">
        <v>201</v>
      </c>
      <c r="K542" s="341" t="s">
        <v>3749</v>
      </c>
      <c r="L542" s="374"/>
      <c r="M542" s="374">
        <v>44294</v>
      </c>
      <c r="N542" s="434">
        <v>44651</v>
      </c>
      <c r="O542" s="345" t="s">
        <v>3744</v>
      </c>
      <c r="P542" s="375">
        <v>0.02</v>
      </c>
      <c r="Q542" s="407" t="s">
        <v>5351</v>
      </c>
      <c r="R542" s="404"/>
      <c r="S542" s="341" t="str">
        <f t="shared" si="57"/>
        <v>Não Qualificado</v>
      </c>
      <c r="T542" s="341" t="s">
        <v>203</v>
      </c>
      <c r="U542" s="341" t="s">
        <v>3801</v>
      </c>
      <c r="V542" s="341" t="s">
        <v>113</v>
      </c>
      <c r="W542" s="405"/>
      <c r="X542" s="405"/>
      <c r="Y542" s="405"/>
      <c r="Z542" s="405"/>
      <c r="AA542" s="405"/>
      <c r="AB542" s="405"/>
      <c r="AC542" s="405"/>
      <c r="AD542" s="405"/>
      <c r="AE542" s="405"/>
      <c r="AF542" s="405"/>
      <c r="AG542" s="405"/>
      <c r="AH542" s="405"/>
      <c r="AI542" s="405"/>
      <c r="AJ542" s="405"/>
      <c r="AK542" s="291"/>
      <c r="AL542" s="291"/>
      <c r="AM542" s="291" t="s">
        <v>3107</v>
      </c>
      <c r="AN542" s="291" t="s">
        <v>3107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2893</v>
      </c>
      <c r="BE542" s="291" t="s">
        <v>2893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3740</v>
      </c>
      <c r="B543" s="95" t="s">
        <v>2832</v>
      </c>
      <c r="C543" s="114" t="s">
        <v>5352</v>
      </c>
      <c r="D543" s="341">
        <v>4733764</v>
      </c>
      <c r="E543" s="341" t="s">
        <v>110</v>
      </c>
      <c r="F543" s="341" t="s">
        <v>29</v>
      </c>
      <c r="G543" s="341" t="s">
        <v>5353</v>
      </c>
      <c r="H543" s="341" t="str">
        <f>IFERROR(VLOOKUP(G543,'Cadastro de assessores'!A:B,2,FALSE),"Não Cadastrado")</f>
        <v>18992</v>
      </c>
      <c r="I543" s="341"/>
      <c r="J543" s="26" t="s">
        <v>201</v>
      </c>
      <c r="K543" s="341" t="s">
        <v>3749</v>
      </c>
      <c r="L543" s="374"/>
      <c r="M543" s="374">
        <v>44209</v>
      </c>
      <c r="N543" s="434">
        <v>44512</v>
      </c>
      <c r="O543" s="345" t="s">
        <v>3797</v>
      </c>
      <c r="P543" s="375">
        <v>8.0000000000000002E-3</v>
      </c>
      <c r="Q543" s="407" t="s">
        <v>5354</v>
      </c>
      <c r="R543" s="404"/>
      <c r="S543" s="341" t="str">
        <f t="shared" si="57"/>
        <v>Não Qualificado</v>
      </c>
      <c r="T543" s="341" t="s">
        <v>203</v>
      </c>
      <c r="U543" s="341" t="s">
        <v>3766</v>
      </c>
      <c r="V543" s="341" t="s">
        <v>29</v>
      </c>
      <c r="W543" s="405"/>
      <c r="X543" s="405"/>
      <c r="Y543" s="405"/>
      <c r="Z543" s="405"/>
      <c r="AA543" s="405"/>
      <c r="AB543" s="405"/>
      <c r="AC543" s="405"/>
      <c r="AD543" s="405"/>
      <c r="AE543" s="405"/>
      <c r="AF543" s="405"/>
      <c r="AG543" s="405"/>
      <c r="AH543" s="405"/>
      <c r="AI543" s="405"/>
      <c r="AJ543" s="405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2893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7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8"/>
      <c r="BT544" s="478"/>
    </row>
    <row r="545" spans="1:72" ht="15.75" customHeight="1">
      <c r="A545" s="353"/>
      <c r="B545" s="353"/>
      <c r="C545" s="353" t="s">
        <v>2839</v>
      </c>
      <c r="D545" s="479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7"/>
      <c r="S545" s="311"/>
      <c r="T545" s="311"/>
      <c r="U545" s="311"/>
      <c r="V545" s="311"/>
      <c r="W545" s="480">
        <f t="shared" ref="W545:AY545" si="58">SUM(W3:W543)</f>
        <v>0</v>
      </c>
      <c r="X545" s="480">
        <f t="shared" si="58"/>
        <v>0</v>
      </c>
      <c r="Y545" s="480">
        <f t="shared" si="58"/>
        <v>0</v>
      </c>
      <c r="Z545" s="480">
        <f t="shared" si="58"/>
        <v>0</v>
      </c>
      <c r="AA545" s="480">
        <f t="shared" si="58"/>
        <v>0</v>
      </c>
      <c r="AB545" s="480">
        <f t="shared" si="58"/>
        <v>0</v>
      </c>
      <c r="AC545" s="480">
        <f t="shared" si="58"/>
        <v>0</v>
      </c>
      <c r="AD545" s="480">
        <f t="shared" si="58"/>
        <v>0</v>
      </c>
      <c r="AE545" s="480">
        <f t="shared" si="58"/>
        <v>0</v>
      </c>
      <c r="AF545" s="480">
        <f t="shared" si="58"/>
        <v>0</v>
      </c>
      <c r="AG545" s="480">
        <f t="shared" si="58"/>
        <v>0</v>
      </c>
      <c r="AH545" s="480">
        <f t="shared" si="58"/>
        <v>0</v>
      </c>
      <c r="AI545" s="480">
        <f t="shared" si="58"/>
        <v>0</v>
      </c>
      <c r="AJ545" s="480">
        <f t="shared" si="58"/>
        <v>0</v>
      </c>
      <c r="AK545" s="480">
        <f t="shared" si="58"/>
        <v>49939606.470000014</v>
      </c>
      <c r="AL545" s="480">
        <f t="shared" si="58"/>
        <v>56320445.300000004</v>
      </c>
      <c r="AM545" s="480">
        <f t="shared" si="58"/>
        <v>61178277.870000005</v>
      </c>
      <c r="AN545" s="480">
        <f t="shared" si="58"/>
        <v>127507477.94999994</v>
      </c>
      <c r="AO545" s="480">
        <f t="shared" si="58"/>
        <v>122724856.14999998</v>
      </c>
      <c r="AP545" s="480">
        <f t="shared" si="58"/>
        <v>131155083.36000003</v>
      </c>
      <c r="AQ545" s="480">
        <f t="shared" si="58"/>
        <v>131412065.36999987</v>
      </c>
      <c r="AR545" s="480">
        <f t="shared" si="58"/>
        <v>136452066.23000005</v>
      </c>
      <c r="AS545" s="480">
        <f t="shared" si="58"/>
        <v>140158681.62999994</v>
      </c>
      <c r="AT545" s="480">
        <f t="shared" si="58"/>
        <v>71262668.030000046</v>
      </c>
      <c r="AU545" s="480">
        <f t="shared" si="58"/>
        <v>69124058.379999965</v>
      </c>
      <c r="AV545" s="480">
        <f t="shared" si="58"/>
        <v>76850538.540000021</v>
      </c>
      <c r="AW545" s="480">
        <f t="shared" si="58"/>
        <v>69027370.699999988</v>
      </c>
      <c r="AX545" s="480">
        <f t="shared" si="58"/>
        <v>73362806.810000017</v>
      </c>
      <c r="AY545" s="480">
        <f t="shared" si="58"/>
        <v>80914890.299999967</v>
      </c>
      <c r="AZ545" s="480">
        <f t="shared" ref="AZ545:BS545" si="59">SUM(AZ2:AZ543)</f>
        <v>86755962.909999952</v>
      </c>
      <c r="BA545" s="480">
        <f t="shared" si="59"/>
        <v>91413422.460000008</v>
      </c>
      <c r="BB545" s="480">
        <f t="shared" si="59"/>
        <v>101114599.57000002</v>
      </c>
      <c r="BC545" s="480">
        <f t="shared" si="59"/>
        <v>97384990.450000033</v>
      </c>
      <c r="BD545" s="480">
        <f t="shared" si="59"/>
        <v>129049070.0999999</v>
      </c>
      <c r="BE545" s="480">
        <f t="shared" si="59"/>
        <v>133680411.01000002</v>
      </c>
      <c r="BF545" s="480">
        <f t="shared" si="59"/>
        <v>132712631.89000002</v>
      </c>
      <c r="BG545" s="480">
        <f t="shared" si="59"/>
        <v>133649376.43413897</v>
      </c>
      <c r="BH545" s="480">
        <f t="shared" si="59"/>
        <v>134917880.01000002</v>
      </c>
      <c r="BI545" s="480">
        <f t="shared" si="59"/>
        <v>135978013.65000004</v>
      </c>
      <c r="BJ545" s="480">
        <f t="shared" si="59"/>
        <v>129078340.16000009</v>
      </c>
      <c r="BK545" s="480">
        <f t="shared" si="59"/>
        <v>134130576.28000006</v>
      </c>
      <c r="BL545" s="480">
        <f t="shared" si="59"/>
        <v>118095517.37000006</v>
      </c>
      <c r="BM545" s="480">
        <f t="shared" si="59"/>
        <v>79431765.169999987</v>
      </c>
      <c r="BN545" s="480">
        <f t="shared" si="59"/>
        <v>40285042.400000021</v>
      </c>
      <c r="BO545" s="480">
        <f t="shared" si="59"/>
        <v>25774006.549999997</v>
      </c>
      <c r="BP545" s="480">
        <f t="shared" si="59"/>
        <v>20333651.860000007</v>
      </c>
      <c r="BQ545" s="480">
        <f t="shared" si="59"/>
        <v>17231025.399999995</v>
      </c>
      <c r="BR545" s="480">
        <f t="shared" si="59"/>
        <v>14167989.990000002</v>
      </c>
      <c r="BS545" s="366" t="e">
        <f t="shared" ca="1" si="59"/>
        <v>#NAME?</v>
      </c>
      <c r="BT545" s="401"/>
    </row>
    <row r="546" spans="1:72" ht="15.75" customHeight="1">
      <c r="A546" s="353"/>
      <c r="B546" s="353"/>
      <c r="C546" s="353" t="s">
        <v>2841</v>
      </c>
      <c r="D546" s="479">
        <f>COUNTIF(J2:J543,"Encerrado")</f>
        <v>204</v>
      </c>
      <c r="E546" s="311"/>
      <c r="F546" s="311"/>
      <c r="G546" s="481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7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8"/>
      <c r="BT546" s="478"/>
    </row>
    <row r="547" spans="1:72" ht="15.75" customHeight="1">
      <c r="A547" s="353"/>
      <c r="B547" s="353"/>
      <c r="C547" s="353" t="s">
        <v>5355</v>
      </c>
      <c r="D547" s="479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7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5356</v>
      </c>
      <c r="BK547" s="197" t="s">
        <v>5357</v>
      </c>
      <c r="BL547" s="197" t="s">
        <v>5358</v>
      </c>
      <c r="BM547" s="197"/>
      <c r="BN547" s="197"/>
      <c r="BO547" s="197"/>
      <c r="BP547" s="197"/>
      <c r="BQ547" s="197"/>
      <c r="BR547" s="197"/>
      <c r="BS547" s="478"/>
      <c r="BT547" s="478"/>
    </row>
    <row r="548" spans="1:72" ht="15.75" customHeight="1">
      <c r="A548" s="353"/>
      <c r="B548" s="353"/>
      <c r="C548" s="353" t="s">
        <v>5359</v>
      </c>
      <c r="D548" s="479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7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3740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8"/>
      <c r="BT548" s="478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2"/>
      <c r="K549" s="482"/>
      <c r="L549" s="323"/>
      <c r="M549" s="323"/>
      <c r="N549" s="311"/>
      <c r="O549" s="311"/>
      <c r="P549" s="313"/>
      <c r="Q549" s="315"/>
      <c r="R549" s="477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2882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8"/>
      <c r="BT549" s="478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7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3637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8"/>
      <c r="BT550" s="478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3"/>
      <c r="K551" s="483"/>
      <c r="L551" s="323"/>
      <c r="M551" s="323"/>
      <c r="N551" s="322"/>
      <c r="O551" s="322"/>
      <c r="P551" s="313"/>
      <c r="Q551" s="315"/>
      <c r="R551" s="477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3542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8"/>
      <c r="BT551" s="478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7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8"/>
      <c r="BT552" s="478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3"/>
      <c r="K553" s="483"/>
      <c r="L553" s="323"/>
      <c r="M553" s="323"/>
      <c r="N553" s="322"/>
      <c r="O553" s="322"/>
      <c r="P553" s="313"/>
      <c r="Q553" s="315"/>
      <c r="R553" s="477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8"/>
      <c r="BT553" s="478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7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5360</v>
      </c>
      <c r="BJ554" s="197" t="s">
        <v>5361</v>
      </c>
      <c r="BK554" s="197" t="s">
        <v>5362</v>
      </c>
      <c r="BL554" s="197" t="s">
        <v>5362</v>
      </c>
      <c r="BM554" s="197"/>
      <c r="BN554" s="197"/>
      <c r="BO554" s="197"/>
      <c r="BP554" s="197"/>
      <c r="BQ554" s="197"/>
      <c r="BR554" s="197"/>
      <c r="BS554" s="478"/>
      <c r="BT554" s="478"/>
    </row>
  </sheetData>
  <customSheetViews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C1:BN543" xr:uid="{B110696B-9DCC-45DE-BF5B-2F125F0D6623}"/>
    </customSheetView>
    <customSheetView guid="{078FECD8-E167-4C1E-A9EA-EF7403197321}" filter="1" showAutoFilter="1">
      <pageMargins left="0.511811024" right="0.511811024" top="0.78740157499999996" bottom="0.78740157499999996" header="0.31496062000000002" footer="0.31496062000000002"/>
      <autoFilter ref="C1:BS543" xr:uid="{4309B9CA-FA97-4D4A-A523-31FE31F0D34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5363</v>
      </c>
      <c r="B1" s="629"/>
      <c r="C1" s="629"/>
      <c r="E1" s="484"/>
      <c r="F1" s="484"/>
      <c r="H1" s="641" t="s">
        <v>5364</v>
      </c>
      <c r="I1" s="629"/>
      <c r="K1" s="641" t="s">
        <v>5365</v>
      </c>
      <c r="L1" s="629"/>
      <c r="N1" s="641" t="s">
        <v>3740</v>
      </c>
      <c r="O1" s="629"/>
      <c r="P1" s="629"/>
    </row>
    <row r="2" spans="1:16">
      <c r="A2" s="485" t="s">
        <v>1</v>
      </c>
      <c r="B2" s="486" t="s">
        <v>0</v>
      </c>
      <c r="C2" s="486" t="s">
        <v>5366</v>
      </c>
      <c r="E2" s="487" t="s">
        <v>5367</v>
      </c>
      <c r="F2" s="488">
        <v>45561</v>
      </c>
      <c r="H2" s="485" t="s">
        <v>1</v>
      </c>
      <c r="I2" s="486" t="s">
        <v>5366</v>
      </c>
      <c r="K2" s="485" t="s">
        <v>1</v>
      </c>
      <c r="L2" s="486" t="s">
        <v>5366</v>
      </c>
      <c r="N2" s="485" t="s">
        <v>1</v>
      </c>
      <c r="O2" s="486" t="s">
        <v>0</v>
      </c>
      <c r="P2" s="486" t="s">
        <v>5366</v>
      </c>
    </row>
    <row r="3" spans="1:16" ht="14.25">
      <c r="A3" s="489" t="s">
        <v>1361</v>
      </c>
      <c r="B3" s="490" t="s">
        <v>5368</v>
      </c>
      <c r="C3" s="491">
        <v>15580232.449999999</v>
      </c>
      <c r="H3" s="385">
        <v>579904</v>
      </c>
      <c r="I3" s="492">
        <v>0</v>
      </c>
      <c r="K3" s="370">
        <v>11005560</v>
      </c>
      <c r="L3" s="492">
        <v>3232407.96</v>
      </c>
      <c r="N3" s="385">
        <v>9183025</v>
      </c>
      <c r="O3" s="385" t="s">
        <v>5369</v>
      </c>
      <c r="P3" s="492">
        <v>0</v>
      </c>
    </row>
    <row r="4" spans="1:16" ht="14.25">
      <c r="A4" s="489" t="s">
        <v>477</v>
      </c>
      <c r="B4" s="490" t="s">
        <v>5370</v>
      </c>
      <c r="C4" s="491">
        <v>8459157.2599999998</v>
      </c>
      <c r="H4" s="385">
        <v>36881</v>
      </c>
      <c r="I4" s="492">
        <v>0</v>
      </c>
      <c r="K4" s="370">
        <v>10940590</v>
      </c>
      <c r="L4" s="492">
        <v>788233.89</v>
      </c>
      <c r="N4" s="385">
        <v>6852608</v>
      </c>
      <c r="O4" s="385" t="s">
        <v>5371</v>
      </c>
      <c r="P4" s="492">
        <v>0</v>
      </c>
    </row>
    <row r="5" spans="1:16" ht="14.25">
      <c r="A5" s="489" t="s">
        <v>457</v>
      </c>
      <c r="B5" s="490" t="s">
        <v>5372</v>
      </c>
      <c r="C5" s="491">
        <v>6433580.2400000002</v>
      </c>
      <c r="H5" s="385">
        <v>34899</v>
      </c>
      <c r="I5" s="492">
        <v>0</v>
      </c>
      <c r="K5" s="370" t="s">
        <v>3643</v>
      </c>
      <c r="L5" s="492">
        <v>50464.35</v>
      </c>
      <c r="N5" s="385">
        <v>226343</v>
      </c>
      <c r="O5" s="385" t="s">
        <v>5373</v>
      </c>
      <c r="P5" s="492">
        <v>0</v>
      </c>
    </row>
    <row r="6" spans="1:16" ht="14.25">
      <c r="A6" s="489" t="s">
        <v>554</v>
      </c>
      <c r="B6" s="490" t="s">
        <v>5374</v>
      </c>
      <c r="C6" s="491">
        <v>4299096.57</v>
      </c>
      <c r="H6" s="385">
        <v>439947</v>
      </c>
      <c r="I6" s="492">
        <v>0</v>
      </c>
      <c r="K6" s="370">
        <v>10982276</v>
      </c>
      <c r="L6" s="492">
        <v>0</v>
      </c>
      <c r="N6" s="385">
        <v>4841428</v>
      </c>
      <c r="O6" s="385" t="s">
        <v>5375</v>
      </c>
      <c r="P6" s="492">
        <v>0</v>
      </c>
    </row>
    <row r="7" spans="1:16" ht="14.25">
      <c r="A7" s="489" t="s">
        <v>893</v>
      </c>
      <c r="B7" s="490" t="s">
        <v>5376</v>
      </c>
      <c r="C7" s="491">
        <v>4077623.09</v>
      </c>
      <c r="H7" s="385">
        <v>442725</v>
      </c>
      <c r="I7" s="492">
        <v>55800.72</v>
      </c>
      <c r="K7" s="370" t="s">
        <v>3647</v>
      </c>
      <c r="L7" s="492">
        <v>9867431.5899999999</v>
      </c>
      <c r="N7" s="385">
        <v>2096281</v>
      </c>
      <c r="O7" s="385" t="s">
        <v>5377</v>
      </c>
      <c r="P7" s="492">
        <v>345184.33</v>
      </c>
    </row>
    <row r="8" spans="1:16" ht="14.25">
      <c r="A8" s="489" t="s">
        <v>827</v>
      </c>
      <c r="B8" s="490" t="s">
        <v>5378</v>
      </c>
      <c r="C8" s="491">
        <v>3839486.7</v>
      </c>
      <c r="H8" s="385">
        <v>421731</v>
      </c>
      <c r="I8" s="492">
        <v>20405.259999999998</v>
      </c>
      <c r="K8" s="370">
        <v>3844136</v>
      </c>
      <c r="L8" s="492">
        <v>54544.17</v>
      </c>
      <c r="N8" s="385">
        <v>6188251</v>
      </c>
      <c r="O8" s="385" t="s">
        <v>5379</v>
      </c>
      <c r="P8" s="492">
        <v>0</v>
      </c>
    </row>
    <row r="9" spans="1:16" ht="14.25">
      <c r="A9" s="489" t="s">
        <v>935</v>
      </c>
      <c r="B9" s="490" t="s">
        <v>5380</v>
      </c>
      <c r="C9" s="491">
        <v>3558012.12</v>
      </c>
      <c r="H9" s="385">
        <v>376503</v>
      </c>
      <c r="I9" s="492">
        <v>375066.66</v>
      </c>
      <c r="K9" s="370">
        <v>10936630</v>
      </c>
      <c r="L9" s="492">
        <v>984.32</v>
      </c>
      <c r="N9" s="385">
        <v>4848711</v>
      </c>
      <c r="O9" s="385" t="s">
        <v>5381</v>
      </c>
      <c r="P9" s="492">
        <v>0</v>
      </c>
    </row>
    <row r="10" spans="1:16" ht="14.25">
      <c r="A10" s="489" t="s">
        <v>1692</v>
      </c>
      <c r="B10" s="490" t="s">
        <v>5382</v>
      </c>
      <c r="C10" s="491">
        <v>3421226.44</v>
      </c>
      <c r="H10" s="385">
        <v>376732</v>
      </c>
      <c r="I10" s="492">
        <v>344322.12</v>
      </c>
      <c r="K10" s="370">
        <v>10944986</v>
      </c>
      <c r="L10" s="492">
        <v>0</v>
      </c>
      <c r="N10" s="385">
        <v>4783402</v>
      </c>
      <c r="O10" s="385" t="s">
        <v>5383</v>
      </c>
      <c r="P10" s="492">
        <v>0</v>
      </c>
    </row>
    <row r="11" spans="1:16" ht="14.25">
      <c r="A11" s="489" t="s">
        <v>2321</v>
      </c>
      <c r="B11" s="490" t="s">
        <v>5384</v>
      </c>
      <c r="C11" s="491">
        <v>3376490.94</v>
      </c>
      <c r="H11" s="385">
        <v>420111</v>
      </c>
      <c r="I11" s="492">
        <v>2133.9299999999998</v>
      </c>
      <c r="K11" s="370">
        <v>11071318</v>
      </c>
      <c r="L11" s="492">
        <v>357859.63</v>
      </c>
      <c r="N11" s="385">
        <v>4988368</v>
      </c>
      <c r="O11" s="385" t="s">
        <v>5385</v>
      </c>
      <c r="P11" s="492">
        <v>107798.94</v>
      </c>
    </row>
    <row r="12" spans="1:16" ht="14.25">
      <c r="A12" s="489" t="s">
        <v>557</v>
      </c>
      <c r="B12" s="490" t="s">
        <v>5386</v>
      </c>
      <c r="C12" s="491">
        <v>2953123.6</v>
      </c>
      <c r="H12" s="385">
        <v>47785</v>
      </c>
      <c r="I12" s="385">
        <v>0</v>
      </c>
      <c r="K12" s="370" t="s">
        <v>3652</v>
      </c>
      <c r="L12" s="492">
        <v>0</v>
      </c>
      <c r="N12" s="385">
        <v>4416642</v>
      </c>
      <c r="O12" s="385" t="s">
        <v>5387</v>
      </c>
      <c r="P12" s="492">
        <v>0</v>
      </c>
    </row>
    <row r="13" spans="1:16" ht="14.25">
      <c r="A13" s="489" t="s">
        <v>1578</v>
      </c>
      <c r="B13" s="490" t="s">
        <v>5388</v>
      </c>
      <c r="C13" s="491">
        <v>2925121.32</v>
      </c>
      <c r="H13" s="385">
        <v>49819</v>
      </c>
      <c r="I13" s="385">
        <v>0</v>
      </c>
      <c r="K13" s="370">
        <v>11026371</v>
      </c>
      <c r="L13" s="492">
        <v>2490866.48</v>
      </c>
      <c r="N13" s="385">
        <v>4903270</v>
      </c>
      <c r="O13" s="385" t="s">
        <v>5389</v>
      </c>
      <c r="P13" s="492">
        <v>0</v>
      </c>
    </row>
    <row r="14" spans="1:16" ht="14.25">
      <c r="A14" s="489" t="s">
        <v>1964</v>
      </c>
      <c r="B14" s="490" t="s">
        <v>5390</v>
      </c>
      <c r="C14" s="491">
        <v>2843495.32</v>
      </c>
      <c r="H14" s="385">
        <v>379151</v>
      </c>
      <c r="I14" s="492">
        <v>265747.65999999997</v>
      </c>
      <c r="K14" s="370" t="s">
        <v>3655</v>
      </c>
      <c r="L14" s="492">
        <v>491852.31</v>
      </c>
      <c r="N14" s="385">
        <v>8155858</v>
      </c>
      <c r="O14" s="385" t="s">
        <v>5391</v>
      </c>
      <c r="P14" s="492">
        <v>0</v>
      </c>
    </row>
    <row r="15" spans="1:16" ht="14.25">
      <c r="A15" s="489" t="s">
        <v>583</v>
      </c>
      <c r="B15" s="490" t="s">
        <v>5392</v>
      </c>
      <c r="C15" s="491">
        <v>2775934.91</v>
      </c>
      <c r="H15" s="385">
        <v>253852</v>
      </c>
      <c r="I15" s="385">
        <v>0</v>
      </c>
      <c r="K15" s="370" t="s">
        <v>3657</v>
      </c>
      <c r="L15" s="492">
        <v>28.2</v>
      </c>
      <c r="N15" s="385">
        <v>6032020</v>
      </c>
      <c r="O15" s="385" t="s">
        <v>5393</v>
      </c>
      <c r="P15" s="492">
        <v>0</v>
      </c>
    </row>
    <row r="16" spans="1:16" ht="14.25">
      <c r="A16" s="489" t="s">
        <v>920</v>
      </c>
      <c r="B16" s="490" t="s">
        <v>5394</v>
      </c>
      <c r="C16" s="491">
        <v>2419959.27</v>
      </c>
      <c r="H16" s="385">
        <v>34380</v>
      </c>
      <c r="I16" s="492">
        <v>0</v>
      </c>
      <c r="N16" s="385">
        <v>3774100</v>
      </c>
      <c r="O16" s="385" t="s">
        <v>5395</v>
      </c>
      <c r="P16" s="492">
        <v>0</v>
      </c>
    </row>
    <row r="17" spans="1:16" ht="14.25">
      <c r="A17" s="489" t="s">
        <v>2221</v>
      </c>
      <c r="B17" s="490" t="s">
        <v>5396</v>
      </c>
      <c r="C17" s="491">
        <v>2401960.16</v>
      </c>
      <c r="H17" s="385">
        <v>578360</v>
      </c>
      <c r="I17" s="385">
        <v>0</v>
      </c>
      <c r="N17" s="385">
        <v>4652696</v>
      </c>
      <c r="O17" s="385" t="s">
        <v>5397</v>
      </c>
      <c r="P17" s="492">
        <v>60838.64</v>
      </c>
    </row>
    <row r="18" spans="1:16" ht="14.25">
      <c r="A18" s="489" t="s">
        <v>1370</v>
      </c>
      <c r="B18" s="490" t="s">
        <v>5398</v>
      </c>
      <c r="C18" s="491">
        <v>2138924.46</v>
      </c>
      <c r="H18" s="385">
        <v>32319</v>
      </c>
      <c r="I18" s="492">
        <v>13034.99</v>
      </c>
      <c r="N18" s="385">
        <v>7518857</v>
      </c>
      <c r="O18" s="385" t="s">
        <v>5399</v>
      </c>
      <c r="P18" s="492">
        <v>0</v>
      </c>
    </row>
    <row r="19" spans="1:16" ht="14.25">
      <c r="A19" s="489" t="s">
        <v>1536</v>
      </c>
      <c r="B19" s="490" t="s">
        <v>5400</v>
      </c>
      <c r="C19" s="491">
        <v>2083404.26</v>
      </c>
      <c r="H19" s="385">
        <v>36944</v>
      </c>
      <c r="I19" s="492">
        <v>100756.95</v>
      </c>
      <c r="N19" s="385">
        <v>4459682</v>
      </c>
      <c r="O19" s="385" t="s">
        <v>5401</v>
      </c>
      <c r="P19" s="492">
        <v>239.42</v>
      </c>
    </row>
    <row r="20" spans="1:16" ht="14.25">
      <c r="A20" s="489" t="s">
        <v>464</v>
      </c>
      <c r="B20" s="490" t="s">
        <v>5402</v>
      </c>
      <c r="C20" s="491">
        <v>2014660.62</v>
      </c>
      <c r="H20" s="385">
        <v>446649</v>
      </c>
      <c r="I20" s="385">
        <v>7.19</v>
      </c>
      <c r="N20" s="385">
        <v>4358218</v>
      </c>
      <c r="O20" s="385" t="s">
        <v>5403</v>
      </c>
      <c r="P20" s="492">
        <v>0</v>
      </c>
    </row>
    <row r="21" spans="1:16" ht="15.75" customHeight="1">
      <c r="A21" s="489" t="s">
        <v>652</v>
      </c>
      <c r="B21" s="490" t="s">
        <v>5404</v>
      </c>
      <c r="C21" s="491">
        <v>1917962.13</v>
      </c>
      <c r="H21" s="385">
        <v>352574</v>
      </c>
      <c r="I21" s="385">
        <v>0</v>
      </c>
      <c r="N21" s="385">
        <v>4805165</v>
      </c>
      <c r="O21" s="385" t="s">
        <v>5405</v>
      </c>
      <c r="P21" s="492">
        <v>2563.59</v>
      </c>
    </row>
    <row r="22" spans="1:16" ht="15.75" customHeight="1">
      <c r="A22" s="489" t="s">
        <v>2404</v>
      </c>
      <c r="B22" s="490" t="s">
        <v>5406</v>
      </c>
      <c r="C22" s="491">
        <v>1900567.25</v>
      </c>
      <c r="H22" s="385">
        <v>34467</v>
      </c>
      <c r="I22" s="385">
        <v>0</v>
      </c>
      <c r="N22" s="385">
        <v>7783008</v>
      </c>
      <c r="O22" s="385" t="s">
        <v>5407</v>
      </c>
      <c r="P22" s="492">
        <v>0</v>
      </c>
    </row>
    <row r="23" spans="1:16" ht="15.75" customHeight="1">
      <c r="A23" s="489" t="s">
        <v>2181</v>
      </c>
      <c r="B23" s="490" t="s">
        <v>5408</v>
      </c>
      <c r="C23" s="491">
        <v>1824424.82</v>
      </c>
      <c r="H23" s="385">
        <v>32262</v>
      </c>
      <c r="I23" s="385">
        <v>0</v>
      </c>
      <c r="N23" s="385">
        <v>4831456</v>
      </c>
      <c r="O23" s="385" t="s">
        <v>5409</v>
      </c>
      <c r="P23" s="492">
        <v>0</v>
      </c>
    </row>
    <row r="24" spans="1:16" ht="15.75" customHeight="1">
      <c r="A24" s="489" t="s">
        <v>2733</v>
      </c>
      <c r="B24" s="490" t="s">
        <v>5410</v>
      </c>
      <c r="C24" s="491">
        <v>1820828.17</v>
      </c>
      <c r="H24" s="385">
        <v>293395</v>
      </c>
      <c r="I24" s="385">
        <v>0</v>
      </c>
      <c r="N24" s="385">
        <v>447631</v>
      </c>
      <c r="O24" s="385" t="s">
        <v>5411</v>
      </c>
      <c r="P24" s="492">
        <v>0</v>
      </c>
    </row>
    <row r="25" spans="1:16" ht="15.75" customHeight="1">
      <c r="A25" s="489" t="s">
        <v>2080</v>
      </c>
      <c r="B25" s="490" t="s">
        <v>5412</v>
      </c>
      <c r="C25" s="491">
        <v>1787123.98</v>
      </c>
      <c r="H25" s="385">
        <v>33002</v>
      </c>
      <c r="I25" s="492">
        <v>0</v>
      </c>
      <c r="N25" s="385">
        <v>4598320</v>
      </c>
      <c r="O25" s="385" t="s">
        <v>5413</v>
      </c>
      <c r="P25" s="492">
        <v>0</v>
      </c>
    </row>
    <row r="26" spans="1:16" ht="15.75" customHeight="1">
      <c r="A26" s="489" t="s">
        <v>1237</v>
      </c>
      <c r="B26" s="490" t="s">
        <v>5414</v>
      </c>
      <c r="C26" s="491">
        <v>1706594.79</v>
      </c>
      <c r="H26" s="385">
        <v>627408</v>
      </c>
      <c r="I26" s="385">
        <v>0</v>
      </c>
      <c r="N26" s="385">
        <v>58954</v>
      </c>
      <c r="O26" s="385" t="s">
        <v>5415</v>
      </c>
      <c r="P26" s="492">
        <v>156963.19</v>
      </c>
    </row>
    <row r="27" spans="1:16" ht="15.75" customHeight="1">
      <c r="A27" s="489" t="s">
        <v>2098</v>
      </c>
      <c r="B27" s="490" t="s">
        <v>5416</v>
      </c>
      <c r="C27" s="491">
        <v>1706330.35</v>
      </c>
      <c r="H27" s="385">
        <v>624508</v>
      </c>
      <c r="I27" s="385">
        <v>0</v>
      </c>
      <c r="N27" s="385">
        <v>8233833</v>
      </c>
      <c r="O27" s="385" t="s">
        <v>5417</v>
      </c>
      <c r="P27" s="492">
        <v>0</v>
      </c>
    </row>
    <row r="28" spans="1:16" ht="15.75" customHeight="1">
      <c r="A28" s="489" t="s">
        <v>2083</v>
      </c>
      <c r="B28" s="490" t="s">
        <v>5412</v>
      </c>
      <c r="C28" s="491">
        <v>1697112.24</v>
      </c>
      <c r="H28" s="385">
        <v>270211</v>
      </c>
      <c r="I28" s="385">
        <v>395.14</v>
      </c>
      <c r="N28" s="385">
        <v>7782720</v>
      </c>
      <c r="O28" s="385" t="s">
        <v>5418</v>
      </c>
      <c r="P28" s="492">
        <v>-21.91</v>
      </c>
    </row>
    <row r="29" spans="1:16" ht="15.75" customHeight="1">
      <c r="A29" s="489" t="s">
        <v>1630</v>
      </c>
      <c r="B29" s="490" t="s">
        <v>5419</v>
      </c>
      <c r="C29" s="491">
        <v>1669400.66</v>
      </c>
      <c r="H29" s="385">
        <v>451734</v>
      </c>
      <c r="I29" s="492">
        <v>0</v>
      </c>
      <c r="N29" s="385">
        <v>2889018</v>
      </c>
      <c r="O29" s="385" t="s">
        <v>5420</v>
      </c>
      <c r="P29" s="492">
        <v>21397.62</v>
      </c>
    </row>
    <row r="30" spans="1:16" ht="15.75" customHeight="1">
      <c r="A30" s="489" t="s">
        <v>2121</v>
      </c>
      <c r="B30" s="490" t="s">
        <v>5421</v>
      </c>
      <c r="C30" s="491">
        <v>1663017.27</v>
      </c>
      <c r="H30" s="385">
        <v>624134</v>
      </c>
      <c r="I30" s="385">
        <v>0</v>
      </c>
      <c r="N30" s="385">
        <v>4488691</v>
      </c>
      <c r="O30" s="385" t="s">
        <v>5422</v>
      </c>
      <c r="P30" s="492">
        <v>0</v>
      </c>
    </row>
    <row r="31" spans="1:16" ht="15.75" customHeight="1">
      <c r="A31" s="489" t="s">
        <v>404</v>
      </c>
      <c r="B31" s="490" t="s">
        <v>5423</v>
      </c>
      <c r="C31" s="491">
        <v>1654697.99</v>
      </c>
      <c r="H31" s="385">
        <v>35841</v>
      </c>
      <c r="I31" s="385">
        <v>0</v>
      </c>
      <c r="N31" s="385">
        <v>4793812</v>
      </c>
      <c r="O31" s="385" t="s">
        <v>5383</v>
      </c>
      <c r="P31" s="492">
        <v>0</v>
      </c>
    </row>
    <row r="32" spans="1:16" ht="15.75" customHeight="1">
      <c r="A32" s="489" t="s">
        <v>1988</v>
      </c>
      <c r="B32" s="490" t="s">
        <v>5390</v>
      </c>
      <c r="C32" s="491">
        <v>1634490</v>
      </c>
      <c r="H32" s="385">
        <v>36284</v>
      </c>
      <c r="I32" s="385">
        <v>0</v>
      </c>
      <c r="N32" s="385">
        <v>5661723</v>
      </c>
      <c r="O32" s="385" t="s">
        <v>5424</v>
      </c>
      <c r="P32" s="492">
        <v>0</v>
      </c>
    </row>
    <row r="33" spans="1:16" ht="15.75" customHeight="1">
      <c r="A33" s="489" t="s">
        <v>2165</v>
      </c>
      <c r="B33" s="490" t="s">
        <v>5425</v>
      </c>
      <c r="C33" s="491">
        <v>1609527.08</v>
      </c>
      <c r="H33" s="385">
        <v>46477</v>
      </c>
      <c r="I33" s="385">
        <v>0</v>
      </c>
      <c r="N33" s="385">
        <v>2551563</v>
      </c>
      <c r="O33" s="385" t="s">
        <v>5426</v>
      </c>
      <c r="P33" s="492">
        <v>52733.82</v>
      </c>
    </row>
    <row r="34" spans="1:16" ht="15.75" customHeight="1">
      <c r="A34" s="489" t="s">
        <v>1484</v>
      </c>
      <c r="B34" s="490" t="s">
        <v>5427</v>
      </c>
      <c r="C34" s="491">
        <v>1583463.85</v>
      </c>
      <c r="H34" s="385">
        <v>39943</v>
      </c>
      <c r="I34" s="385">
        <v>0</v>
      </c>
      <c r="N34" s="385">
        <v>2660830</v>
      </c>
      <c r="O34" s="385" t="s">
        <v>5428</v>
      </c>
      <c r="P34" s="492">
        <v>0</v>
      </c>
    </row>
    <row r="35" spans="1:16" ht="15.75" customHeight="1">
      <c r="A35" s="489" t="s">
        <v>2616</v>
      </c>
      <c r="B35" s="490" t="s">
        <v>5429</v>
      </c>
      <c r="C35" s="491">
        <v>1530901.76</v>
      </c>
      <c r="H35" s="385">
        <v>32049</v>
      </c>
      <c r="I35" s="385">
        <v>0</v>
      </c>
      <c r="N35" s="385">
        <v>5682953</v>
      </c>
      <c r="O35" s="385" t="s">
        <v>5430</v>
      </c>
      <c r="P35" s="492">
        <v>741.25</v>
      </c>
    </row>
    <row r="36" spans="1:16" ht="15.75" customHeight="1">
      <c r="A36" s="489" t="s">
        <v>1909</v>
      </c>
      <c r="B36" s="490" t="s">
        <v>5431</v>
      </c>
      <c r="C36" s="491">
        <v>1500558.41</v>
      </c>
      <c r="H36" s="385">
        <v>35069</v>
      </c>
      <c r="I36" s="385">
        <v>0</v>
      </c>
      <c r="N36" s="385">
        <v>2214585</v>
      </c>
      <c r="O36" s="385" t="s">
        <v>5432</v>
      </c>
      <c r="P36" s="492">
        <v>0</v>
      </c>
    </row>
    <row r="37" spans="1:16" ht="15.75" customHeight="1">
      <c r="A37" s="489" t="s">
        <v>381</v>
      </c>
      <c r="B37" s="490" t="s">
        <v>5433</v>
      </c>
      <c r="C37" s="491">
        <v>1483700.52</v>
      </c>
      <c r="H37" s="385">
        <v>32441</v>
      </c>
      <c r="I37" s="385">
        <v>0</v>
      </c>
      <c r="N37" s="385">
        <v>7854925</v>
      </c>
      <c r="O37" s="385" t="s">
        <v>5434</v>
      </c>
      <c r="P37" s="492">
        <v>0</v>
      </c>
    </row>
    <row r="38" spans="1:16" ht="15.75" customHeight="1">
      <c r="A38" s="489" t="s">
        <v>2095</v>
      </c>
      <c r="B38" s="490" t="s">
        <v>5435</v>
      </c>
      <c r="C38" s="491">
        <v>1475794.18</v>
      </c>
      <c r="H38" s="385">
        <v>37718</v>
      </c>
      <c r="I38" s="385">
        <v>0</v>
      </c>
      <c r="N38" s="385">
        <v>8118585</v>
      </c>
      <c r="O38" s="385" t="s">
        <v>5436</v>
      </c>
      <c r="P38" s="492">
        <v>0</v>
      </c>
    </row>
    <row r="39" spans="1:16" ht="15.75" customHeight="1">
      <c r="A39" s="489" t="s">
        <v>2183</v>
      </c>
      <c r="B39" s="490" t="s">
        <v>5408</v>
      </c>
      <c r="C39" s="491">
        <v>1440884.91</v>
      </c>
      <c r="H39" s="385">
        <v>33153</v>
      </c>
      <c r="I39" s="492">
        <v>0</v>
      </c>
      <c r="N39" s="385">
        <v>4608802</v>
      </c>
      <c r="O39" s="385" t="s">
        <v>5437</v>
      </c>
      <c r="P39" s="492">
        <v>85756.23</v>
      </c>
    </row>
    <row r="40" spans="1:16" ht="15.75" customHeight="1">
      <c r="A40" s="489" t="s">
        <v>1357</v>
      </c>
      <c r="B40" s="490" t="s">
        <v>5438</v>
      </c>
      <c r="C40" s="491">
        <v>1410690.53</v>
      </c>
      <c r="H40" s="385">
        <v>474439</v>
      </c>
      <c r="I40" s="492">
        <v>0</v>
      </c>
      <c r="N40" s="385">
        <v>4559307</v>
      </c>
      <c r="O40" s="385" t="s">
        <v>5439</v>
      </c>
      <c r="P40" s="492">
        <v>0</v>
      </c>
    </row>
    <row r="41" spans="1:16" ht="15.75" customHeight="1">
      <c r="A41" s="489" t="s">
        <v>1142</v>
      </c>
      <c r="B41" s="490" t="s">
        <v>5440</v>
      </c>
      <c r="C41" s="491">
        <v>1380071.82</v>
      </c>
      <c r="H41" s="385">
        <v>424833</v>
      </c>
      <c r="I41" s="492">
        <v>176114.52</v>
      </c>
      <c r="N41" s="385">
        <v>6486558</v>
      </c>
      <c r="O41" s="385" t="s">
        <v>5441</v>
      </c>
      <c r="P41" s="492">
        <v>147809.72</v>
      </c>
    </row>
    <row r="42" spans="1:16" ht="15.75" customHeight="1">
      <c r="A42" s="489" t="s">
        <v>2575</v>
      </c>
      <c r="B42" s="490" t="s">
        <v>5442</v>
      </c>
      <c r="C42" s="491">
        <v>1359102.07</v>
      </c>
      <c r="H42" s="385">
        <v>253798</v>
      </c>
      <c r="I42" s="492">
        <v>0</v>
      </c>
      <c r="N42" s="385">
        <v>4637696</v>
      </c>
      <c r="O42" s="385" t="s">
        <v>5443</v>
      </c>
      <c r="P42" s="492">
        <v>0</v>
      </c>
    </row>
    <row r="43" spans="1:16" ht="15.75" customHeight="1">
      <c r="A43" s="489" t="s">
        <v>1949</v>
      </c>
      <c r="B43" s="490" t="s">
        <v>5390</v>
      </c>
      <c r="C43" s="491">
        <v>1334373.33</v>
      </c>
      <c r="H43" s="385">
        <v>32208</v>
      </c>
      <c r="I43" s="492">
        <v>0</v>
      </c>
      <c r="N43" s="385">
        <v>6320705</v>
      </c>
      <c r="O43" s="385" t="s">
        <v>5444</v>
      </c>
      <c r="P43" s="492">
        <v>0.15</v>
      </c>
    </row>
    <row r="44" spans="1:16" ht="15.75" customHeight="1">
      <c r="A44" s="489" t="s">
        <v>2454</v>
      </c>
      <c r="B44" s="490" t="s">
        <v>5445</v>
      </c>
      <c r="C44" s="491">
        <v>1332033.29</v>
      </c>
      <c r="H44" s="385">
        <v>48783</v>
      </c>
      <c r="I44" s="385">
        <v>0</v>
      </c>
      <c r="N44" s="385">
        <v>2289902</v>
      </c>
      <c r="O44" s="385" t="s">
        <v>5446</v>
      </c>
      <c r="P44" s="492">
        <v>0</v>
      </c>
    </row>
    <row r="45" spans="1:16" ht="15.75" customHeight="1">
      <c r="A45" s="489" t="s">
        <v>1729</v>
      </c>
      <c r="B45" s="490" t="s">
        <v>5447</v>
      </c>
      <c r="C45" s="491">
        <v>1311689.6499999999</v>
      </c>
      <c r="H45" s="385">
        <v>441042</v>
      </c>
      <c r="I45" s="492">
        <v>114854.89</v>
      </c>
      <c r="N45" s="385">
        <v>4398585</v>
      </c>
      <c r="O45" s="385" t="s">
        <v>5448</v>
      </c>
      <c r="P45" s="492">
        <v>0</v>
      </c>
    </row>
    <row r="46" spans="1:16" ht="15.75" customHeight="1">
      <c r="A46" s="489" t="s">
        <v>2309</v>
      </c>
      <c r="B46" s="490" t="s">
        <v>5449</v>
      </c>
      <c r="C46" s="491">
        <v>1285382.5</v>
      </c>
      <c r="H46" s="385">
        <v>455761</v>
      </c>
      <c r="I46" s="385">
        <v>0</v>
      </c>
      <c r="N46" s="385">
        <v>8588911</v>
      </c>
      <c r="O46" s="385" t="s">
        <v>5450</v>
      </c>
      <c r="P46" s="492">
        <v>0</v>
      </c>
    </row>
    <row r="47" spans="1:16" ht="15.75" customHeight="1">
      <c r="A47" s="489" t="s">
        <v>2223</v>
      </c>
      <c r="B47" s="490" t="s">
        <v>5396</v>
      </c>
      <c r="C47" s="491">
        <v>1261152.8999999999</v>
      </c>
      <c r="H47" s="385">
        <v>362237</v>
      </c>
      <c r="I47" s="385">
        <v>0</v>
      </c>
      <c r="N47" s="385">
        <v>6480340</v>
      </c>
      <c r="O47" s="385" t="s">
        <v>5451</v>
      </c>
      <c r="P47" s="492">
        <v>0</v>
      </c>
    </row>
    <row r="48" spans="1:16" ht="15.75" customHeight="1">
      <c r="A48" s="489" t="s">
        <v>1685</v>
      </c>
      <c r="B48" s="490" t="s">
        <v>5452</v>
      </c>
      <c r="C48" s="491">
        <v>1249888.3600000001</v>
      </c>
      <c r="H48" s="385">
        <v>36371</v>
      </c>
      <c r="I48" s="385">
        <v>0</v>
      </c>
      <c r="N48" s="385">
        <v>4680045</v>
      </c>
      <c r="O48" s="385" t="s">
        <v>5453</v>
      </c>
      <c r="P48" s="492">
        <v>0</v>
      </c>
    </row>
    <row r="49" spans="1:16" ht="15.75" customHeight="1">
      <c r="A49" s="489" t="s">
        <v>1979</v>
      </c>
      <c r="B49" s="490" t="s">
        <v>5390</v>
      </c>
      <c r="C49" s="491">
        <v>1248424.04</v>
      </c>
      <c r="H49" s="385">
        <v>560488</v>
      </c>
      <c r="I49" s="385">
        <v>0</v>
      </c>
      <c r="N49" s="385">
        <v>2699859</v>
      </c>
      <c r="O49" s="385" t="s">
        <v>5454</v>
      </c>
      <c r="P49" s="492">
        <v>0</v>
      </c>
    </row>
    <row r="50" spans="1:16" ht="15.75" customHeight="1">
      <c r="A50" s="489" t="s">
        <v>1590</v>
      </c>
      <c r="B50" s="490" t="s">
        <v>5455</v>
      </c>
      <c r="C50" s="491">
        <v>1221028.5</v>
      </c>
      <c r="H50" s="385">
        <v>266130</v>
      </c>
      <c r="I50" s="492">
        <v>0</v>
      </c>
      <c r="N50" s="385">
        <v>6029791</v>
      </c>
      <c r="O50" s="385" t="s">
        <v>5456</v>
      </c>
      <c r="P50" s="492">
        <v>0</v>
      </c>
    </row>
    <row r="51" spans="1:16" ht="15.75" customHeight="1">
      <c r="A51" s="489" t="s">
        <v>2085</v>
      </c>
      <c r="B51" s="490" t="s">
        <v>5457</v>
      </c>
      <c r="C51" s="491">
        <v>1215725.68</v>
      </c>
      <c r="H51" s="385">
        <v>435801</v>
      </c>
      <c r="I51" s="492">
        <v>242144.99</v>
      </c>
      <c r="N51" s="385">
        <v>4416789</v>
      </c>
      <c r="O51" s="385" t="s">
        <v>5458</v>
      </c>
      <c r="P51" s="492">
        <v>0</v>
      </c>
    </row>
    <row r="52" spans="1:16" ht="15.75" customHeight="1">
      <c r="A52" s="489" t="s">
        <v>1866</v>
      </c>
      <c r="B52" s="490" t="s">
        <v>5459</v>
      </c>
      <c r="C52" s="491">
        <v>1167189.75</v>
      </c>
      <c r="H52" s="385">
        <v>363494</v>
      </c>
      <c r="I52" s="385">
        <v>0</v>
      </c>
      <c r="N52" s="385">
        <v>3241823</v>
      </c>
      <c r="O52" s="385" t="s">
        <v>5460</v>
      </c>
      <c r="P52" s="492">
        <v>0</v>
      </c>
    </row>
    <row r="53" spans="1:16" ht="15.75" customHeight="1">
      <c r="A53" s="489" t="s">
        <v>1475</v>
      </c>
      <c r="B53" s="490" t="s">
        <v>5461</v>
      </c>
      <c r="C53" s="491">
        <v>1134839.71</v>
      </c>
      <c r="H53" s="385">
        <v>79850</v>
      </c>
      <c r="I53" s="385">
        <v>0</v>
      </c>
      <c r="N53" s="385">
        <v>8023410</v>
      </c>
      <c r="O53" s="385" t="s">
        <v>5462</v>
      </c>
      <c r="P53" s="492">
        <v>0</v>
      </c>
    </row>
    <row r="54" spans="1:16" ht="15.75" customHeight="1">
      <c r="A54" s="489" t="s">
        <v>862</v>
      </c>
      <c r="B54" s="490" t="s">
        <v>5463</v>
      </c>
      <c r="C54" s="491">
        <v>1124460.8500000001</v>
      </c>
      <c r="H54" s="385">
        <v>449049</v>
      </c>
      <c r="I54" s="385">
        <v>0</v>
      </c>
      <c r="N54" s="385">
        <v>2720929</v>
      </c>
      <c r="O54" s="385" t="s">
        <v>5417</v>
      </c>
      <c r="P54" s="492">
        <v>0</v>
      </c>
    </row>
    <row r="55" spans="1:16" ht="15.75" customHeight="1">
      <c r="A55" s="489" t="s">
        <v>759</v>
      </c>
      <c r="B55" s="490" t="s">
        <v>5464</v>
      </c>
      <c r="C55" s="491">
        <v>1115632.74</v>
      </c>
      <c r="H55" s="385">
        <v>338439</v>
      </c>
      <c r="I55" s="385">
        <v>0</v>
      </c>
      <c r="N55" s="385">
        <v>6889397</v>
      </c>
      <c r="O55" s="385" t="s">
        <v>5465</v>
      </c>
      <c r="P55" s="492">
        <v>0</v>
      </c>
    </row>
    <row r="56" spans="1:16" ht="15.75" customHeight="1">
      <c r="A56" s="489" t="s">
        <v>1791</v>
      </c>
      <c r="B56" s="490" t="s">
        <v>5466</v>
      </c>
      <c r="C56" s="491">
        <v>1086776.06</v>
      </c>
      <c r="H56" s="385">
        <v>36791</v>
      </c>
      <c r="I56" s="385">
        <v>0</v>
      </c>
      <c r="N56" s="385">
        <v>8524764</v>
      </c>
      <c r="O56" s="385" t="s">
        <v>5467</v>
      </c>
      <c r="P56" s="492">
        <v>0</v>
      </c>
    </row>
    <row r="57" spans="1:16" ht="15.75" customHeight="1">
      <c r="A57" s="489" t="s">
        <v>2171</v>
      </c>
      <c r="B57" s="490" t="s">
        <v>5468</v>
      </c>
      <c r="C57" s="491">
        <v>1075732.57</v>
      </c>
      <c r="H57" s="385">
        <v>32374</v>
      </c>
      <c r="I57" s="385">
        <v>0</v>
      </c>
      <c r="N57" s="385">
        <v>5648950</v>
      </c>
      <c r="O57" s="385" t="s">
        <v>5469</v>
      </c>
      <c r="P57" s="492">
        <v>0</v>
      </c>
    </row>
    <row r="58" spans="1:16" ht="15.75" customHeight="1">
      <c r="A58" s="489" t="s">
        <v>2377</v>
      </c>
      <c r="B58" s="490" t="s">
        <v>5470</v>
      </c>
      <c r="C58" s="491">
        <v>1053759.1000000001</v>
      </c>
      <c r="H58" s="385">
        <v>362767</v>
      </c>
      <c r="I58" s="492">
        <v>0</v>
      </c>
      <c r="N58" s="385">
        <v>4418396</v>
      </c>
      <c r="O58" s="385" t="s">
        <v>5471</v>
      </c>
      <c r="P58" s="492">
        <v>0</v>
      </c>
    </row>
    <row r="59" spans="1:16" ht="15.75" customHeight="1">
      <c r="A59" s="489" t="s">
        <v>942</v>
      </c>
      <c r="B59" s="490" t="s">
        <v>5472</v>
      </c>
      <c r="C59" s="491">
        <v>1053085.6200000001</v>
      </c>
      <c r="H59" s="385">
        <v>38407</v>
      </c>
      <c r="I59" s="492">
        <v>0</v>
      </c>
      <c r="N59" s="385">
        <v>8598875</v>
      </c>
      <c r="O59" s="385" t="s">
        <v>5467</v>
      </c>
      <c r="P59" s="492">
        <v>0</v>
      </c>
    </row>
    <row r="60" spans="1:16" ht="15.75" customHeight="1">
      <c r="A60" s="489" t="s">
        <v>746</v>
      </c>
      <c r="B60" s="490" t="s">
        <v>5473</v>
      </c>
      <c r="C60" s="491">
        <v>1036529.57</v>
      </c>
      <c r="H60" s="385">
        <v>446581</v>
      </c>
      <c r="I60" s="492">
        <v>893019.89</v>
      </c>
      <c r="N60" s="385">
        <v>429563</v>
      </c>
      <c r="O60" s="385" t="s">
        <v>5474</v>
      </c>
      <c r="P60" s="492">
        <v>0</v>
      </c>
    </row>
    <row r="61" spans="1:16" ht="15.75" customHeight="1">
      <c r="A61" s="489" t="s">
        <v>2787</v>
      </c>
      <c r="B61" s="490" t="s">
        <v>5475</v>
      </c>
      <c r="C61" s="491">
        <v>1031995.69</v>
      </c>
      <c r="H61" s="385">
        <v>295437</v>
      </c>
      <c r="I61" s="385">
        <v>0</v>
      </c>
      <c r="N61" s="385">
        <v>9215559</v>
      </c>
      <c r="O61" s="385" t="s">
        <v>5476</v>
      </c>
      <c r="P61" s="492">
        <v>0</v>
      </c>
    </row>
    <row r="62" spans="1:16" ht="15.75" customHeight="1">
      <c r="A62" s="489" t="s">
        <v>2299</v>
      </c>
      <c r="B62" s="490" t="s">
        <v>5477</v>
      </c>
      <c r="C62" s="491">
        <v>1031195.61</v>
      </c>
      <c r="H62" s="385">
        <v>254180</v>
      </c>
      <c r="I62" s="492">
        <v>184840.43</v>
      </c>
      <c r="N62" s="385">
        <v>7046512</v>
      </c>
      <c r="O62" s="385" t="s">
        <v>5478</v>
      </c>
      <c r="P62" s="492">
        <v>0</v>
      </c>
    </row>
    <row r="63" spans="1:16" ht="15.75" customHeight="1">
      <c r="A63" s="489" t="s">
        <v>231</v>
      </c>
      <c r="B63" s="490" t="s">
        <v>5479</v>
      </c>
      <c r="C63" s="491">
        <v>1014434.21</v>
      </c>
      <c r="H63" s="385">
        <v>578866</v>
      </c>
      <c r="I63" s="492">
        <v>293479.61</v>
      </c>
      <c r="N63" s="385">
        <v>8742121</v>
      </c>
      <c r="O63" s="385" t="s">
        <v>5480</v>
      </c>
      <c r="P63" s="492">
        <v>0</v>
      </c>
    </row>
    <row r="64" spans="1:16" ht="15.75" customHeight="1">
      <c r="A64" s="489" t="s">
        <v>540</v>
      </c>
      <c r="B64" s="490" t="s">
        <v>5481</v>
      </c>
      <c r="C64" s="491">
        <v>1012911.7</v>
      </c>
      <c r="H64" s="385">
        <v>579753</v>
      </c>
      <c r="I64" s="492">
        <v>210178.01</v>
      </c>
      <c r="N64" s="385">
        <v>8685427</v>
      </c>
      <c r="O64" s="385" t="s">
        <v>5482</v>
      </c>
      <c r="P64" s="492">
        <v>0</v>
      </c>
    </row>
    <row r="65" spans="1:16" ht="15.75" customHeight="1">
      <c r="A65" s="489" t="s">
        <v>2133</v>
      </c>
      <c r="B65" s="490" t="s">
        <v>5483</v>
      </c>
      <c r="C65" s="491">
        <v>970581.36</v>
      </c>
      <c r="H65" s="385">
        <v>368767</v>
      </c>
      <c r="I65" s="492">
        <v>100066.13</v>
      </c>
      <c r="N65" s="385">
        <v>515215</v>
      </c>
      <c r="O65" s="385" t="s">
        <v>5484</v>
      </c>
      <c r="P65" s="492">
        <v>0</v>
      </c>
    </row>
    <row r="66" spans="1:16" ht="15.75" customHeight="1">
      <c r="A66" s="489" t="s">
        <v>228</v>
      </c>
      <c r="B66" s="490" t="s">
        <v>5485</v>
      </c>
      <c r="C66" s="491">
        <v>934386.14</v>
      </c>
      <c r="H66" s="385">
        <v>33434</v>
      </c>
      <c r="I66" s="492">
        <v>185599.59</v>
      </c>
      <c r="N66" s="385">
        <v>4571776</v>
      </c>
      <c r="O66" s="385" t="s">
        <v>5486</v>
      </c>
      <c r="P66" s="492">
        <v>0</v>
      </c>
    </row>
    <row r="67" spans="1:16" ht="15.75" customHeight="1">
      <c r="A67" s="489" t="s">
        <v>1625</v>
      </c>
      <c r="B67" s="490" t="s">
        <v>5487</v>
      </c>
      <c r="C67" s="491">
        <v>931838.7</v>
      </c>
      <c r="H67" s="385">
        <v>478599</v>
      </c>
      <c r="I67" s="492">
        <v>0</v>
      </c>
      <c r="N67" s="385">
        <v>4425564</v>
      </c>
      <c r="O67" s="385" t="s">
        <v>5488</v>
      </c>
      <c r="P67" s="492">
        <v>0</v>
      </c>
    </row>
    <row r="68" spans="1:16" ht="15.75" customHeight="1">
      <c r="A68" s="489" t="s">
        <v>1957</v>
      </c>
      <c r="B68" s="490" t="s">
        <v>5390</v>
      </c>
      <c r="C68" s="491">
        <v>924831.52</v>
      </c>
      <c r="H68" s="385">
        <v>464575</v>
      </c>
      <c r="I68" s="492">
        <v>56741.54</v>
      </c>
      <c r="N68" s="385">
        <v>7667659</v>
      </c>
      <c r="O68" s="385" t="s">
        <v>5489</v>
      </c>
      <c r="P68" s="492">
        <v>22543.5</v>
      </c>
    </row>
    <row r="69" spans="1:16" ht="15.75" customHeight="1">
      <c r="A69" s="489" t="s">
        <v>1920</v>
      </c>
      <c r="B69" s="490" t="s">
        <v>5431</v>
      </c>
      <c r="C69" s="491">
        <v>923764.74</v>
      </c>
      <c r="H69" s="385">
        <v>82859</v>
      </c>
      <c r="I69" s="385">
        <v>33.26</v>
      </c>
      <c r="N69" s="385">
        <v>4634086</v>
      </c>
      <c r="O69" s="385" t="s">
        <v>5490</v>
      </c>
      <c r="P69" s="492">
        <v>0</v>
      </c>
    </row>
    <row r="70" spans="1:16" ht="15.75" customHeight="1">
      <c r="A70" s="489" t="s">
        <v>1457</v>
      </c>
      <c r="B70" s="490" t="s">
        <v>5491</v>
      </c>
      <c r="C70" s="491">
        <v>910804.27</v>
      </c>
      <c r="H70" s="385">
        <v>439818</v>
      </c>
      <c r="I70" s="385">
        <v>0</v>
      </c>
      <c r="N70" s="385">
        <v>7032839</v>
      </c>
      <c r="O70" s="385" t="s">
        <v>5492</v>
      </c>
      <c r="P70" s="492">
        <v>0</v>
      </c>
    </row>
    <row r="71" spans="1:16" ht="15.75" customHeight="1">
      <c r="A71" s="489" t="s">
        <v>336</v>
      </c>
      <c r="B71" s="490" t="s">
        <v>5433</v>
      </c>
      <c r="C71" s="491">
        <v>910472.27</v>
      </c>
      <c r="H71" s="385">
        <v>463648</v>
      </c>
      <c r="I71" s="385">
        <v>0</v>
      </c>
      <c r="N71" s="385">
        <v>4945025</v>
      </c>
      <c r="O71" s="385" t="s">
        <v>5493</v>
      </c>
      <c r="P71" s="492">
        <v>0</v>
      </c>
    </row>
    <row r="72" spans="1:16" ht="15.75" customHeight="1">
      <c r="A72" s="489" t="s">
        <v>394</v>
      </c>
      <c r="B72" s="490" t="s">
        <v>5433</v>
      </c>
      <c r="C72" s="491">
        <v>868549.67</v>
      </c>
      <c r="H72" s="385">
        <v>31956</v>
      </c>
      <c r="I72" s="492">
        <v>0</v>
      </c>
      <c r="N72" s="385">
        <v>3081966</v>
      </c>
      <c r="O72" s="385" t="s">
        <v>5494</v>
      </c>
      <c r="P72" s="492">
        <v>0</v>
      </c>
    </row>
    <row r="73" spans="1:16" ht="15.75" customHeight="1">
      <c r="A73" s="489" t="s">
        <v>1177</v>
      </c>
      <c r="B73" s="490" t="s">
        <v>5495</v>
      </c>
      <c r="C73" s="491">
        <v>864540.96</v>
      </c>
      <c r="H73" s="385">
        <v>362768</v>
      </c>
      <c r="I73" s="492">
        <v>0</v>
      </c>
      <c r="N73" s="385">
        <v>4750693</v>
      </c>
      <c r="O73" s="385" t="s">
        <v>5496</v>
      </c>
      <c r="P73" s="492">
        <v>0</v>
      </c>
    </row>
    <row r="74" spans="1:16" ht="15.75" customHeight="1">
      <c r="A74" s="489" t="s">
        <v>1364</v>
      </c>
      <c r="B74" s="490" t="s">
        <v>5368</v>
      </c>
      <c r="C74" s="491">
        <v>861659.51</v>
      </c>
      <c r="H74" s="385">
        <v>32131</v>
      </c>
      <c r="I74" s="385">
        <v>0</v>
      </c>
      <c r="N74" s="385">
        <v>4307232</v>
      </c>
      <c r="O74" s="385" t="s">
        <v>5497</v>
      </c>
      <c r="P74" s="492">
        <v>0</v>
      </c>
    </row>
    <row r="75" spans="1:16" ht="15.75" customHeight="1">
      <c r="A75" s="489" t="s">
        <v>1797</v>
      </c>
      <c r="B75" s="490" t="s">
        <v>5466</v>
      </c>
      <c r="C75" s="491">
        <v>855029.8</v>
      </c>
      <c r="H75" s="385">
        <v>476148</v>
      </c>
      <c r="I75" s="492">
        <v>0</v>
      </c>
      <c r="N75" s="385">
        <v>5900668</v>
      </c>
      <c r="O75" s="385" t="s">
        <v>5498</v>
      </c>
      <c r="P75" s="492">
        <v>0</v>
      </c>
    </row>
    <row r="76" spans="1:16" ht="15.75" customHeight="1">
      <c r="A76" s="489" t="s">
        <v>1354</v>
      </c>
      <c r="B76" s="490" t="s">
        <v>5499</v>
      </c>
      <c r="C76" s="491">
        <v>850278.86</v>
      </c>
      <c r="H76" s="385">
        <v>433634</v>
      </c>
      <c r="I76" s="492">
        <v>0</v>
      </c>
      <c r="N76" s="385">
        <v>4859015</v>
      </c>
      <c r="O76" s="385" t="s">
        <v>5500</v>
      </c>
      <c r="P76" s="492">
        <v>0</v>
      </c>
    </row>
    <row r="77" spans="1:16" ht="15.75" customHeight="1">
      <c r="A77" s="489" t="s">
        <v>824</v>
      </c>
      <c r="B77" s="490" t="s">
        <v>5378</v>
      </c>
      <c r="C77" s="491">
        <v>849844.47</v>
      </c>
      <c r="H77" s="385">
        <v>376904</v>
      </c>
      <c r="I77" s="492">
        <v>148129.98000000001</v>
      </c>
      <c r="N77" s="385">
        <v>417444</v>
      </c>
      <c r="O77" s="385" t="s">
        <v>5501</v>
      </c>
      <c r="P77" s="492">
        <v>0</v>
      </c>
    </row>
    <row r="78" spans="1:16" ht="15.75" customHeight="1">
      <c r="A78" s="489" t="s">
        <v>1572</v>
      </c>
      <c r="B78" s="490" t="s">
        <v>5502</v>
      </c>
      <c r="C78" s="491">
        <v>845996.07</v>
      </c>
      <c r="H78" s="385">
        <v>379302</v>
      </c>
      <c r="I78" s="385">
        <v>0</v>
      </c>
      <c r="N78" s="385">
        <v>4458091</v>
      </c>
      <c r="O78" s="385" t="s">
        <v>5503</v>
      </c>
      <c r="P78" s="492">
        <v>0</v>
      </c>
    </row>
    <row r="79" spans="1:16" ht="15.75" customHeight="1">
      <c r="A79" s="489" t="s">
        <v>774</v>
      </c>
      <c r="B79" s="490" t="s">
        <v>5504</v>
      </c>
      <c r="C79" s="491">
        <v>845930.88</v>
      </c>
      <c r="H79" s="385">
        <v>33712</v>
      </c>
      <c r="I79" s="492">
        <v>1730118.95</v>
      </c>
      <c r="N79" s="385">
        <v>5947531</v>
      </c>
      <c r="O79" s="385" t="s">
        <v>5505</v>
      </c>
      <c r="P79" s="492">
        <v>0</v>
      </c>
    </row>
    <row r="80" spans="1:16" ht="15.75" customHeight="1">
      <c r="A80" s="489" t="s">
        <v>1499</v>
      </c>
      <c r="B80" s="490" t="s">
        <v>5427</v>
      </c>
      <c r="C80" s="491">
        <v>841829.72</v>
      </c>
      <c r="H80" s="385">
        <v>320105</v>
      </c>
      <c r="I80" s="385">
        <v>0</v>
      </c>
      <c r="N80" s="385">
        <v>5577</v>
      </c>
      <c r="O80" s="385" t="s">
        <v>5506</v>
      </c>
      <c r="P80" s="492">
        <v>0</v>
      </c>
    </row>
    <row r="81" spans="1:16" ht="15.75" customHeight="1">
      <c r="A81" s="489" t="s">
        <v>2489</v>
      </c>
      <c r="B81" s="490" t="s">
        <v>5507</v>
      </c>
      <c r="C81" s="491">
        <v>836910.04</v>
      </c>
      <c r="H81" s="385">
        <v>436161</v>
      </c>
      <c r="I81" s="492">
        <v>0</v>
      </c>
      <c r="N81" s="385">
        <v>4548330</v>
      </c>
      <c r="O81" s="385" t="s">
        <v>5508</v>
      </c>
      <c r="P81" s="492">
        <v>0</v>
      </c>
    </row>
    <row r="82" spans="1:16" ht="15.75" customHeight="1">
      <c r="A82" s="489" t="s">
        <v>1089</v>
      </c>
      <c r="B82" s="490" t="s">
        <v>5509</v>
      </c>
      <c r="C82" s="491">
        <v>826744.62</v>
      </c>
      <c r="H82" s="385">
        <v>47285</v>
      </c>
      <c r="I82" s="385">
        <v>68.459999999999994</v>
      </c>
      <c r="N82" s="385">
        <v>2089993</v>
      </c>
      <c r="O82" s="385" t="s">
        <v>5510</v>
      </c>
      <c r="P82" s="492">
        <v>0</v>
      </c>
    </row>
    <row r="83" spans="1:16" ht="15.75" customHeight="1">
      <c r="A83" s="489" t="s">
        <v>1519</v>
      </c>
      <c r="B83" s="490" t="s">
        <v>5511</v>
      </c>
      <c r="C83" s="491">
        <v>812853.71</v>
      </c>
      <c r="H83" s="385">
        <v>434550</v>
      </c>
      <c r="I83" s="492">
        <v>0</v>
      </c>
      <c r="N83" s="385">
        <v>9009694</v>
      </c>
      <c r="O83" s="385" t="s">
        <v>5512</v>
      </c>
      <c r="P83" s="492">
        <v>0</v>
      </c>
    </row>
    <row r="84" spans="1:16" ht="15.75" customHeight="1">
      <c r="A84" s="489" t="s">
        <v>1750</v>
      </c>
      <c r="B84" s="490" t="s">
        <v>5513</v>
      </c>
      <c r="C84" s="491">
        <v>801753.74</v>
      </c>
      <c r="H84" s="385">
        <v>463906</v>
      </c>
      <c r="I84" s="492">
        <v>0</v>
      </c>
      <c r="N84" s="385">
        <v>3214407</v>
      </c>
      <c r="O84" s="385" t="s">
        <v>5514</v>
      </c>
      <c r="P84" s="492">
        <v>0</v>
      </c>
    </row>
    <row r="85" spans="1:16" ht="15.75" customHeight="1">
      <c r="A85" s="489" t="s">
        <v>1628</v>
      </c>
      <c r="B85" s="490" t="s">
        <v>5419</v>
      </c>
      <c r="C85" s="491">
        <v>779930.7</v>
      </c>
      <c r="H85" s="385">
        <v>446028</v>
      </c>
      <c r="I85" s="385">
        <v>0</v>
      </c>
      <c r="N85" s="385">
        <v>3679808</v>
      </c>
      <c r="O85" s="385" t="s">
        <v>5515</v>
      </c>
      <c r="P85" s="492">
        <v>0</v>
      </c>
    </row>
    <row r="86" spans="1:16" ht="15.75" customHeight="1">
      <c r="A86" s="489" t="s">
        <v>475</v>
      </c>
      <c r="B86" s="490" t="s">
        <v>5370</v>
      </c>
      <c r="C86" s="491">
        <v>775962.14</v>
      </c>
      <c r="H86" s="385">
        <v>34388</v>
      </c>
      <c r="I86" s="385">
        <v>0</v>
      </c>
      <c r="N86" s="385">
        <v>6096787</v>
      </c>
      <c r="O86" s="385" t="s">
        <v>5516</v>
      </c>
      <c r="P86" s="492">
        <v>0</v>
      </c>
    </row>
    <row r="87" spans="1:16" ht="15.75" customHeight="1">
      <c r="A87" s="489" t="s">
        <v>1009</v>
      </c>
      <c r="B87" s="490" t="s">
        <v>5517</v>
      </c>
      <c r="C87" s="491">
        <v>775298.51</v>
      </c>
      <c r="H87" s="385">
        <v>34321</v>
      </c>
      <c r="I87" s="385">
        <v>0</v>
      </c>
      <c r="N87" s="385">
        <v>4085020</v>
      </c>
      <c r="O87" s="385" t="s">
        <v>5518</v>
      </c>
      <c r="P87" s="492">
        <v>3479.5</v>
      </c>
    </row>
    <row r="88" spans="1:16" ht="15.75" customHeight="1">
      <c r="A88" s="489" t="s">
        <v>2625</v>
      </c>
      <c r="B88" s="490" t="s">
        <v>5519</v>
      </c>
      <c r="C88" s="491">
        <v>758159.35</v>
      </c>
      <c r="H88" s="385">
        <v>39937</v>
      </c>
      <c r="I88" s="385">
        <v>0</v>
      </c>
      <c r="N88" s="385">
        <v>4442405</v>
      </c>
      <c r="O88" s="385" t="s">
        <v>5520</v>
      </c>
      <c r="P88" s="492">
        <v>0.15</v>
      </c>
    </row>
    <row r="89" spans="1:16" ht="15.75" customHeight="1">
      <c r="A89" s="489" t="s">
        <v>1506</v>
      </c>
      <c r="B89" s="490" t="s">
        <v>5427</v>
      </c>
      <c r="C89" s="491">
        <v>750926.1</v>
      </c>
      <c r="H89" s="385">
        <v>35673</v>
      </c>
      <c r="I89" s="385">
        <v>0</v>
      </c>
      <c r="N89" s="385">
        <v>4847953</v>
      </c>
      <c r="O89" s="385" t="s">
        <v>5521</v>
      </c>
      <c r="P89" s="492">
        <v>0</v>
      </c>
    </row>
    <row r="90" spans="1:16" ht="15.75" customHeight="1">
      <c r="A90" s="489" t="s">
        <v>360</v>
      </c>
      <c r="B90" s="490" t="s">
        <v>5433</v>
      </c>
      <c r="C90" s="491">
        <v>744546.38</v>
      </c>
      <c r="H90" s="385">
        <v>480861</v>
      </c>
      <c r="I90" s="385">
        <v>0</v>
      </c>
      <c r="N90" s="385">
        <v>4680314</v>
      </c>
      <c r="O90" s="385" t="s">
        <v>5522</v>
      </c>
      <c r="P90" s="492">
        <v>0</v>
      </c>
    </row>
    <row r="91" spans="1:16" ht="15.75" customHeight="1">
      <c r="A91" s="489" t="s">
        <v>2105</v>
      </c>
      <c r="B91" s="490" t="s">
        <v>5523</v>
      </c>
      <c r="C91" s="491">
        <v>743731.53</v>
      </c>
      <c r="H91" s="385">
        <v>86513</v>
      </c>
      <c r="I91" s="492">
        <v>0</v>
      </c>
      <c r="N91" s="385">
        <v>8993002</v>
      </c>
      <c r="O91" s="385" t="s">
        <v>5524</v>
      </c>
      <c r="P91" s="492">
        <v>0</v>
      </c>
    </row>
    <row r="92" spans="1:16" ht="15.75" customHeight="1">
      <c r="A92" s="489" t="s">
        <v>764</v>
      </c>
      <c r="B92" s="490" t="s">
        <v>5525</v>
      </c>
      <c r="C92" s="491">
        <v>742058.21</v>
      </c>
      <c r="H92" s="385">
        <v>32187</v>
      </c>
      <c r="I92" s="385">
        <v>0</v>
      </c>
      <c r="N92" s="385">
        <v>4468606</v>
      </c>
      <c r="O92" s="385" t="s">
        <v>5436</v>
      </c>
      <c r="P92" s="492">
        <v>0</v>
      </c>
    </row>
    <row r="93" spans="1:16" ht="15.75" customHeight="1">
      <c r="A93" s="489" t="s">
        <v>2711</v>
      </c>
      <c r="B93" s="490" t="s">
        <v>5526</v>
      </c>
      <c r="C93" s="491">
        <v>734868.8</v>
      </c>
      <c r="H93" s="385">
        <v>445839</v>
      </c>
      <c r="I93" s="492">
        <v>0</v>
      </c>
      <c r="N93" s="385">
        <v>5663320</v>
      </c>
      <c r="O93" s="385" t="s">
        <v>5428</v>
      </c>
      <c r="P93" s="492">
        <v>0</v>
      </c>
    </row>
    <row r="94" spans="1:16" ht="15.75" customHeight="1">
      <c r="A94" s="489" t="s">
        <v>2654</v>
      </c>
      <c r="B94" s="490" t="s">
        <v>5527</v>
      </c>
      <c r="C94" s="491">
        <v>724288.64</v>
      </c>
      <c r="H94" s="385">
        <v>464995</v>
      </c>
      <c r="I94" s="492">
        <v>0</v>
      </c>
      <c r="N94" s="385">
        <v>5171052</v>
      </c>
      <c r="O94" s="385" t="s">
        <v>5528</v>
      </c>
      <c r="P94" s="492">
        <v>85781.55</v>
      </c>
    </row>
    <row r="95" spans="1:16" ht="15.75" customHeight="1">
      <c r="A95" s="489" t="s">
        <v>50</v>
      </c>
      <c r="B95" s="490" t="s">
        <v>5529</v>
      </c>
      <c r="C95" s="491">
        <v>721001.55</v>
      </c>
      <c r="H95" s="385">
        <v>579208</v>
      </c>
      <c r="I95" s="492">
        <v>166946.13</v>
      </c>
      <c r="N95" s="385">
        <v>4452023</v>
      </c>
      <c r="O95" s="385" t="s">
        <v>5530</v>
      </c>
      <c r="P95" s="492">
        <v>125387.14</v>
      </c>
    </row>
    <row r="96" spans="1:16" ht="15.75" customHeight="1">
      <c r="A96" s="489" t="s">
        <v>1936</v>
      </c>
      <c r="B96" s="490" t="s">
        <v>5531</v>
      </c>
      <c r="C96" s="491">
        <v>712051.01</v>
      </c>
      <c r="H96" s="385">
        <v>582180</v>
      </c>
      <c r="I96" s="492">
        <v>75671.8</v>
      </c>
      <c r="N96" s="385">
        <v>4582050</v>
      </c>
      <c r="O96" s="385" t="s">
        <v>5532</v>
      </c>
      <c r="P96" s="492">
        <v>0</v>
      </c>
    </row>
    <row r="97" spans="1:16" ht="15.75" customHeight="1">
      <c r="A97" s="489" t="s">
        <v>429</v>
      </c>
      <c r="B97" s="490" t="s">
        <v>5533</v>
      </c>
      <c r="C97" s="491">
        <v>705350.02</v>
      </c>
      <c r="H97" s="385">
        <v>32115</v>
      </c>
      <c r="I97" s="385">
        <v>0</v>
      </c>
      <c r="N97" s="385">
        <v>5080319</v>
      </c>
      <c r="O97" s="385" t="s">
        <v>5534</v>
      </c>
      <c r="P97" s="492">
        <v>0</v>
      </c>
    </row>
    <row r="98" spans="1:16" ht="15.75" customHeight="1">
      <c r="A98" s="489" t="s">
        <v>1119</v>
      </c>
      <c r="B98" s="490" t="s">
        <v>5535</v>
      </c>
      <c r="C98" s="491">
        <v>691799.53</v>
      </c>
      <c r="H98" s="385">
        <v>560590</v>
      </c>
      <c r="I98" s="492">
        <v>0</v>
      </c>
      <c r="N98" s="385">
        <v>4304013</v>
      </c>
      <c r="O98" s="385" t="s">
        <v>5536</v>
      </c>
      <c r="P98" s="492">
        <v>5022.17</v>
      </c>
    </row>
    <row r="99" spans="1:16" ht="15.75" customHeight="1">
      <c r="A99" s="489" t="s">
        <v>1961</v>
      </c>
      <c r="B99" s="490" t="s">
        <v>5390</v>
      </c>
      <c r="C99" s="491">
        <v>687679.67</v>
      </c>
      <c r="H99" s="385">
        <v>451702</v>
      </c>
      <c r="I99" s="492">
        <v>131.06</v>
      </c>
      <c r="N99" s="385">
        <v>4396977</v>
      </c>
      <c r="O99" s="385" t="s">
        <v>5537</v>
      </c>
      <c r="P99" s="492">
        <v>0</v>
      </c>
    </row>
    <row r="100" spans="1:16" ht="15.75" customHeight="1">
      <c r="A100" s="489" t="s">
        <v>377</v>
      </c>
      <c r="B100" s="490" t="s">
        <v>5433</v>
      </c>
      <c r="C100" s="491">
        <v>679854.69</v>
      </c>
      <c r="H100" s="385">
        <v>76952</v>
      </c>
      <c r="I100" s="385">
        <v>0</v>
      </c>
      <c r="N100" s="385">
        <v>552896</v>
      </c>
      <c r="O100" s="385" t="s">
        <v>5538</v>
      </c>
      <c r="P100" s="492">
        <v>166368.91</v>
      </c>
    </row>
    <row r="101" spans="1:16" ht="15.75" customHeight="1">
      <c r="A101" s="489" t="s">
        <v>1942</v>
      </c>
      <c r="B101" s="490" t="s">
        <v>5390</v>
      </c>
      <c r="C101" s="491">
        <v>679166.47</v>
      </c>
      <c r="H101" s="385">
        <v>381137</v>
      </c>
      <c r="I101" s="492">
        <v>48511.63</v>
      </c>
      <c r="N101" s="385">
        <v>5702220</v>
      </c>
      <c r="O101" s="385" t="s">
        <v>5539</v>
      </c>
      <c r="P101" s="492">
        <v>17885.97</v>
      </c>
    </row>
    <row r="102" spans="1:16" ht="15.75" customHeight="1">
      <c r="A102" s="489" t="s">
        <v>1248</v>
      </c>
      <c r="B102" s="490" t="s">
        <v>5540</v>
      </c>
      <c r="C102" s="491">
        <v>676058.81</v>
      </c>
      <c r="H102" s="385">
        <v>31793</v>
      </c>
      <c r="I102" s="492">
        <v>218141.38</v>
      </c>
      <c r="N102" s="385">
        <v>4655754</v>
      </c>
      <c r="O102" s="385" t="s">
        <v>5541</v>
      </c>
      <c r="P102" s="492">
        <v>0</v>
      </c>
    </row>
    <row r="103" spans="1:16" ht="15.75" customHeight="1">
      <c r="A103" s="489" t="s">
        <v>580</v>
      </c>
      <c r="B103" s="490" t="s">
        <v>5392</v>
      </c>
      <c r="C103" s="491">
        <v>666450.67000000004</v>
      </c>
      <c r="H103" s="385">
        <v>266389</v>
      </c>
      <c r="I103" s="492">
        <v>0</v>
      </c>
      <c r="N103" s="385">
        <v>9274386</v>
      </c>
      <c r="O103" s="385" t="s">
        <v>5542</v>
      </c>
      <c r="P103" s="492">
        <v>0</v>
      </c>
    </row>
    <row r="104" spans="1:16" ht="15.75" customHeight="1">
      <c r="A104" s="489" t="s">
        <v>278</v>
      </c>
      <c r="B104" s="490" t="s">
        <v>5543</v>
      </c>
      <c r="C104" s="491">
        <v>658552.16</v>
      </c>
      <c r="H104" s="385">
        <v>31966</v>
      </c>
      <c r="I104" s="385">
        <v>0</v>
      </c>
      <c r="N104" s="385">
        <v>6456590</v>
      </c>
      <c r="O104" s="385" t="s">
        <v>5544</v>
      </c>
      <c r="P104" s="492">
        <v>1.06</v>
      </c>
    </row>
    <row r="105" spans="1:16" ht="15.75" customHeight="1">
      <c r="A105" s="489" t="s">
        <v>1352</v>
      </c>
      <c r="B105" s="490" t="s">
        <v>5499</v>
      </c>
      <c r="C105" s="491">
        <v>650526.68999999994</v>
      </c>
      <c r="H105" s="385">
        <v>32897</v>
      </c>
      <c r="I105" s="492">
        <v>35.409999999999997</v>
      </c>
      <c r="N105" s="385">
        <v>8688629</v>
      </c>
      <c r="O105" s="385" t="s">
        <v>5545</v>
      </c>
      <c r="P105" s="492">
        <v>0</v>
      </c>
    </row>
    <row r="106" spans="1:16" ht="15.75" customHeight="1">
      <c r="A106" s="489" t="s">
        <v>1315</v>
      </c>
      <c r="B106" s="490" t="s">
        <v>5546</v>
      </c>
      <c r="C106" s="491">
        <v>650273.43000000005</v>
      </c>
      <c r="H106" s="385">
        <v>39137</v>
      </c>
      <c r="I106" s="492">
        <v>0</v>
      </c>
      <c r="N106" s="385">
        <v>2523005</v>
      </c>
      <c r="O106" s="385" t="s">
        <v>5547</v>
      </c>
      <c r="P106" s="492">
        <v>0</v>
      </c>
    </row>
    <row r="107" spans="1:16" ht="15.75" customHeight="1">
      <c r="A107" s="489" t="s">
        <v>2282</v>
      </c>
      <c r="B107" s="490" t="s">
        <v>5548</v>
      </c>
      <c r="C107" s="491">
        <v>647696.11</v>
      </c>
      <c r="H107" s="385">
        <v>32362</v>
      </c>
      <c r="I107" s="385">
        <v>0</v>
      </c>
      <c r="N107" s="385">
        <v>6199853</v>
      </c>
      <c r="O107" s="385" t="s">
        <v>5549</v>
      </c>
      <c r="P107" s="492">
        <v>0</v>
      </c>
    </row>
    <row r="108" spans="1:16" ht="15.75" customHeight="1">
      <c r="A108" s="489" t="s">
        <v>963</v>
      </c>
      <c r="B108" s="490" t="s">
        <v>5550</v>
      </c>
      <c r="C108" s="491">
        <v>640863.76</v>
      </c>
      <c r="H108" s="385">
        <v>32254</v>
      </c>
      <c r="I108" s="385">
        <v>0</v>
      </c>
      <c r="N108" s="385">
        <v>4622255</v>
      </c>
      <c r="O108" s="385" t="s">
        <v>5551</v>
      </c>
      <c r="P108" s="492">
        <v>0</v>
      </c>
    </row>
    <row r="109" spans="1:16" ht="15.75" customHeight="1">
      <c r="A109" s="489" t="s">
        <v>586</v>
      </c>
      <c r="B109" s="490" t="s">
        <v>5392</v>
      </c>
      <c r="C109" s="491">
        <v>637762.09</v>
      </c>
      <c r="H109" s="385">
        <v>577499</v>
      </c>
      <c r="I109" s="385">
        <v>0</v>
      </c>
      <c r="N109" s="385">
        <v>3428496</v>
      </c>
      <c r="O109" s="385" t="s">
        <v>5552</v>
      </c>
      <c r="P109" s="492">
        <v>0</v>
      </c>
    </row>
    <row r="110" spans="1:16" ht="15.75" customHeight="1">
      <c r="A110" s="489" t="s">
        <v>548</v>
      </c>
      <c r="B110" s="490" t="s">
        <v>5553</v>
      </c>
      <c r="C110" s="491">
        <v>634233</v>
      </c>
      <c r="H110" s="385">
        <v>32702</v>
      </c>
      <c r="I110" s="385">
        <v>0</v>
      </c>
      <c r="N110" s="385">
        <v>2476582</v>
      </c>
      <c r="O110" s="385" t="s">
        <v>5554</v>
      </c>
      <c r="P110" s="492">
        <v>0</v>
      </c>
    </row>
    <row r="111" spans="1:16" ht="15.75" customHeight="1">
      <c r="A111" s="489" t="s">
        <v>454</v>
      </c>
      <c r="B111" s="490" t="s">
        <v>5372</v>
      </c>
      <c r="C111" s="491">
        <v>631745.34</v>
      </c>
      <c r="H111" s="385">
        <v>435597</v>
      </c>
      <c r="I111" s="492">
        <v>0</v>
      </c>
      <c r="N111" s="385">
        <v>4084071</v>
      </c>
      <c r="O111" s="385" t="s">
        <v>5555</v>
      </c>
      <c r="P111" s="492">
        <v>0</v>
      </c>
    </row>
    <row r="112" spans="1:16" ht="15.75" customHeight="1">
      <c r="A112" s="489" t="s">
        <v>577</v>
      </c>
      <c r="B112" s="490" t="s">
        <v>5392</v>
      </c>
      <c r="C112" s="491">
        <v>629148.09</v>
      </c>
      <c r="H112" s="385">
        <v>34985</v>
      </c>
      <c r="I112" s="385">
        <v>0</v>
      </c>
      <c r="N112" s="385">
        <v>2160689</v>
      </c>
      <c r="O112" s="385" t="s">
        <v>5556</v>
      </c>
      <c r="P112" s="492">
        <v>45411.7</v>
      </c>
    </row>
    <row r="113" spans="1:16" ht="15.75" customHeight="1">
      <c r="A113" s="489" t="s">
        <v>1036</v>
      </c>
      <c r="B113" s="490" t="s">
        <v>5557</v>
      </c>
      <c r="C113" s="491">
        <v>623065.31999999995</v>
      </c>
      <c r="H113" s="385">
        <v>85867</v>
      </c>
      <c r="I113" s="492">
        <v>134264.17000000001</v>
      </c>
      <c r="N113" s="385">
        <v>7393141</v>
      </c>
      <c r="O113" s="385" t="s">
        <v>5558</v>
      </c>
      <c r="P113" s="492">
        <v>0</v>
      </c>
    </row>
    <row r="114" spans="1:16" ht="15.75" customHeight="1">
      <c r="A114" s="489" t="s">
        <v>1265</v>
      </c>
      <c r="B114" s="490" t="s">
        <v>5559</v>
      </c>
      <c r="C114" s="491">
        <v>621184.71</v>
      </c>
      <c r="H114" s="385">
        <v>33722</v>
      </c>
      <c r="I114" s="492">
        <v>0</v>
      </c>
      <c r="N114" s="385">
        <v>9009128</v>
      </c>
      <c r="O114" s="385" t="s">
        <v>5560</v>
      </c>
      <c r="P114" s="492">
        <v>0</v>
      </c>
    </row>
    <row r="115" spans="1:16" ht="15.75" customHeight="1">
      <c r="A115" s="489" t="s">
        <v>1847</v>
      </c>
      <c r="B115" s="490" t="s">
        <v>5561</v>
      </c>
      <c r="C115" s="491">
        <v>617289.77</v>
      </c>
      <c r="H115" s="385">
        <v>388028</v>
      </c>
      <c r="I115" s="385">
        <v>0</v>
      </c>
      <c r="N115" s="385">
        <v>7514118</v>
      </c>
      <c r="O115" s="385" t="s">
        <v>5562</v>
      </c>
      <c r="P115" s="492">
        <v>0</v>
      </c>
    </row>
    <row r="116" spans="1:16" ht="15.75" customHeight="1">
      <c r="A116" s="489" t="s">
        <v>1916</v>
      </c>
      <c r="B116" s="490" t="s">
        <v>5431</v>
      </c>
      <c r="C116" s="491">
        <v>615838.26</v>
      </c>
      <c r="H116" s="385">
        <v>388035</v>
      </c>
      <c r="I116" s="385">
        <v>0</v>
      </c>
      <c r="N116" s="385">
        <v>3500160</v>
      </c>
      <c r="O116" s="385" t="s">
        <v>5563</v>
      </c>
      <c r="P116" s="492">
        <v>930275.72</v>
      </c>
    </row>
    <row r="117" spans="1:16" ht="15.75" customHeight="1">
      <c r="A117" s="489" t="s">
        <v>2077</v>
      </c>
      <c r="B117" s="490" t="s">
        <v>5564</v>
      </c>
      <c r="C117" s="491">
        <v>612181.92000000004</v>
      </c>
      <c r="H117" s="385">
        <v>330314</v>
      </c>
      <c r="I117" s="492">
        <v>0</v>
      </c>
      <c r="N117" s="385">
        <v>3658320</v>
      </c>
      <c r="O117" s="385" t="s">
        <v>5565</v>
      </c>
      <c r="P117" s="492">
        <v>0</v>
      </c>
    </row>
    <row r="118" spans="1:16" ht="15.75" customHeight="1">
      <c r="A118" s="489" t="s">
        <v>247</v>
      </c>
      <c r="B118" s="490" t="s">
        <v>5566</v>
      </c>
      <c r="C118" s="491">
        <v>610761.24</v>
      </c>
      <c r="H118" s="385">
        <v>285004</v>
      </c>
      <c r="I118" s="385">
        <v>0</v>
      </c>
      <c r="N118" s="385">
        <v>3025955</v>
      </c>
      <c r="O118" s="385" t="s">
        <v>5567</v>
      </c>
      <c r="P118" s="492">
        <v>0</v>
      </c>
    </row>
    <row r="119" spans="1:16" ht="15.75" customHeight="1">
      <c r="A119" s="489" t="s">
        <v>1332</v>
      </c>
      <c r="B119" s="490" t="s">
        <v>5568</v>
      </c>
      <c r="C119" s="491">
        <v>605843.43000000005</v>
      </c>
      <c r="H119" s="385">
        <v>32879</v>
      </c>
      <c r="I119" s="492">
        <v>0</v>
      </c>
      <c r="N119" s="385">
        <v>4478774</v>
      </c>
      <c r="O119" s="385" t="s">
        <v>5569</v>
      </c>
      <c r="P119" s="492">
        <v>0</v>
      </c>
    </row>
    <row r="120" spans="1:16" ht="15.75" customHeight="1">
      <c r="A120" s="489" t="s">
        <v>932</v>
      </c>
      <c r="B120" s="490" t="s">
        <v>5380</v>
      </c>
      <c r="C120" s="491">
        <v>601425.18000000005</v>
      </c>
      <c r="H120" s="385">
        <v>33154</v>
      </c>
      <c r="I120" s="492">
        <v>0</v>
      </c>
      <c r="N120" s="385">
        <v>3102597</v>
      </c>
      <c r="O120" s="385" t="s">
        <v>5570</v>
      </c>
      <c r="P120" s="492">
        <v>0</v>
      </c>
    </row>
    <row r="121" spans="1:16" ht="15.75" customHeight="1">
      <c r="A121" s="489" t="s">
        <v>2572</v>
      </c>
      <c r="B121" s="490" t="s">
        <v>5571</v>
      </c>
      <c r="C121" s="491">
        <v>599253.29</v>
      </c>
      <c r="H121" s="385">
        <v>34322</v>
      </c>
      <c r="I121" s="385">
        <v>445.28</v>
      </c>
      <c r="N121" s="385">
        <v>2673476</v>
      </c>
      <c r="O121" s="385" t="s">
        <v>5572</v>
      </c>
      <c r="P121" s="492">
        <v>0.15</v>
      </c>
    </row>
    <row r="122" spans="1:16" ht="15.75" customHeight="1">
      <c r="A122" s="489" t="s">
        <v>2142</v>
      </c>
      <c r="B122" s="490" t="s">
        <v>5573</v>
      </c>
      <c r="C122" s="491">
        <v>593797.64</v>
      </c>
      <c r="H122" s="385">
        <v>34368</v>
      </c>
      <c r="I122" s="492">
        <v>40.6</v>
      </c>
      <c r="N122" s="385">
        <v>2503816</v>
      </c>
      <c r="O122" s="385" t="s">
        <v>5522</v>
      </c>
      <c r="P122" s="492">
        <v>19395.41</v>
      </c>
    </row>
    <row r="123" spans="1:16" ht="15.75" customHeight="1">
      <c r="A123" s="489" t="s">
        <v>2513</v>
      </c>
      <c r="B123" s="490" t="s">
        <v>5574</v>
      </c>
      <c r="C123" s="491">
        <v>593690.18999999994</v>
      </c>
      <c r="H123" s="385">
        <v>649332</v>
      </c>
      <c r="I123" s="492">
        <v>0</v>
      </c>
      <c r="N123" s="385">
        <v>9145079</v>
      </c>
      <c r="O123" s="385" t="s">
        <v>5575</v>
      </c>
      <c r="P123" s="492">
        <v>2696.17</v>
      </c>
    </row>
    <row r="124" spans="1:16" ht="15.75" customHeight="1">
      <c r="A124" s="489" t="s">
        <v>1344</v>
      </c>
      <c r="B124" s="490" t="s">
        <v>5576</v>
      </c>
      <c r="C124" s="491">
        <v>592077.34</v>
      </c>
      <c r="H124" s="385">
        <v>448575</v>
      </c>
      <c r="I124" s="385">
        <v>0</v>
      </c>
      <c r="N124" s="385">
        <v>4924154</v>
      </c>
      <c r="O124" s="385" t="s">
        <v>5577</v>
      </c>
      <c r="P124" s="492">
        <v>56926.09</v>
      </c>
    </row>
    <row r="125" spans="1:16" ht="15.75" customHeight="1">
      <c r="A125" s="489" t="s">
        <v>725</v>
      </c>
      <c r="B125" s="490" t="s">
        <v>5578</v>
      </c>
      <c r="C125" s="491">
        <v>591688.11</v>
      </c>
      <c r="H125" s="385">
        <v>580912</v>
      </c>
      <c r="I125" s="492">
        <v>0</v>
      </c>
      <c r="N125" s="385">
        <v>5620188</v>
      </c>
      <c r="O125" s="385" t="s">
        <v>5579</v>
      </c>
      <c r="P125" s="492">
        <v>0</v>
      </c>
    </row>
    <row r="126" spans="1:16" ht="15.75" customHeight="1">
      <c r="A126" s="489" t="s">
        <v>461</v>
      </c>
      <c r="B126" s="490" t="s">
        <v>5372</v>
      </c>
      <c r="C126" s="491">
        <v>589629.29</v>
      </c>
      <c r="H126" s="385">
        <v>382026</v>
      </c>
      <c r="I126" s="492">
        <v>25752.14</v>
      </c>
      <c r="N126" s="385">
        <v>4064668</v>
      </c>
      <c r="O126" s="385" t="s">
        <v>5580</v>
      </c>
      <c r="P126" s="492">
        <v>89972.9</v>
      </c>
    </row>
    <row r="127" spans="1:16" ht="15.75" customHeight="1">
      <c r="A127" s="489" t="s">
        <v>1012</v>
      </c>
      <c r="B127" s="490" t="s">
        <v>5581</v>
      </c>
      <c r="C127" s="491">
        <v>578117.39</v>
      </c>
      <c r="H127" s="385">
        <v>806458</v>
      </c>
      <c r="I127" s="492">
        <v>733434.99</v>
      </c>
      <c r="N127" s="385">
        <v>4461684</v>
      </c>
      <c r="O127" s="385" t="s">
        <v>5582</v>
      </c>
      <c r="P127" s="492">
        <v>0</v>
      </c>
    </row>
    <row r="128" spans="1:16" ht="15.75" customHeight="1">
      <c r="A128" s="489" t="s">
        <v>2419</v>
      </c>
      <c r="B128" s="490" t="s">
        <v>5583</v>
      </c>
      <c r="C128" s="491">
        <v>577631.49</v>
      </c>
      <c r="H128" s="385">
        <v>254177</v>
      </c>
      <c r="I128" s="492">
        <v>131955.96</v>
      </c>
      <c r="N128" s="385">
        <v>4848036</v>
      </c>
      <c r="O128" s="385" t="s">
        <v>5584</v>
      </c>
      <c r="P128" s="492">
        <v>0</v>
      </c>
    </row>
    <row r="129" spans="1:16" ht="15.75" customHeight="1">
      <c r="A129" s="489" t="s">
        <v>2047</v>
      </c>
      <c r="B129" s="490" t="s">
        <v>5585</v>
      </c>
      <c r="C129" s="491">
        <v>574278.24</v>
      </c>
      <c r="H129" s="385">
        <v>33371</v>
      </c>
      <c r="I129" s="492">
        <v>322886.45</v>
      </c>
      <c r="N129" s="385">
        <v>8521711</v>
      </c>
      <c r="O129" s="385" t="s">
        <v>5586</v>
      </c>
      <c r="P129" s="492">
        <v>0</v>
      </c>
    </row>
    <row r="130" spans="1:16" ht="15.75" customHeight="1">
      <c r="A130" s="489" t="s">
        <v>591</v>
      </c>
      <c r="B130" s="490" t="s">
        <v>5392</v>
      </c>
      <c r="C130" s="491">
        <v>566356.04</v>
      </c>
      <c r="H130" s="385">
        <v>439655</v>
      </c>
      <c r="I130" s="492">
        <v>1256173.33</v>
      </c>
      <c r="N130" s="385">
        <v>8765907</v>
      </c>
      <c r="O130" s="385" t="s">
        <v>5587</v>
      </c>
      <c r="P130" s="492">
        <v>0</v>
      </c>
    </row>
    <row r="131" spans="1:16" ht="15.75" customHeight="1">
      <c r="A131" s="489" t="s">
        <v>722</v>
      </c>
      <c r="B131" s="490" t="s">
        <v>5578</v>
      </c>
      <c r="C131" s="491">
        <v>560886.52</v>
      </c>
      <c r="H131" s="385">
        <v>33344</v>
      </c>
      <c r="I131" s="492">
        <v>0</v>
      </c>
      <c r="N131" s="385">
        <v>5613795</v>
      </c>
      <c r="O131" s="385" t="s">
        <v>5588</v>
      </c>
      <c r="P131" s="492">
        <v>0</v>
      </c>
    </row>
    <row r="132" spans="1:16" ht="15.75" customHeight="1">
      <c r="A132" s="489" t="s">
        <v>2283</v>
      </c>
      <c r="B132" s="490" t="s">
        <v>5548</v>
      </c>
      <c r="C132" s="491">
        <v>551972.81999999995</v>
      </c>
      <c r="H132" s="385">
        <v>47841</v>
      </c>
      <c r="I132" s="385">
        <v>0</v>
      </c>
      <c r="N132" s="385">
        <v>4422652</v>
      </c>
      <c r="O132" s="385" t="s">
        <v>5589</v>
      </c>
      <c r="P132" s="492">
        <v>0</v>
      </c>
    </row>
    <row r="133" spans="1:16" ht="15.75" customHeight="1">
      <c r="A133" s="489" t="s">
        <v>881</v>
      </c>
      <c r="B133" s="490" t="s">
        <v>5590</v>
      </c>
      <c r="C133" s="491">
        <v>548073.91</v>
      </c>
      <c r="H133" s="385">
        <v>451710</v>
      </c>
      <c r="I133" s="492">
        <v>199946</v>
      </c>
      <c r="N133" s="385">
        <v>3768368</v>
      </c>
      <c r="O133" s="385" t="s">
        <v>5591</v>
      </c>
      <c r="P133" s="492">
        <v>0</v>
      </c>
    </row>
    <row r="134" spans="1:16" ht="15.75" customHeight="1">
      <c r="A134" s="489" t="s">
        <v>2702</v>
      </c>
      <c r="B134" s="490" t="s">
        <v>5592</v>
      </c>
      <c r="C134" s="491">
        <v>545069.39</v>
      </c>
      <c r="H134" s="385">
        <v>356345</v>
      </c>
      <c r="I134" s="492">
        <v>0</v>
      </c>
      <c r="N134" s="385">
        <v>7519154</v>
      </c>
      <c r="O134" s="385" t="s">
        <v>5593</v>
      </c>
      <c r="P134" s="492">
        <v>0</v>
      </c>
    </row>
    <row r="135" spans="1:16" ht="15.75" customHeight="1">
      <c r="A135" s="489" t="s">
        <v>2776</v>
      </c>
      <c r="B135" s="490" t="s">
        <v>5594</v>
      </c>
      <c r="C135" s="491">
        <v>530633.96</v>
      </c>
      <c r="H135" s="385">
        <v>86469</v>
      </c>
      <c r="I135" s="492">
        <v>0</v>
      </c>
      <c r="N135" s="385">
        <v>4588112</v>
      </c>
      <c r="O135" s="385" t="s">
        <v>5595</v>
      </c>
      <c r="P135" s="492">
        <v>16566.400000000001</v>
      </c>
    </row>
    <row r="136" spans="1:16" ht="15.75" customHeight="1">
      <c r="A136" s="489" t="s">
        <v>1466</v>
      </c>
      <c r="B136" s="490" t="s">
        <v>5596</v>
      </c>
      <c r="C136" s="491">
        <v>526029.23</v>
      </c>
      <c r="H136" s="385">
        <v>338375</v>
      </c>
      <c r="I136" s="492">
        <v>0</v>
      </c>
      <c r="N136" s="385">
        <v>7263623</v>
      </c>
      <c r="O136" s="385" t="s">
        <v>5597</v>
      </c>
      <c r="P136" s="492">
        <v>0</v>
      </c>
    </row>
    <row r="137" spans="1:16" ht="15.75" customHeight="1">
      <c r="A137" s="489" t="s">
        <v>1040</v>
      </c>
      <c r="B137" s="490" t="s">
        <v>5598</v>
      </c>
      <c r="C137" s="491">
        <v>523864.11</v>
      </c>
      <c r="H137" s="385">
        <v>355808</v>
      </c>
      <c r="I137" s="385">
        <v>0</v>
      </c>
      <c r="N137" s="385">
        <v>8203715</v>
      </c>
      <c r="O137" s="385" t="s">
        <v>5599</v>
      </c>
      <c r="P137" s="492">
        <v>0</v>
      </c>
    </row>
    <row r="138" spans="1:16" ht="15.75" customHeight="1">
      <c r="A138" s="489" t="s">
        <v>600</v>
      </c>
      <c r="B138" s="490" t="s">
        <v>5600</v>
      </c>
      <c r="C138" s="491">
        <v>521993.32</v>
      </c>
      <c r="H138" s="385">
        <v>466367</v>
      </c>
      <c r="I138" s="385">
        <v>0</v>
      </c>
      <c r="N138" s="385">
        <v>3029846</v>
      </c>
      <c r="O138" s="385" t="s">
        <v>5601</v>
      </c>
      <c r="P138" s="492">
        <v>1266.95</v>
      </c>
    </row>
    <row r="139" spans="1:16" ht="15.75" customHeight="1">
      <c r="A139" s="489" t="s">
        <v>1601</v>
      </c>
      <c r="B139" s="490" t="s">
        <v>5602</v>
      </c>
      <c r="C139" s="491">
        <v>520055.18</v>
      </c>
      <c r="H139" s="385">
        <v>75774</v>
      </c>
      <c r="I139" s="492">
        <v>34694.57</v>
      </c>
      <c r="N139" s="385">
        <v>4785856</v>
      </c>
      <c r="O139" s="385" t="s">
        <v>5603</v>
      </c>
      <c r="P139" s="492">
        <v>0</v>
      </c>
    </row>
    <row r="140" spans="1:16" ht="15.75" customHeight="1">
      <c r="A140" s="489" t="s">
        <v>930</v>
      </c>
      <c r="B140" s="490" t="s">
        <v>5604</v>
      </c>
      <c r="C140" s="491">
        <v>518313.02</v>
      </c>
      <c r="H140" s="385">
        <v>386951</v>
      </c>
      <c r="I140" s="492">
        <v>108985.61</v>
      </c>
      <c r="N140" s="385">
        <v>3581528</v>
      </c>
      <c r="O140" s="385" t="s">
        <v>5605</v>
      </c>
      <c r="P140" s="492">
        <v>355418.71</v>
      </c>
    </row>
    <row r="141" spans="1:16" ht="15.75" customHeight="1">
      <c r="A141" s="489" t="s">
        <v>1295</v>
      </c>
      <c r="B141" s="490" t="s">
        <v>5606</v>
      </c>
      <c r="C141" s="491">
        <v>515833.46</v>
      </c>
      <c r="H141" s="385">
        <v>38503</v>
      </c>
      <c r="I141" s="385">
        <v>57</v>
      </c>
      <c r="N141" s="385">
        <v>4929433</v>
      </c>
      <c r="O141" s="385" t="s">
        <v>5607</v>
      </c>
      <c r="P141" s="492">
        <v>0</v>
      </c>
    </row>
    <row r="142" spans="1:16" ht="15.75" customHeight="1">
      <c r="A142" s="489" t="s">
        <v>2549</v>
      </c>
      <c r="B142" s="490" t="s">
        <v>5608</v>
      </c>
      <c r="C142" s="491">
        <v>515806.92</v>
      </c>
      <c r="H142" s="385">
        <v>34479</v>
      </c>
      <c r="I142" s="385">
        <v>0</v>
      </c>
      <c r="N142" s="385">
        <v>4001766</v>
      </c>
      <c r="O142" s="385" t="s">
        <v>5609</v>
      </c>
      <c r="P142" s="492">
        <v>7.63</v>
      </c>
    </row>
    <row r="143" spans="1:16" ht="15.75" customHeight="1">
      <c r="A143" s="489" t="s">
        <v>784</v>
      </c>
      <c r="B143" s="490" t="s">
        <v>4077</v>
      </c>
      <c r="C143" s="491">
        <v>515502.83</v>
      </c>
      <c r="H143" s="385">
        <v>454037</v>
      </c>
      <c r="I143" s="385">
        <v>0</v>
      </c>
      <c r="N143" s="385">
        <v>7738705</v>
      </c>
      <c r="O143" s="385" t="s">
        <v>5610</v>
      </c>
      <c r="P143" s="492">
        <v>0</v>
      </c>
    </row>
    <row r="144" spans="1:16" ht="15.75" customHeight="1">
      <c r="A144" s="489" t="s">
        <v>1350</v>
      </c>
      <c r="B144" s="490" t="s">
        <v>5611</v>
      </c>
      <c r="C144" s="491">
        <v>515482.65</v>
      </c>
      <c r="H144" s="385">
        <v>448825</v>
      </c>
      <c r="I144" s="385">
        <v>0</v>
      </c>
      <c r="N144" s="385">
        <v>3221916</v>
      </c>
      <c r="O144" s="385" t="s">
        <v>5612</v>
      </c>
      <c r="P144" s="492">
        <v>0</v>
      </c>
    </row>
    <row r="145" spans="1:16" ht="15.75" customHeight="1">
      <c r="A145" s="489" t="s">
        <v>922</v>
      </c>
      <c r="B145" s="490" t="s">
        <v>5394</v>
      </c>
      <c r="C145" s="491">
        <v>513109.01</v>
      </c>
      <c r="H145" s="385">
        <v>86056</v>
      </c>
      <c r="I145" s="385">
        <v>0</v>
      </c>
      <c r="N145" s="385">
        <v>3924234</v>
      </c>
      <c r="O145" s="385" t="s">
        <v>5224</v>
      </c>
      <c r="P145" s="492">
        <v>0</v>
      </c>
    </row>
    <row r="146" spans="1:16" ht="15.75" customHeight="1">
      <c r="A146" s="489" t="s">
        <v>2108</v>
      </c>
      <c r="B146" s="490" t="s">
        <v>5613</v>
      </c>
      <c r="C146" s="491">
        <v>507020.99</v>
      </c>
      <c r="H146" s="385">
        <v>75471</v>
      </c>
      <c r="I146" s="385">
        <v>0</v>
      </c>
      <c r="N146" s="385">
        <v>2358079</v>
      </c>
      <c r="O146" s="385" t="s">
        <v>5614</v>
      </c>
      <c r="P146" s="492">
        <v>0</v>
      </c>
    </row>
    <row r="147" spans="1:16" ht="15.75" customHeight="1">
      <c r="A147" s="489" t="s">
        <v>442</v>
      </c>
      <c r="B147" s="490" t="s">
        <v>5615</v>
      </c>
      <c r="C147" s="491">
        <v>498278.73</v>
      </c>
      <c r="H147" s="385">
        <v>76397</v>
      </c>
      <c r="I147" s="385">
        <v>0</v>
      </c>
      <c r="N147" s="385">
        <v>188081</v>
      </c>
      <c r="O147" s="385" t="s">
        <v>5616</v>
      </c>
      <c r="P147" s="492">
        <v>0</v>
      </c>
    </row>
    <row r="148" spans="1:16" ht="15.75" customHeight="1">
      <c r="A148" s="489" t="s">
        <v>1732</v>
      </c>
      <c r="B148" s="490" t="s">
        <v>5617</v>
      </c>
      <c r="C148" s="491">
        <v>498216.64</v>
      </c>
      <c r="H148" s="385">
        <v>78937</v>
      </c>
      <c r="I148" s="385">
        <v>0</v>
      </c>
      <c r="N148" s="385">
        <v>4847801</v>
      </c>
      <c r="O148" s="385" t="s">
        <v>5618</v>
      </c>
      <c r="P148" s="492">
        <v>0</v>
      </c>
    </row>
    <row r="149" spans="1:16" ht="15.75" customHeight="1">
      <c r="A149" s="489" t="s">
        <v>530</v>
      </c>
      <c r="B149" s="490" t="s">
        <v>5619</v>
      </c>
      <c r="C149" s="491">
        <v>498199.72</v>
      </c>
      <c r="H149" s="385">
        <v>338433</v>
      </c>
      <c r="I149" s="385">
        <v>15.28</v>
      </c>
      <c r="N149" s="385">
        <v>4926548</v>
      </c>
      <c r="O149" s="385" t="s">
        <v>5620</v>
      </c>
      <c r="P149" s="492">
        <v>0</v>
      </c>
    </row>
    <row r="150" spans="1:16" ht="15.75" customHeight="1">
      <c r="A150" s="489" t="s">
        <v>1327</v>
      </c>
      <c r="B150" s="490" t="s">
        <v>5621</v>
      </c>
      <c r="C150" s="491">
        <v>494506.49</v>
      </c>
      <c r="H150" s="385">
        <v>452835</v>
      </c>
      <c r="I150" s="492">
        <v>1384.59</v>
      </c>
      <c r="N150" s="385">
        <v>7273700</v>
      </c>
      <c r="O150" s="385" t="s">
        <v>5622</v>
      </c>
      <c r="P150" s="492">
        <v>0</v>
      </c>
    </row>
    <row r="151" spans="1:16" ht="15.75" customHeight="1">
      <c r="A151" s="489" t="s">
        <v>1404</v>
      </c>
      <c r="B151" s="490" t="s">
        <v>5623</v>
      </c>
      <c r="C151" s="491">
        <v>492600.96</v>
      </c>
      <c r="H151" s="385">
        <v>287545</v>
      </c>
      <c r="I151" s="385">
        <v>0</v>
      </c>
      <c r="N151" s="385">
        <v>2897612</v>
      </c>
      <c r="O151" s="385" t="s">
        <v>5624</v>
      </c>
      <c r="P151" s="492">
        <v>966.74</v>
      </c>
    </row>
    <row r="152" spans="1:16" ht="15.75" customHeight="1">
      <c r="A152" s="489" t="s">
        <v>2242</v>
      </c>
      <c r="B152" s="490" t="s">
        <v>5625</v>
      </c>
      <c r="C152" s="491">
        <v>492479.9</v>
      </c>
      <c r="H152" s="385">
        <v>33838</v>
      </c>
      <c r="I152" s="492">
        <v>2032111.42</v>
      </c>
      <c r="N152" s="385">
        <v>7519150</v>
      </c>
      <c r="O152" s="385" t="s">
        <v>5436</v>
      </c>
      <c r="P152" s="492">
        <v>0</v>
      </c>
    </row>
    <row r="153" spans="1:16" ht="15.75" customHeight="1">
      <c r="A153" s="489" t="s">
        <v>1347</v>
      </c>
      <c r="B153" s="490" t="s">
        <v>5626</v>
      </c>
      <c r="C153" s="491">
        <v>491088.81</v>
      </c>
      <c r="H153" s="385">
        <v>32684</v>
      </c>
      <c r="I153" s="385">
        <v>0</v>
      </c>
      <c r="N153" s="385">
        <v>6866947</v>
      </c>
      <c r="O153" s="385" t="s">
        <v>5627</v>
      </c>
      <c r="P153" s="492">
        <v>0</v>
      </c>
    </row>
    <row r="154" spans="1:16" ht="15.75" customHeight="1">
      <c r="A154" s="489" t="s">
        <v>2638</v>
      </c>
      <c r="B154" s="490" t="s">
        <v>5628</v>
      </c>
      <c r="C154" s="491">
        <v>485970.65</v>
      </c>
      <c r="H154" s="385">
        <v>85707</v>
      </c>
      <c r="I154" s="492">
        <v>248861.91</v>
      </c>
      <c r="N154" s="385">
        <v>6519491</v>
      </c>
      <c r="O154" s="385" t="s">
        <v>5629</v>
      </c>
      <c r="P154" s="492">
        <v>0</v>
      </c>
    </row>
    <row r="155" spans="1:16" ht="15.75" customHeight="1">
      <c r="A155" s="489" t="s">
        <v>274</v>
      </c>
      <c r="B155" s="490" t="s">
        <v>5543</v>
      </c>
      <c r="C155" s="491">
        <v>482944.81</v>
      </c>
      <c r="H155" s="385">
        <v>378146</v>
      </c>
      <c r="I155" s="492">
        <v>380269.83</v>
      </c>
      <c r="N155" s="385">
        <v>2602612</v>
      </c>
      <c r="O155" s="385" t="s">
        <v>5630</v>
      </c>
      <c r="P155" s="492">
        <v>0</v>
      </c>
    </row>
    <row r="156" spans="1:16" ht="15.75" customHeight="1">
      <c r="A156" s="489" t="s">
        <v>2315</v>
      </c>
      <c r="B156" s="490" t="s">
        <v>5631</v>
      </c>
      <c r="C156" s="491">
        <v>482614.9</v>
      </c>
      <c r="H156" s="385">
        <v>80477</v>
      </c>
      <c r="I156" s="385">
        <v>0</v>
      </c>
      <c r="N156" s="385">
        <v>3281393</v>
      </c>
      <c r="O156" s="385" t="s">
        <v>5632</v>
      </c>
      <c r="P156" s="492">
        <v>0</v>
      </c>
    </row>
    <row r="157" spans="1:16" ht="15.75" customHeight="1">
      <c r="A157" s="489" t="s">
        <v>2794</v>
      </c>
      <c r="B157" s="490" t="s">
        <v>5633</v>
      </c>
      <c r="C157" s="491">
        <v>476774.12</v>
      </c>
      <c r="H157" s="385">
        <v>36945</v>
      </c>
      <c r="I157" s="385">
        <v>0</v>
      </c>
      <c r="N157" s="385">
        <v>4696943</v>
      </c>
      <c r="O157" s="385" t="s">
        <v>5634</v>
      </c>
      <c r="P157" s="492">
        <v>0</v>
      </c>
    </row>
    <row r="158" spans="1:16" ht="15.75" customHeight="1">
      <c r="A158" s="489" t="s">
        <v>467</v>
      </c>
      <c r="B158" s="490" t="s">
        <v>5635</v>
      </c>
      <c r="C158" s="491">
        <v>465472.67</v>
      </c>
      <c r="H158" s="385">
        <v>32359</v>
      </c>
      <c r="I158" s="385">
        <v>0</v>
      </c>
      <c r="N158" s="385">
        <v>4553905</v>
      </c>
      <c r="O158" s="385" t="s">
        <v>5636</v>
      </c>
      <c r="P158" s="492">
        <v>0</v>
      </c>
    </row>
    <row r="159" spans="1:16" ht="15.75" customHeight="1">
      <c r="A159" s="489" t="s">
        <v>1954</v>
      </c>
      <c r="B159" s="490" t="s">
        <v>5390</v>
      </c>
      <c r="C159" s="491">
        <v>465017.81</v>
      </c>
      <c r="H159" s="385">
        <v>453188</v>
      </c>
      <c r="I159" s="492">
        <v>0</v>
      </c>
      <c r="N159" s="385">
        <v>7048589</v>
      </c>
      <c r="O159" s="385" t="s">
        <v>5637</v>
      </c>
      <c r="P159" s="492">
        <v>0</v>
      </c>
    </row>
    <row r="160" spans="1:16" ht="15.75" customHeight="1">
      <c r="A160" s="489" t="s">
        <v>2161</v>
      </c>
      <c r="B160" s="490" t="s">
        <v>5638</v>
      </c>
      <c r="C160" s="491">
        <v>454479.42</v>
      </c>
      <c r="H160" s="385">
        <v>32067</v>
      </c>
      <c r="I160" s="492">
        <v>125.83</v>
      </c>
      <c r="N160" s="385">
        <v>8446035</v>
      </c>
      <c r="O160" s="385" t="s">
        <v>5639</v>
      </c>
      <c r="P160" s="492">
        <v>0</v>
      </c>
    </row>
    <row r="161" spans="1:16" ht="15.75" customHeight="1">
      <c r="A161" s="489" t="s">
        <v>1487</v>
      </c>
      <c r="B161" s="490" t="s">
        <v>5427</v>
      </c>
      <c r="C161" s="491">
        <v>453792.15</v>
      </c>
      <c r="H161" s="385">
        <v>367566</v>
      </c>
      <c r="I161" s="385">
        <v>0</v>
      </c>
      <c r="N161" s="385">
        <v>6592638</v>
      </c>
      <c r="O161" s="385" t="s">
        <v>5640</v>
      </c>
      <c r="P161" s="492">
        <v>82552.06</v>
      </c>
    </row>
    <row r="162" spans="1:16" ht="15.75" customHeight="1">
      <c r="A162" s="489" t="s">
        <v>1757</v>
      </c>
      <c r="B162" s="490" t="s">
        <v>5641</v>
      </c>
      <c r="C162" s="491">
        <v>450888.78</v>
      </c>
      <c r="H162" s="385">
        <v>465880</v>
      </c>
      <c r="I162" s="385">
        <v>0</v>
      </c>
      <c r="N162" s="385">
        <v>8698050</v>
      </c>
      <c r="O162" s="385" t="s">
        <v>5642</v>
      </c>
      <c r="P162" s="492">
        <v>0</v>
      </c>
    </row>
    <row r="163" spans="1:16" ht="15.75" customHeight="1">
      <c r="A163" s="489" t="s">
        <v>2251</v>
      </c>
      <c r="B163" s="490" t="s">
        <v>5625</v>
      </c>
      <c r="C163" s="491">
        <v>450753.14</v>
      </c>
      <c r="H163" s="385">
        <v>74276</v>
      </c>
      <c r="I163" s="385">
        <v>0</v>
      </c>
      <c r="N163" s="385">
        <v>7032894</v>
      </c>
      <c r="O163" s="385" t="s">
        <v>5436</v>
      </c>
      <c r="P163" s="492">
        <v>34812.53</v>
      </c>
    </row>
    <row r="164" spans="1:16" ht="15.75" customHeight="1">
      <c r="A164" s="489" t="s">
        <v>1320</v>
      </c>
      <c r="B164" s="490" t="s">
        <v>5546</v>
      </c>
      <c r="C164" s="491">
        <v>447836.01</v>
      </c>
      <c r="H164" s="385">
        <v>344424</v>
      </c>
      <c r="I164" s="385">
        <v>0</v>
      </c>
      <c r="N164" s="385">
        <v>4600625</v>
      </c>
      <c r="O164" s="385" t="s">
        <v>5643</v>
      </c>
      <c r="P164" s="492">
        <v>0</v>
      </c>
    </row>
    <row r="165" spans="1:16" ht="15.75" customHeight="1">
      <c r="A165" s="489" t="s">
        <v>891</v>
      </c>
      <c r="B165" s="490" t="s">
        <v>5376</v>
      </c>
      <c r="C165" s="491">
        <v>441952.34</v>
      </c>
      <c r="H165" s="385">
        <v>319435</v>
      </c>
      <c r="I165" s="385">
        <v>40.81</v>
      </c>
      <c r="N165" s="385">
        <v>2257037</v>
      </c>
      <c r="O165" s="385" t="s">
        <v>5450</v>
      </c>
      <c r="P165" s="492">
        <v>0</v>
      </c>
    </row>
    <row r="166" spans="1:16" ht="15.75" customHeight="1">
      <c r="A166" s="489" t="s">
        <v>1777</v>
      </c>
      <c r="B166" s="490" t="s">
        <v>5644</v>
      </c>
      <c r="C166" s="491">
        <v>438016.17</v>
      </c>
      <c r="H166" s="385">
        <v>577357</v>
      </c>
      <c r="I166" s="385">
        <v>876.68</v>
      </c>
      <c r="N166" s="385">
        <v>2834519</v>
      </c>
      <c r="O166" s="385" t="s">
        <v>5645</v>
      </c>
      <c r="P166" s="492">
        <v>66.14</v>
      </c>
    </row>
    <row r="167" spans="1:16" ht="15.75" customHeight="1">
      <c r="A167" s="489" t="s">
        <v>2409</v>
      </c>
      <c r="B167" s="490" t="s">
        <v>5406</v>
      </c>
      <c r="C167" s="491">
        <v>437674.64</v>
      </c>
      <c r="H167" s="385">
        <v>379728</v>
      </c>
      <c r="I167" s="492">
        <v>406554.81</v>
      </c>
      <c r="N167" s="385">
        <v>7605641</v>
      </c>
      <c r="O167" s="385" t="s">
        <v>5562</v>
      </c>
      <c r="P167" s="492">
        <v>0</v>
      </c>
    </row>
    <row r="168" spans="1:16" ht="15.75" customHeight="1">
      <c r="A168" s="489" t="s">
        <v>1840</v>
      </c>
      <c r="B168" s="490" t="s">
        <v>5646</v>
      </c>
      <c r="C168" s="491">
        <v>434390.74</v>
      </c>
      <c r="H168" s="385">
        <v>31954</v>
      </c>
      <c r="I168" s="385">
        <v>29.73</v>
      </c>
      <c r="N168" s="385">
        <v>4402972</v>
      </c>
      <c r="O168" s="385" t="s">
        <v>5647</v>
      </c>
      <c r="P168" s="492">
        <v>0</v>
      </c>
    </row>
    <row r="169" spans="1:16" ht="15.75" customHeight="1">
      <c r="A169" s="489" t="s">
        <v>1057</v>
      </c>
      <c r="B169" s="490" t="s">
        <v>5648</v>
      </c>
      <c r="C169" s="491">
        <v>431938.77</v>
      </c>
      <c r="H169" s="385">
        <v>559569</v>
      </c>
      <c r="I169" s="492">
        <v>3918.79</v>
      </c>
      <c r="N169" s="385">
        <v>4798641</v>
      </c>
      <c r="O169" s="385" t="s">
        <v>5649</v>
      </c>
      <c r="P169" s="492">
        <v>0</v>
      </c>
    </row>
    <row r="170" spans="1:16" ht="15.75" customHeight="1">
      <c r="A170" s="489" t="s">
        <v>1469</v>
      </c>
      <c r="B170" s="490" t="s">
        <v>5461</v>
      </c>
      <c r="C170" s="491">
        <v>421494</v>
      </c>
      <c r="H170" s="385">
        <v>33814</v>
      </c>
      <c r="I170" s="492">
        <v>1424296.04</v>
      </c>
      <c r="N170" s="385">
        <v>7772052</v>
      </c>
      <c r="O170" s="385" t="s">
        <v>5650</v>
      </c>
      <c r="P170" s="492">
        <v>0</v>
      </c>
    </row>
    <row r="171" spans="1:16" ht="15.75" customHeight="1">
      <c r="A171" s="489" t="s">
        <v>2684</v>
      </c>
      <c r="B171" s="490" t="s">
        <v>5651</v>
      </c>
      <c r="C171" s="491">
        <v>420995.09</v>
      </c>
      <c r="H171" s="385">
        <v>296589</v>
      </c>
      <c r="I171" s="492">
        <v>1098925.1499999999</v>
      </c>
      <c r="N171" s="385">
        <v>9020656</v>
      </c>
      <c r="O171" s="385" t="s">
        <v>5652</v>
      </c>
      <c r="P171" s="492">
        <v>0</v>
      </c>
    </row>
    <row r="172" spans="1:16" ht="15.75" customHeight="1">
      <c r="A172" s="489" t="s">
        <v>255</v>
      </c>
      <c r="B172" s="490" t="s">
        <v>5566</v>
      </c>
      <c r="C172" s="491">
        <v>415569.46</v>
      </c>
      <c r="H172" s="385">
        <v>376731</v>
      </c>
      <c r="I172" s="492">
        <v>225128.88</v>
      </c>
      <c r="N172" s="385">
        <v>5581002</v>
      </c>
      <c r="O172" s="385" t="s">
        <v>5577</v>
      </c>
      <c r="P172" s="492">
        <v>0</v>
      </c>
    </row>
    <row r="173" spans="1:16" ht="15.75" customHeight="1">
      <c r="A173" s="489" t="s">
        <v>1428</v>
      </c>
      <c r="B173" s="490" t="s">
        <v>5653</v>
      </c>
      <c r="C173" s="491">
        <v>404067.62</v>
      </c>
      <c r="H173" s="385">
        <v>253486</v>
      </c>
      <c r="I173" s="385">
        <v>408.01</v>
      </c>
      <c r="N173" s="385">
        <v>7012555</v>
      </c>
      <c r="O173" s="385" t="s">
        <v>5593</v>
      </c>
      <c r="P173" s="492">
        <v>0</v>
      </c>
    </row>
    <row r="174" spans="1:16" ht="15.75" customHeight="1">
      <c r="A174" s="489" t="s">
        <v>1754</v>
      </c>
      <c r="B174" s="490" t="s">
        <v>5654</v>
      </c>
      <c r="C174" s="491">
        <v>403856.39</v>
      </c>
      <c r="H174" s="385">
        <v>35132</v>
      </c>
      <c r="I174" s="385">
        <v>397.51</v>
      </c>
      <c r="N174" s="385">
        <v>4587723</v>
      </c>
      <c r="O174" s="385" t="s">
        <v>5591</v>
      </c>
      <c r="P174" s="492">
        <v>0</v>
      </c>
    </row>
    <row r="175" spans="1:16" ht="15.75" customHeight="1">
      <c r="A175" s="489" t="s">
        <v>1832</v>
      </c>
      <c r="B175" s="490" t="s">
        <v>5655</v>
      </c>
      <c r="C175" s="491">
        <v>403187.79</v>
      </c>
      <c r="H175" s="385">
        <v>378873</v>
      </c>
      <c r="I175" s="492">
        <v>293344.19</v>
      </c>
      <c r="N175" s="385">
        <v>260123</v>
      </c>
      <c r="O175" s="385" t="s">
        <v>5656</v>
      </c>
      <c r="P175" s="492">
        <v>0</v>
      </c>
    </row>
    <row r="176" spans="1:16" ht="15.75" customHeight="1">
      <c r="A176" s="489" t="s">
        <v>243</v>
      </c>
      <c r="B176" s="490" t="s">
        <v>5657</v>
      </c>
      <c r="C176" s="491">
        <v>401503.69</v>
      </c>
      <c r="H176" s="385">
        <v>378997</v>
      </c>
      <c r="I176" s="492">
        <v>110175.27</v>
      </c>
      <c r="N176" s="385">
        <v>394871</v>
      </c>
      <c r="O176" s="385" t="s">
        <v>5658</v>
      </c>
      <c r="P176" s="492">
        <v>0</v>
      </c>
    </row>
    <row r="177" spans="1:16" ht="15.75" customHeight="1">
      <c r="A177" s="489" t="s">
        <v>1279</v>
      </c>
      <c r="B177" s="490" t="s">
        <v>5606</v>
      </c>
      <c r="C177" s="491">
        <v>399943.41</v>
      </c>
      <c r="H177" s="385">
        <v>48619</v>
      </c>
      <c r="I177" s="385">
        <v>0</v>
      </c>
      <c r="N177" s="385">
        <v>5182986</v>
      </c>
      <c r="O177" s="385" t="s">
        <v>5659</v>
      </c>
      <c r="P177" s="492">
        <v>0</v>
      </c>
    </row>
    <row r="178" spans="1:16" ht="15.75" customHeight="1">
      <c r="A178" s="489" t="s">
        <v>1308</v>
      </c>
      <c r="B178" s="490" t="s">
        <v>5546</v>
      </c>
      <c r="C178" s="491">
        <v>397355.79</v>
      </c>
      <c r="H178" s="385">
        <v>85179</v>
      </c>
      <c r="I178" s="385">
        <v>0</v>
      </c>
      <c r="N178" s="385">
        <v>2009210</v>
      </c>
      <c r="O178" s="385" t="s">
        <v>5660</v>
      </c>
      <c r="P178" s="492">
        <v>193087.94</v>
      </c>
    </row>
    <row r="179" spans="1:16" ht="15.75" customHeight="1">
      <c r="A179" s="489" t="s">
        <v>2796</v>
      </c>
      <c r="B179" s="490" t="s">
        <v>5661</v>
      </c>
      <c r="C179" s="491">
        <v>393748.88</v>
      </c>
      <c r="H179" s="385">
        <v>334022</v>
      </c>
      <c r="I179" s="385">
        <v>0</v>
      </c>
      <c r="N179" s="385">
        <v>2284049</v>
      </c>
      <c r="O179" s="385" t="s">
        <v>5662</v>
      </c>
      <c r="P179" s="492">
        <v>5201.05</v>
      </c>
    </row>
    <row r="180" spans="1:16" ht="15.75" customHeight="1">
      <c r="A180" s="489" t="s">
        <v>1924</v>
      </c>
      <c r="B180" s="490" t="s">
        <v>5663</v>
      </c>
      <c r="C180" s="491">
        <v>392537.72</v>
      </c>
      <c r="H180" s="385">
        <v>338425</v>
      </c>
      <c r="I180" s="385">
        <v>197.39</v>
      </c>
      <c r="N180" s="385">
        <v>4556454</v>
      </c>
      <c r="O180" s="385" t="s">
        <v>5664</v>
      </c>
      <c r="P180" s="492">
        <v>0</v>
      </c>
    </row>
    <row r="181" spans="1:16" ht="15.75" customHeight="1">
      <c r="A181" s="489" t="s">
        <v>1837</v>
      </c>
      <c r="B181" s="490" t="s">
        <v>5665</v>
      </c>
      <c r="C181" s="491">
        <v>388003.57</v>
      </c>
      <c r="H181" s="385">
        <v>450254</v>
      </c>
      <c r="I181" s="385">
        <v>0</v>
      </c>
      <c r="N181" s="385">
        <v>3353688</v>
      </c>
      <c r="O181" s="385" t="s">
        <v>5666</v>
      </c>
      <c r="P181" s="492">
        <v>0</v>
      </c>
    </row>
    <row r="182" spans="1:16" ht="15.75" customHeight="1">
      <c r="A182" s="489" t="s">
        <v>1242</v>
      </c>
      <c r="B182" s="490" t="s">
        <v>5667</v>
      </c>
      <c r="C182" s="491">
        <v>378886.66</v>
      </c>
      <c r="H182" s="385">
        <v>362762</v>
      </c>
      <c r="I182" s="385">
        <v>0</v>
      </c>
      <c r="N182" s="385">
        <v>5146477</v>
      </c>
      <c r="O182" s="385" t="s">
        <v>5668</v>
      </c>
      <c r="P182" s="492">
        <v>23626.47</v>
      </c>
    </row>
    <row r="183" spans="1:16" ht="15.75" customHeight="1">
      <c r="A183" s="489" t="s">
        <v>2435</v>
      </c>
      <c r="B183" s="490" t="s">
        <v>5669</v>
      </c>
      <c r="C183" s="491">
        <v>377912.23</v>
      </c>
      <c r="H183" s="385">
        <v>45860</v>
      </c>
      <c r="I183" s="385">
        <v>0</v>
      </c>
      <c r="N183" s="385">
        <v>8089465</v>
      </c>
      <c r="O183" s="385" t="s">
        <v>5670</v>
      </c>
      <c r="P183" s="492">
        <v>0</v>
      </c>
    </row>
    <row r="184" spans="1:16" ht="15.75" customHeight="1">
      <c r="A184" s="489" t="s">
        <v>2195</v>
      </c>
      <c r="B184" s="490" t="s">
        <v>5529</v>
      </c>
      <c r="C184" s="491">
        <v>377706.3</v>
      </c>
      <c r="H184" s="385">
        <v>445690</v>
      </c>
      <c r="I184" s="492">
        <v>4456.7</v>
      </c>
      <c r="N184" s="385">
        <v>96891</v>
      </c>
      <c r="O184" s="385" t="s">
        <v>5436</v>
      </c>
      <c r="P184" s="492">
        <v>0</v>
      </c>
    </row>
    <row r="185" spans="1:16" ht="15.75" customHeight="1">
      <c r="A185" s="489" t="s">
        <v>250</v>
      </c>
      <c r="B185" s="490" t="s">
        <v>5566</v>
      </c>
      <c r="C185" s="491">
        <v>376251.93</v>
      </c>
      <c r="H185" s="385">
        <v>86748</v>
      </c>
      <c r="I185" s="492">
        <v>96450.55</v>
      </c>
      <c r="N185" s="385">
        <v>4367434</v>
      </c>
      <c r="O185" s="385" t="s">
        <v>5671</v>
      </c>
      <c r="P185" s="492">
        <v>0</v>
      </c>
    </row>
    <row r="186" spans="1:16" ht="15.75" customHeight="1">
      <c r="A186" s="489" t="s">
        <v>627</v>
      </c>
      <c r="B186" s="490" t="s">
        <v>5404</v>
      </c>
      <c r="C186" s="491">
        <v>376143.28</v>
      </c>
      <c r="H186" s="385">
        <v>582189</v>
      </c>
      <c r="I186" s="385">
        <v>0</v>
      </c>
      <c r="N186" s="385">
        <v>7988957</v>
      </c>
      <c r="O186" s="385" t="s">
        <v>5672</v>
      </c>
      <c r="P186" s="492">
        <v>0</v>
      </c>
    </row>
    <row r="187" spans="1:16" ht="15.75" customHeight="1">
      <c r="A187" s="489" t="s">
        <v>2517</v>
      </c>
      <c r="B187" s="490" t="s">
        <v>5574</v>
      </c>
      <c r="C187" s="491">
        <v>373335.88</v>
      </c>
      <c r="H187" s="385">
        <v>34745</v>
      </c>
      <c r="I187" s="385">
        <v>0</v>
      </c>
      <c r="N187" s="385">
        <v>218909</v>
      </c>
      <c r="O187" s="385" t="s">
        <v>5673</v>
      </c>
      <c r="P187" s="492">
        <v>0</v>
      </c>
    </row>
    <row r="188" spans="1:16" ht="15.75" customHeight="1">
      <c r="A188" s="489" t="s">
        <v>1026</v>
      </c>
      <c r="B188" s="490" t="s">
        <v>5674</v>
      </c>
      <c r="C188" s="491">
        <v>372039.16</v>
      </c>
      <c r="H188" s="385">
        <v>453470</v>
      </c>
      <c r="I188" s="385">
        <v>0</v>
      </c>
      <c r="N188" s="385">
        <v>8039639</v>
      </c>
      <c r="O188" s="385" t="s">
        <v>5675</v>
      </c>
      <c r="P188" s="492">
        <v>0</v>
      </c>
    </row>
    <row r="189" spans="1:16" ht="15.75" customHeight="1">
      <c r="A189" s="489" t="s">
        <v>1136</v>
      </c>
      <c r="B189" s="490" t="s">
        <v>5676</v>
      </c>
      <c r="C189" s="491">
        <v>369360.89</v>
      </c>
      <c r="H189" s="385">
        <v>424158</v>
      </c>
      <c r="I189" s="385">
        <v>0</v>
      </c>
      <c r="N189" s="385">
        <v>396107</v>
      </c>
      <c r="O189" s="385" t="s">
        <v>5677</v>
      </c>
      <c r="P189" s="492">
        <v>73820.91</v>
      </c>
    </row>
    <row r="190" spans="1:16" ht="15.75" customHeight="1">
      <c r="A190" s="489" t="s">
        <v>1230</v>
      </c>
      <c r="B190" s="490" t="s">
        <v>5678</v>
      </c>
      <c r="C190" s="491">
        <v>367879.03</v>
      </c>
      <c r="H190" s="385">
        <v>343714</v>
      </c>
      <c r="I190" s="385">
        <v>0</v>
      </c>
      <c r="N190" s="385">
        <v>4695581</v>
      </c>
      <c r="O190" s="385" t="s">
        <v>5679</v>
      </c>
      <c r="P190" s="492">
        <v>0</v>
      </c>
    </row>
    <row r="191" spans="1:16" ht="15.75" customHeight="1">
      <c r="A191" s="489" t="s">
        <v>680</v>
      </c>
      <c r="B191" s="490" t="s">
        <v>5680</v>
      </c>
      <c r="C191" s="491">
        <v>367162.29</v>
      </c>
      <c r="H191" s="385">
        <v>459540</v>
      </c>
      <c r="I191" s="385">
        <v>0</v>
      </c>
      <c r="N191" s="385">
        <v>3403198</v>
      </c>
      <c r="O191" s="385" t="s">
        <v>5681</v>
      </c>
      <c r="P191" s="492">
        <v>0</v>
      </c>
    </row>
    <row r="192" spans="1:16" ht="15.75" customHeight="1">
      <c r="A192" s="489" t="s">
        <v>859</v>
      </c>
      <c r="B192" s="490" t="s">
        <v>5682</v>
      </c>
      <c r="C192" s="491">
        <v>366717.74</v>
      </c>
      <c r="H192" s="385">
        <v>34113</v>
      </c>
      <c r="I192" s="492">
        <v>126781.77</v>
      </c>
      <c r="N192" s="385">
        <v>5958737</v>
      </c>
      <c r="O192" s="385" t="s">
        <v>5683</v>
      </c>
      <c r="P192" s="492">
        <v>0</v>
      </c>
    </row>
    <row r="193" spans="1:16" ht="15.75" customHeight="1">
      <c r="A193" s="489" t="s">
        <v>2264</v>
      </c>
      <c r="B193" s="490" t="s">
        <v>5548</v>
      </c>
      <c r="C193" s="491">
        <v>364544.41</v>
      </c>
      <c r="H193" s="385">
        <v>32948</v>
      </c>
      <c r="I193" s="492">
        <v>623314.47</v>
      </c>
      <c r="N193" s="385">
        <v>4648767</v>
      </c>
      <c r="O193" s="385" t="s">
        <v>5684</v>
      </c>
      <c r="P193" s="492">
        <v>0</v>
      </c>
    </row>
    <row r="194" spans="1:16" ht="15.75" customHeight="1">
      <c r="A194" s="489" t="s">
        <v>2743</v>
      </c>
      <c r="B194" s="490" t="s">
        <v>5685</v>
      </c>
      <c r="C194" s="491">
        <v>364241.52</v>
      </c>
      <c r="H194" s="385">
        <v>738272</v>
      </c>
      <c r="I194" s="492">
        <v>55902.59</v>
      </c>
      <c r="N194" s="385">
        <v>2536076</v>
      </c>
      <c r="O194" s="385" t="s">
        <v>5686</v>
      </c>
      <c r="P194" s="492">
        <v>0</v>
      </c>
    </row>
    <row r="195" spans="1:16" ht="15.75" customHeight="1">
      <c r="A195" s="489" t="s">
        <v>1747</v>
      </c>
      <c r="B195" s="490" t="s">
        <v>5687</v>
      </c>
      <c r="C195" s="491">
        <v>356772.25</v>
      </c>
      <c r="H195" s="385">
        <v>32311</v>
      </c>
      <c r="I195" s="385">
        <v>0</v>
      </c>
      <c r="N195" s="385">
        <v>6000381</v>
      </c>
      <c r="O195" s="385" t="s">
        <v>5688</v>
      </c>
      <c r="P195" s="492">
        <v>0</v>
      </c>
    </row>
    <row r="196" spans="1:16" ht="15.75" customHeight="1">
      <c r="A196" s="489" t="s">
        <v>316</v>
      </c>
      <c r="B196" s="490" t="s">
        <v>5689</v>
      </c>
      <c r="C196" s="491">
        <v>356057.88</v>
      </c>
      <c r="H196" s="385">
        <v>476032</v>
      </c>
      <c r="I196" s="385">
        <v>0</v>
      </c>
      <c r="N196" s="385">
        <v>7046433</v>
      </c>
      <c r="O196" s="385" t="s">
        <v>5492</v>
      </c>
      <c r="P196" s="492">
        <v>0</v>
      </c>
    </row>
    <row r="197" spans="1:16" ht="15.75" customHeight="1">
      <c r="A197" s="489" t="s">
        <v>709</v>
      </c>
      <c r="B197" s="490" t="s">
        <v>5690</v>
      </c>
      <c r="C197" s="491">
        <v>352757.05</v>
      </c>
      <c r="H197" s="385">
        <v>32250</v>
      </c>
      <c r="I197" s="385">
        <v>0</v>
      </c>
      <c r="N197" s="385">
        <v>508722</v>
      </c>
      <c r="O197" s="385" t="s">
        <v>5691</v>
      </c>
      <c r="P197" s="492">
        <v>0</v>
      </c>
    </row>
    <row r="198" spans="1:16" ht="15.75" customHeight="1">
      <c r="A198" s="489" t="s">
        <v>856</v>
      </c>
      <c r="B198" s="490" t="s">
        <v>5692</v>
      </c>
      <c r="C198" s="491">
        <v>351702.53</v>
      </c>
      <c r="H198" s="385">
        <v>559843</v>
      </c>
      <c r="I198" s="385">
        <v>17.97</v>
      </c>
      <c r="N198" s="385">
        <v>5635853</v>
      </c>
      <c r="O198" s="385" t="s">
        <v>5693</v>
      </c>
      <c r="P198" s="492">
        <v>0</v>
      </c>
    </row>
    <row r="199" spans="1:16" ht="15.75" customHeight="1">
      <c r="A199" s="489" t="s">
        <v>1703</v>
      </c>
      <c r="B199" s="490" t="s">
        <v>5694</v>
      </c>
      <c r="C199" s="491">
        <v>351445.68</v>
      </c>
      <c r="H199" s="385">
        <v>434160</v>
      </c>
      <c r="I199" s="385">
        <v>0</v>
      </c>
      <c r="N199" s="385">
        <v>2004579</v>
      </c>
      <c r="O199" s="385" t="s">
        <v>5597</v>
      </c>
      <c r="P199" s="492">
        <v>21332.23</v>
      </c>
    </row>
    <row r="200" spans="1:16" ht="15.75" customHeight="1">
      <c r="A200" s="489" t="s">
        <v>1374</v>
      </c>
      <c r="B200" s="490" t="s">
        <v>5695</v>
      </c>
      <c r="C200" s="491">
        <v>347867.37</v>
      </c>
      <c r="H200" s="385">
        <v>87493</v>
      </c>
      <c r="I200" s="492">
        <v>86202.22</v>
      </c>
      <c r="N200" s="385">
        <v>2204868</v>
      </c>
      <c r="O200" s="385" t="s">
        <v>5696</v>
      </c>
      <c r="P200" s="492">
        <v>0</v>
      </c>
    </row>
    <row r="201" spans="1:16" ht="15.75" customHeight="1">
      <c r="A201" s="489" t="s">
        <v>411</v>
      </c>
      <c r="B201" s="490" t="s">
        <v>5423</v>
      </c>
      <c r="C201" s="491">
        <v>347805.63</v>
      </c>
      <c r="H201" s="385">
        <v>459393</v>
      </c>
      <c r="I201" s="385">
        <v>0</v>
      </c>
      <c r="N201" s="385">
        <v>4679169</v>
      </c>
      <c r="O201" s="385" t="s">
        <v>5377</v>
      </c>
      <c r="P201" s="492">
        <v>0</v>
      </c>
    </row>
    <row r="202" spans="1:16" ht="15.75" customHeight="1">
      <c r="A202" s="489" t="s">
        <v>927</v>
      </c>
      <c r="B202" s="490" t="s">
        <v>5697</v>
      </c>
      <c r="C202" s="491">
        <v>346267.7</v>
      </c>
      <c r="H202" s="385">
        <v>612431</v>
      </c>
      <c r="I202" s="385">
        <v>0</v>
      </c>
      <c r="N202" s="385">
        <v>5975647</v>
      </c>
      <c r="O202" s="385" t="s">
        <v>5698</v>
      </c>
      <c r="P202" s="492">
        <v>0</v>
      </c>
    </row>
    <row r="203" spans="1:16" ht="15.75" customHeight="1">
      <c r="A203" s="489" t="s">
        <v>2019</v>
      </c>
      <c r="B203" s="490" t="s">
        <v>5699</v>
      </c>
      <c r="C203" s="491">
        <v>342100.02</v>
      </c>
      <c r="H203" s="385">
        <v>38387</v>
      </c>
      <c r="I203" s="385">
        <v>0</v>
      </c>
      <c r="N203" s="385">
        <v>7998263</v>
      </c>
      <c r="O203" s="385" t="s">
        <v>5700</v>
      </c>
      <c r="P203" s="492">
        <v>0</v>
      </c>
    </row>
    <row r="204" spans="1:16" ht="15.75" customHeight="1">
      <c r="A204" s="489" t="s">
        <v>1425</v>
      </c>
      <c r="B204" s="490" t="s">
        <v>5701</v>
      </c>
      <c r="C204" s="491">
        <v>336781.82</v>
      </c>
      <c r="H204" s="385">
        <v>85872</v>
      </c>
      <c r="I204" s="385">
        <v>0</v>
      </c>
      <c r="N204" s="385">
        <v>3360893</v>
      </c>
      <c r="O204" s="385" t="s">
        <v>5702</v>
      </c>
      <c r="P204" s="492">
        <v>0</v>
      </c>
    </row>
    <row r="205" spans="1:16" ht="15.75" customHeight="1">
      <c r="A205" s="489" t="s">
        <v>1559</v>
      </c>
      <c r="B205" s="490" t="s">
        <v>5703</v>
      </c>
      <c r="C205" s="491">
        <v>330360.58</v>
      </c>
      <c r="H205" s="385">
        <v>438274</v>
      </c>
      <c r="I205" s="385">
        <v>0</v>
      </c>
      <c r="N205" s="385">
        <v>2566765</v>
      </c>
      <c r="O205" s="385" t="s">
        <v>5704</v>
      </c>
      <c r="P205" s="492">
        <v>0</v>
      </c>
    </row>
    <row r="206" spans="1:16" ht="15.75" customHeight="1">
      <c r="A206" s="489" t="s">
        <v>1905</v>
      </c>
      <c r="B206" s="490" t="s">
        <v>5431</v>
      </c>
      <c r="C206" s="491">
        <v>329096.23</v>
      </c>
      <c r="H206" s="385">
        <v>370249</v>
      </c>
      <c r="I206" s="492">
        <v>168581.23</v>
      </c>
      <c r="N206" s="385">
        <v>6604192</v>
      </c>
      <c r="O206" s="385" t="s">
        <v>5705</v>
      </c>
      <c r="P206" s="492">
        <v>0</v>
      </c>
    </row>
    <row r="207" spans="1:16" ht="15.75" customHeight="1">
      <c r="A207" s="489" t="s">
        <v>2451</v>
      </c>
      <c r="B207" s="490" t="s">
        <v>5445</v>
      </c>
      <c r="C207" s="491">
        <v>329046.03000000003</v>
      </c>
      <c r="H207" s="385">
        <v>81772</v>
      </c>
      <c r="I207" s="385">
        <v>0</v>
      </c>
      <c r="N207" s="385">
        <v>1000249</v>
      </c>
      <c r="O207" s="385" t="s">
        <v>5706</v>
      </c>
      <c r="P207" s="492">
        <v>0</v>
      </c>
    </row>
    <row r="208" spans="1:16" ht="15.75" customHeight="1">
      <c r="A208" s="489" t="s">
        <v>684</v>
      </c>
      <c r="B208" s="490" t="s">
        <v>5707</v>
      </c>
      <c r="C208" s="491">
        <v>318501.52</v>
      </c>
      <c r="H208" s="385">
        <v>31787</v>
      </c>
      <c r="I208" s="385">
        <v>0</v>
      </c>
      <c r="N208" s="385">
        <v>4695301</v>
      </c>
      <c r="O208" s="385" t="s">
        <v>5708</v>
      </c>
      <c r="P208" s="492">
        <v>0</v>
      </c>
    </row>
    <row r="209" spans="1:16" ht="15.75" customHeight="1">
      <c r="A209" s="489" t="s">
        <v>646</v>
      </c>
      <c r="B209" s="490" t="s">
        <v>5404</v>
      </c>
      <c r="C209" s="491">
        <v>318264.34000000003</v>
      </c>
      <c r="H209" s="385">
        <v>86818</v>
      </c>
      <c r="I209" s="492">
        <v>132413.19</v>
      </c>
      <c r="N209" s="385">
        <v>8088158</v>
      </c>
      <c r="O209" s="385" t="s">
        <v>5552</v>
      </c>
      <c r="P209" s="492">
        <v>2147.39</v>
      </c>
    </row>
    <row r="210" spans="1:16" ht="15.75" customHeight="1">
      <c r="A210" s="489" t="s">
        <v>2151</v>
      </c>
      <c r="B210" s="490" t="s">
        <v>5709</v>
      </c>
      <c r="C210" s="491">
        <v>312655.58</v>
      </c>
      <c r="H210" s="385">
        <v>440078</v>
      </c>
      <c r="I210" s="385">
        <v>0</v>
      </c>
      <c r="N210" s="385">
        <v>4616618</v>
      </c>
      <c r="O210" s="385" t="s">
        <v>5500</v>
      </c>
      <c r="P210" s="492">
        <v>0</v>
      </c>
    </row>
    <row r="211" spans="1:16" ht="15.75" customHeight="1">
      <c r="A211" s="489" t="s">
        <v>1051</v>
      </c>
      <c r="B211" s="490" t="s">
        <v>5710</v>
      </c>
      <c r="C211" s="491">
        <v>311524.90999999997</v>
      </c>
      <c r="H211" s="385">
        <v>88816</v>
      </c>
      <c r="I211" s="385">
        <v>177.64</v>
      </c>
      <c r="N211" s="385">
        <v>2694253</v>
      </c>
      <c r="O211" s="385" t="s">
        <v>5711</v>
      </c>
      <c r="P211" s="492">
        <v>640360.94999999995</v>
      </c>
    </row>
    <row r="212" spans="1:16" ht="15.75" customHeight="1">
      <c r="A212" s="489" t="s">
        <v>636</v>
      </c>
      <c r="B212" s="490" t="s">
        <v>5404</v>
      </c>
      <c r="C212" s="491">
        <v>311054.76</v>
      </c>
      <c r="H212" s="385">
        <v>32407</v>
      </c>
      <c r="I212" s="385">
        <v>0</v>
      </c>
      <c r="N212" s="385">
        <v>4437315</v>
      </c>
      <c r="O212" s="385" t="s">
        <v>5712</v>
      </c>
      <c r="P212" s="492">
        <v>0</v>
      </c>
    </row>
    <row r="213" spans="1:16" ht="15.75" customHeight="1">
      <c r="A213" s="489" t="s">
        <v>2478</v>
      </c>
      <c r="B213" s="490" t="s">
        <v>5713</v>
      </c>
      <c r="C213" s="491">
        <v>310633.67</v>
      </c>
      <c r="H213" s="385">
        <v>582421</v>
      </c>
      <c r="I213" s="385">
        <v>0</v>
      </c>
      <c r="N213" s="385">
        <v>9268978</v>
      </c>
      <c r="O213" s="385" t="s">
        <v>5714</v>
      </c>
      <c r="P213" s="492">
        <v>0</v>
      </c>
    </row>
    <row r="214" spans="1:16" ht="15.75" customHeight="1">
      <c r="A214" s="489" t="s">
        <v>656</v>
      </c>
      <c r="B214" s="490" t="s">
        <v>5404</v>
      </c>
      <c r="C214" s="491">
        <v>310413.09999999998</v>
      </c>
      <c r="H214" s="385">
        <v>358322</v>
      </c>
      <c r="I214" s="385">
        <v>0</v>
      </c>
      <c r="N214" s="385">
        <v>4551730</v>
      </c>
      <c r="O214" s="385" t="s">
        <v>5715</v>
      </c>
      <c r="P214" s="492">
        <v>0</v>
      </c>
    </row>
    <row r="215" spans="1:16" ht="15.75" customHeight="1">
      <c r="A215" s="489" t="s">
        <v>649</v>
      </c>
      <c r="B215" s="490" t="s">
        <v>5404</v>
      </c>
      <c r="C215" s="491">
        <v>310051.15000000002</v>
      </c>
      <c r="H215" s="385">
        <v>47922</v>
      </c>
      <c r="I215" s="385">
        <v>0</v>
      </c>
      <c r="N215" s="385">
        <v>3318900</v>
      </c>
      <c r="O215" s="385" t="s">
        <v>5716</v>
      </c>
      <c r="P215" s="492">
        <v>0</v>
      </c>
    </row>
    <row r="216" spans="1:16" ht="15.75" customHeight="1">
      <c r="A216" s="489" t="s">
        <v>801</v>
      </c>
      <c r="B216" s="490" t="s">
        <v>5717</v>
      </c>
      <c r="C216" s="491">
        <v>308503.09000000003</v>
      </c>
      <c r="H216" s="385">
        <v>577392</v>
      </c>
      <c r="I216" s="385">
        <v>0</v>
      </c>
      <c r="N216" s="385">
        <v>5167097</v>
      </c>
      <c r="O216" s="385" t="s">
        <v>5718</v>
      </c>
      <c r="P216" s="492">
        <v>0</v>
      </c>
    </row>
    <row r="217" spans="1:16" ht="15.75" customHeight="1">
      <c r="A217" s="489" t="s">
        <v>495</v>
      </c>
      <c r="B217" s="490" t="s">
        <v>5719</v>
      </c>
      <c r="C217" s="491">
        <v>307911.39</v>
      </c>
      <c r="H217" s="385">
        <v>384538</v>
      </c>
      <c r="I217" s="492">
        <v>78621.789999999994</v>
      </c>
      <c r="N217" s="385">
        <v>3848682</v>
      </c>
      <c r="O217" s="385" t="s">
        <v>5397</v>
      </c>
      <c r="P217" s="492">
        <v>0</v>
      </c>
    </row>
    <row r="218" spans="1:16" ht="15.75" customHeight="1">
      <c r="A218" s="489" t="s">
        <v>1339</v>
      </c>
      <c r="B218" s="490" t="s">
        <v>5720</v>
      </c>
      <c r="C218" s="491">
        <v>307334.84999999998</v>
      </c>
      <c r="H218" s="385">
        <v>576246</v>
      </c>
      <c r="I218" s="385">
        <v>0</v>
      </c>
      <c r="N218" s="385">
        <v>4423520</v>
      </c>
      <c r="O218" s="385" t="s">
        <v>5721</v>
      </c>
      <c r="P218" s="492">
        <v>1116.51</v>
      </c>
    </row>
    <row r="219" spans="1:16" ht="15.75" customHeight="1">
      <c r="A219" s="489" t="s">
        <v>2116</v>
      </c>
      <c r="B219" s="490" t="s">
        <v>5722</v>
      </c>
      <c r="C219" s="491">
        <v>306733.88</v>
      </c>
      <c r="H219" s="385">
        <v>557385</v>
      </c>
      <c r="I219" s="385">
        <v>0</v>
      </c>
      <c r="N219" s="385">
        <v>3643555</v>
      </c>
      <c r="O219" s="385" t="s">
        <v>5723</v>
      </c>
      <c r="P219" s="492">
        <v>0</v>
      </c>
    </row>
    <row r="220" spans="1:16" ht="15.75" customHeight="1">
      <c r="A220" s="489" t="s">
        <v>609</v>
      </c>
      <c r="B220" s="490" t="s">
        <v>5724</v>
      </c>
      <c r="C220" s="491">
        <v>306131.75</v>
      </c>
      <c r="H220" s="385">
        <v>379727</v>
      </c>
      <c r="I220" s="492">
        <v>307279.34000000003</v>
      </c>
      <c r="N220" s="385">
        <v>4537910</v>
      </c>
      <c r="O220" s="385" t="s">
        <v>5725</v>
      </c>
      <c r="P220" s="492">
        <v>0</v>
      </c>
    </row>
    <row r="221" spans="1:16" ht="15.75" customHeight="1">
      <c r="A221" s="489" t="s">
        <v>1868</v>
      </c>
      <c r="B221" s="490" t="s">
        <v>5459</v>
      </c>
      <c r="C221" s="491">
        <v>306000.57</v>
      </c>
      <c r="H221" s="385">
        <v>46143</v>
      </c>
      <c r="I221" s="492">
        <v>1250.83</v>
      </c>
      <c r="N221" s="385">
        <v>8118134</v>
      </c>
      <c r="O221" s="385" t="s">
        <v>5726</v>
      </c>
      <c r="P221" s="492">
        <v>0</v>
      </c>
    </row>
    <row r="222" spans="1:16" ht="15.75" customHeight="1">
      <c r="A222" s="489" t="s">
        <v>2718</v>
      </c>
      <c r="B222" s="490" t="s">
        <v>5727</v>
      </c>
      <c r="C222" s="491">
        <v>304878.46999999997</v>
      </c>
      <c r="H222" s="385">
        <v>443359</v>
      </c>
      <c r="I222" s="385">
        <v>0</v>
      </c>
      <c r="N222" s="385">
        <v>43315</v>
      </c>
      <c r="O222" s="385" t="s">
        <v>5728</v>
      </c>
      <c r="P222" s="492">
        <v>0</v>
      </c>
    </row>
    <row r="223" spans="1:16" ht="15.75" customHeight="1">
      <c r="A223" s="489" t="s">
        <v>2527</v>
      </c>
      <c r="B223" s="490" t="s">
        <v>5729</v>
      </c>
      <c r="C223" s="491">
        <v>304641.15000000002</v>
      </c>
      <c r="H223" s="385">
        <v>478832</v>
      </c>
      <c r="I223" s="492">
        <v>3147.93</v>
      </c>
      <c r="N223" s="385">
        <v>6879934</v>
      </c>
      <c r="O223" s="385" t="s">
        <v>5730</v>
      </c>
      <c r="P223" s="492">
        <v>139.02000000000001</v>
      </c>
    </row>
    <row r="224" spans="1:16" ht="15.75" customHeight="1">
      <c r="A224" s="489" t="s">
        <v>2092</v>
      </c>
      <c r="B224" s="490" t="s">
        <v>5435</v>
      </c>
      <c r="C224" s="491">
        <v>304617.23</v>
      </c>
      <c r="N224" s="385">
        <v>490973</v>
      </c>
      <c r="O224" s="385" t="s">
        <v>5731</v>
      </c>
      <c r="P224" s="492">
        <v>0</v>
      </c>
    </row>
    <row r="225" spans="1:16" ht="15.75" customHeight="1">
      <c r="A225" s="489" t="s">
        <v>536</v>
      </c>
      <c r="B225" s="490" t="s">
        <v>5619</v>
      </c>
      <c r="C225" s="491">
        <v>303319.38</v>
      </c>
      <c r="N225" s="385">
        <v>3445098</v>
      </c>
      <c r="O225" s="385" t="s">
        <v>5732</v>
      </c>
      <c r="P225" s="492">
        <v>0</v>
      </c>
    </row>
    <row r="226" spans="1:16" ht="15.75" customHeight="1">
      <c r="A226" s="489" t="s">
        <v>1380</v>
      </c>
      <c r="B226" s="490" t="s">
        <v>5733</v>
      </c>
      <c r="C226" s="491">
        <v>301769.52</v>
      </c>
      <c r="N226" s="385">
        <v>4899222</v>
      </c>
      <c r="O226" s="385" t="s">
        <v>5734</v>
      </c>
      <c r="P226" s="492">
        <v>2844.69</v>
      </c>
    </row>
    <row r="227" spans="1:16" ht="15.75" customHeight="1">
      <c r="A227" s="489" t="s">
        <v>1477</v>
      </c>
      <c r="B227" s="490" t="s">
        <v>5427</v>
      </c>
      <c r="C227" s="491">
        <v>301152.46999999997</v>
      </c>
      <c r="N227" s="385">
        <v>8688674</v>
      </c>
      <c r="O227" s="385" t="s">
        <v>5524</v>
      </c>
      <c r="P227" s="492">
        <v>0</v>
      </c>
    </row>
    <row r="228" spans="1:16" ht="15.75" customHeight="1">
      <c r="A228" s="489" t="s">
        <v>534</v>
      </c>
      <c r="B228" s="490" t="s">
        <v>5619</v>
      </c>
      <c r="C228" s="491">
        <v>299750.64</v>
      </c>
      <c r="N228" s="385">
        <v>2749522</v>
      </c>
      <c r="O228" s="385" t="s">
        <v>5735</v>
      </c>
      <c r="P228" s="492">
        <v>804031.3</v>
      </c>
    </row>
    <row r="229" spans="1:16" ht="15.75" customHeight="1">
      <c r="A229" s="489" t="s">
        <v>606</v>
      </c>
      <c r="B229" s="490" t="s">
        <v>5736</v>
      </c>
      <c r="C229" s="491">
        <v>296469.06</v>
      </c>
      <c r="N229" s="385">
        <v>5947460</v>
      </c>
      <c r="O229" s="385" t="s">
        <v>5737</v>
      </c>
      <c r="P229" s="492">
        <v>0</v>
      </c>
    </row>
    <row r="230" spans="1:16" ht="15.75" customHeight="1">
      <c r="A230" s="489" t="s">
        <v>2364</v>
      </c>
      <c r="B230" s="490" t="s">
        <v>5738</v>
      </c>
      <c r="C230" s="491">
        <v>288819.28000000003</v>
      </c>
      <c r="N230" s="385">
        <v>8424056</v>
      </c>
      <c r="O230" s="385" t="s">
        <v>5739</v>
      </c>
      <c r="P230" s="492">
        <v>-5.2</v>
      </c>
    </row>
    <row r="231" spans="1:16" ht="15.75" customHeight="1">
      <c r="A231" s="489" t="s">
        <v>1155</v>
      </c>
      <c r="B231" s="490" t="s">
        <v>5740</v>
      </c>
      <c r="C231" s="491">
        <v>287876.95</v>
      </c>
      <c r="N231" s="385">
        <v>4441469</v>
      </c>
      <c r="O231" s="385" t="s">
        <v>5741</v>
      </c>
      <c r="P231" s="492">
        <v>0</v>
      </c>
    </row>
    <row r="232" spans="1:16" ht="15.75" customHeight="1">
      <c r="A232" s="489" t="s">
        <v>2634</v>
      </c>
      <c r="B232" s="490" t="s">
        <v>5628</v>
      </c>
      <c r="C232" s="491">
        <v>286782.63</v>
      </c>
      <c r="N232" s="385">
        <v>2049496</v>
      </c>
      <c r="O232" s="385" t="s">
        <v>5742</v>
      </c>
      <c r="P232" s="492">
        <v>39608.050000000003</v>
      </c>
    </row>
    <row r="233" spans="1:16" ht="15.75" customHeight="1">
      <c r="A233" s="489" t="s">
        <v>5743</v>
      </c>
      <c r="B233" s="490" t="s">
        <v>5744</v>
      </c>
      <c r="C233" s="491">
        <v>284120.63</v>
      </c>
      <c r="N233" s="385">
        <v>7336791</v>
      </c>
      <c r="O233" s="385" t="s">
        <v>5745</v>
      </c>
      <c r="P233" s="492">
        <v>0</v>
      </c>
    </row>
    <row r="234" spans="1:16" ht="15.75" customHeight="1">
      <c r="A234" s="489" t="s">
        <v>1074</v>
      </c>
      <c r="B234" s="490" t="s">
        <v>5746</v>
      </c>
      <c r="C234" s="491">
        <v>279282.98</v>
      </c>
      <c r="N234" s="385">
        <v>2545354</v>
      </c>
      <c r="O234" s="385" t="s">
        <v>5747</v>
      </c>
      <c r="P234" s="492">
        <v>0</v>
      </c>
    </row>
    <row r="235" spans="1:16" ht="15.75" customHeight="1">
      <c r="A235" s="489" t="s">
        <v>2274</v>
      </c>
      <c r="B235" s="490" t="s">
        <v>5548</v>
      </c>
      <c r="C235" s="491">
        <v>278804.15999999997</v>
      </c>
      <c r="N235" s="385">
        <v>6675462</v>
      </c>
      <c r="O235" s="385" t="s">
        <v>5748</v>
      </c>
      <c r="P235" s="492">
        <v>0</v>
      </c>
    </row>
    <row r="236" spans="1:16" ht="15.75" customHeight="1">
      <c r="A236" s="489" t="s">
        <v>1127</v>
      </c>
      <c r="B236" s="490" t="s">
        <v>5676</v>
      </c>
      <c r="C236" s="491">
        <v>277034.13</v>
      </c>
      <c r="N236" s="385">
        <v>2218849</v>
      </c>
      <c r="O236" s="385" t="s">
        <v>5749</v>
      </c>
      <c r="P236" s="492">
        <v>0</v>
      </c>
    </row>
    <row r="237" spans="1:16" ht="15.75" customHeight="1">
      <c r="A237" s="489" t="s">
        <v>1991</v>
      </c>
      <c r="B237" s="490" t="s">
        <v>5390</v>
      </c>
      <c r="C237" s="491">
        <v>276330.57</v>
      </c>
      <c r="N237" s="385">
        <v>3412436</v>
      </c>
      <c r="O237" s="385" t="s">
        <v>5750</v>
      </c>
      <c r="P237" s="492">
        <v>0</v>
      </c>
    </row>
    <row r="238" spans="1:16" ht="15.75" customHeight="1">
      <c r="A238" s="489" t="s">
        <v>593</v>
      </c>
      <c r="B238" s="490" t="s">
        <v>5600</v>
      </c>
      <c r="C238" s="491">
        <v>275865.08</v>
      </c>
      <c r="N238" s="385">
        <v>5183783</v>
      </c>
      <c r="O238" s="385" t="s">
        <v>5751</v>
      </c>
      <c r="P238" s="492">
        <v>0</v>
      </c>
    </row>
    <row r="239" spans="1:16" ht="15.75" customHeight="1">
      <c r="A239" s="489" t="s">
        <v>483</v>
      </c>
      <c r="B239" s="490" t="s">
        <v>5752</v>
      </c>
      <c r="C239" s="491">
        <v>275336.61</v>
      </c>
      <c r="N239" s="385">
        <v>4460007</v>
      </c>
      <c r="O239" s="385" t="s">
        <v>5753</v>
      </c>
      <c r="P239" s="492">
        <v>0</v>
      </c>
    </row>
    <row r="240" spans="1:16" ht="15.75" customHeight="1">
      <c r="A240" s="489" t="s">
        <v>522</v>
      </c>
      <c r="B240" s="490" t="s">
        <v>5754</v>
      </c>
      <c r="C240" s="491">
        <v>274768.73</v>
      </c>
      <c r="N240" s="385">
        <v>6065019</v>
      </c>
      <c r="O240" s="385" t="s">
        <v>5755</v>
      </c>
      <c r="P240" s="492">
        <v>0</v>
      </c>
    </row>
    <row r="241" spans="1:16" ht="15.75" customHeight="1">
      <c r="A241" s="489" t="s">
        <v>567</v>
      </c>
      <c r="B241" s="490" t="s">
        <v>5392</v>
      </c>
      <c r="C241" s="491">
        <v>273398.53000000003</v>
      </c>
      <c r="N241" s="385">
        <v>4744962</v>
      </c>
      <c r="O241" s="385" t="s">
        <v>5756</v>
      </c>
      <c r="P241" s="492">
        <v>0</v>
      </c>
    </row>
    <row r="242" spans="1:16" ht="15.75" customHeight="1">
      <c r="A242" s="489" t="s">
        <v>673</v>
      </c>
      <c r="B242" s="490" t="s">
        <v>5757</v>
      </c>
      <c r="C242" s="491">
        <v>272162.46000000002</v>
      </c>
      <c r="N242" s="385">
        <v>6456469</v>
      </c>
      <c r="O242" s="385" t="s">
        <v>5758</v>
      </c>
      <c r="P242" s="492">
        <v>633124.30000000005</v>
      </c>
    </row>
    <row r="243" spans="1:16" ht="15.75" customHeight="1">
      <c r="A243" s="489" t="s">
        <v>1386</v>
      </c>
      <c r="B243" s="490" t="s">
        <v>5759</v>
      </c>
      <c r="C243" s="491">
        <v>269622.34999999998</v>
      </c>
      <c r="N243" s="385">
        <v>4879786</v>
      </c>
      <c r="O243" s="385" t="s">
        <v>5760</v>
      </c>
      <c r="P243" s="492">
        <v>0</v>
      </c>
    </row>
    <row r="244" spans="1:16" ht="15.75" customHeight="1">
      <c r="A244" s="489" t="s">
        <v>2070</v>
      </c>
      <c r="B244" s="490" t="s">
        <v>5761</v>
      </c>
      <c r="C244" s="491">
        <v>268349.2</v>
      </c>
      <c r="N244" s="385">
        <v>581733</v>
      </c>
      <c r="O244" s="385" t="s">
        <v>5670</v>
      </c>
      <c r="P244" s="492">
        <v>0</v>
      </c>
    </row>
    <row r="245" spans="1:16" ht="15.75" customHeight="1">
      <c r="A245" s="489" t="s">
        <v>899</v>
      </c>
      <c r="B245" s="490" t="s">
        <v>5762</v>
      </c>
      <c r="C245" s="491">
        <v>266971.28999999998</v>
      </c>
      <c r="N245" s="385">
        <v>4848604</v>
      </c>
      <c r="O245" s="385" t="s">
        <v>5763</v>
      </c>
      <c r="P245" s="492">
        <v>0</v>
      </c>
    </row>
    <row r="246" spans="1:16" ht="15.75" customHeight="1">
      <c r="A246" s="489" t="s">
        <v>771</v>
      </c>
      <c r="B246" s="490" t="s">
        <v>5764</v>
      </c>
      <c r="C246" s="491">
        <v>263876.86</v>
      </c>
      <c r="N246" s="385">
        <v>8461167</v>
      </c>
      <c r="O246" s="385" t="s">
        <v>5765</v>
      </c>
      <c r="P246" s="492">
        <v>0</v>
      </c>
    </row>
    <row r="247" spans="1:16" ht="15.75" customHeight="1">
      <c r="A247" s="489" t="s">
        <v>1317</v>
      </c>
      <c r="B247" s="490" t="s">
        <v>5546</v>
      </c>
      <c r="C247" s="491">
        <v>261885.51</v>
      </c>
      <c r="N247" s="385">
        <v>9274292</v>
      </c>
      <c r="O247" s="385" t="s">
        <v>5766</v>
      </c>
      <c r="P247" s="492">
        <v>0</v>
      </c>
    </row>
    <row r="248" spans="1:16" ht="15.75" customHeight="1">
      <c r="A248" s="489" t="s">
        <v>902</v>
      </c>
      <c r="B248" s="490" t="s">
        <v>5767</v>
      </c>
      <c r="C248" s="491">
        <v>261319.13</v>
      </c>
      <c r="N248" s="385">
        <v>8104478</v>
      </c>
      <c r="O248" s="385" t="s">
        <v>5768</v>
      </c>
      <c r="P248" s="492">
        <v>0</v>
      </c>
    </row>
    <row r="249" spans="1:16" ht="15.75" customHeight="1">
      <c r="A249" s="489" t="s">
        <v>1717</v>
      </c>
      <c r="B249" s="490" t="s">
        <v>5769</v>
      </c>
      <c r="C249" s="491">
        <v>259698.92</v>
      </c>
      <c r="N249" s="385">
        <v>4656935</v>
      </c>
      <c r="O249" s="385" t="s">
        <v>5770</v>
      </c>
      <c r="P249" s="492">
        <v>0</v>
      </c>
    </row>
    <row r="250" spans="1:16" ht="15.75" customHeight="1">
      <c r="A250" s="489" t="s">
        <v>2569</v>
      </c>
      <c r="B250" s="490" t="s">
        <v>5771</v>
      </c>
      <c r="C250" s="491">
        <v>259524.28</v>
      </c>
      <c r="N250" s="385">
        <v>4550421</v>
      </c>
      <c r="O250" s="385" t="s">
        <v>5772</v>
      </c>
      <c r="P250" s="492">
        <v>0</v>
      </c>
    </row>
    <row r="251" spans="1:16" ht="15.75" customHeight="1">
      <c r="A251" s="489" t="s">
        <v>2740</v>
      </c>
      <c r="B251" s="490" t="s">
        <v>5773</v>
      </c>
      <c r="C251" s="491">
        <v>259013.14</v>
      </c>
      <c r="N251" s="385">
        <v>3369465</v>
      </c>
      <c r="O251" s="385" t="s">
        <v>5774</v>
      </c>
      <c r="P251" s="492">
        <v>11863.78</v>
      </c>
    </row>
    <row r="252" spans="1:16" ht="15.75" customHeight="1">
      <c r="A252" s="489" t="s">
        <v>2228</v>
      </c>
      <c r="B252" s="490" t="s">
        <v>5396</v>
      </c>
      <c r="C252" s="491">
        <v>258077.9</v>
      </c>
      <c r="N252" s="385">
        <v>4696470</v>
      </c>
      <c r="O252" s="385" t="s">
        <v>5775</v>
      </c>
      <c r="P252" s="492">
        <v>0</v>
      </c>
    </row>
    <row r="253" spans="1:16" ht="15.75" customHeight="1">
      <c r="A253" s="489" t="s">
        <v>1894</v>
      </c>
      <c r="B253" s="490" t="s">
        <v>5776</v>
      </c>
      <c r="C253" s="491">
        <v>256067.13</v>
      </c>
      <c r="N253" s="385">
        <v>3561110</v>
      </c>
      <c r="O253" s="385" t="s">
        <v>5777</v>
      </c>
      <c r="P253" s="492">
        <v>0</v>
      </c>
    </row>
    <row r="254" spans="1:16" ht="15.75" customHeight="1">
      <c r="A254" s="489" t="s">
        <v>1261</v>
      </c>
      <c r="B254" s="490" t="s">
        <v>5778</v>
      </c>
      <c r="C254" s="491">
        <v>252561.65</v>
      </c>
      <c r="N254" s="385">
        <v>8227775</v>
      </c>
      <c r="O254" s="385" t="s">
        <v>5779</v>
      </c>
      <c r="P254" s="492">
        <v>0</v>
      </c>
    </row>
    <row r="255" spans="1:16" ht="15.75" customHeight="1">
      <c r="A255" s="489" t="s">
        <v>1764</v>
      </c>
      <c r="B255" s="490" t="s">
        <v>5644</v>
      </c>
      <c r="C255" s="491">
        <v>251481.22</v>
      </c>
      <c r="N255" s="385">
        <v>2129230</v>
      </c>
      <c r="O255" s="385" t="s">
        <v>5780</v>
      </c>
      <c r="P255" s="492">
        <v>0</v>
      </c>
    </row>
    <row r="256" spans="1:16" ht="15.75" customHeight="1">
      <c r="A256" s="489" t="s">
        <v>148</v>
      </c>
      <c r="B256" s="490" t="s">
        <v>5781</v>
      </c>
      <c r="C256" s="491">
        <v>250000</v>
      </c>
      <c r="N256" s="385">
        <v>2866620</v>
      </c>
      <c r="O256" s="385" t="s">
        <v>5782</v>
      </c>
      <c r="P256" s="492">
        <v>0</v>
      </c>
    </row>
    <row r="257" spans="1:16" ht="15.75" customHeight="1">
      <c r="A257" s="489" t="s">
        <v>2057</v>
      </c>
      <c r="B257" s="490" t="s">
        <v>5783</v>
      </c>
      <c r="C257" s="491">
        <v>247399.36</v>
      </c>
      <c r="N257" s="385">
        <v>8392987</v>
      </c>
      <c r="O257" s="385" t="s">
        <v>5784</v>
      </c>
      <c r="P257" s="492">
        <v>0</v>
      </c>
    </row>
    <row r="258" spans="1:16" ht="15.75" customHeight="1">
      <c r="A258" s="489" t="s">
        <v>281</v>
      </c>
      <c r="B258" s="490" t="s">
        <v>5785</v>
      </c>
      <c r="C258" s="491">
        <v>246964.08</v>
      </c>
      <c r="N258" s="385">
        <v>6493585</v>
      </c>
      <c r="O258" s="385" t="s">
        <v>5786</v>
      </c>
      <c r="P258" s="492">
        <v>0</v>
      </c>
    </row>
    <row r="259" spans="1:16" ht="15.75" customHeight="1">
      <c r="A259" s="489" t="s">
        <v>2199</v>
      </c>
      <c r="B259" s="490" t="s">
        <v>5529</v>
      </c>
      <c r="C259" s="491">
        <v>246040.88</v>
      </c>
      <c r="N259" s="385">
        <v>7998405</v>
      </c>
      <c r="O259" s="385" t="s">
        <v>5787</v>
      </c>
      <c r="P259" s="492">
        <v>0</v>
      </c>
    </row>
    <row r="260" spans="1:16" ht="15.75" customHeight="1">
      <c r="A260" s="489" t="s">
        <v>795</v>
      </c>
      <c r="B260" s="490" t="s">
        <v>5717</v>
      </c>
      <c r="C260" s="491">
        <v>245955.53</v>
      </c>
      <c r="N260" s="385">
        <v>4089984</v>
      </c>
      <c r="O260" s="385" t="s">
        <v>5788</v>
      </c>
      <c r="P260" s="492">
        <v>48440.959999999999</v>
      </c>
    </row>
    <row r="261" spans="1:16" ht="15.75" customHeight="1">
      <c r="A261" s="489" t="s">
        <v>2595</v>
      </c>
      <c r="B261" s="490" t="s">
        <v>5789</v>
      </c>
      <c r="C261" s="491">
        <v>244924.52</v>
      </c>
      <c r="N261" s="385">
        <v>7000733</v>
      </c>
      <c r="O261" s="385" t="s">
        <v>5652</v>
      </c>
      <c r="P261" s="492">
        <v>0</v>
      </c>
    </row>
    <row r="262" spans="1:16" ht="15.75" customHeight="1">
      <c r="A262" s="489" t="s">
        <v>2736</v>
      </c>
      <c r="B262" s="490" t="s">
        <v>5773</v>
      </c>
      <c r="C262" s="491">
        <v>244126.46</v>
      </c>
      <c r="N262" s="385">
        <v>3457906</v>
      </c>
      <c r="O262" s="385" t="s">
        <v>5790</v>
      </c>
      <c r="P262" s="492">
        <v>0</v>
      </c>
    </row>
    <row r="263" spans="1:16" ht="15.75" customHeight="1">
      <c r="A263" s="489" t="s">
        <v>1006</v>
      </c>
      <c r="B263" s="490" t="s">
        <v>5791</v>
      </c>
      <c r="C263" s="491">
        <v>239000.97</v>
      </c>
      <c r="N263" s="385">
        <v>4606048</v>
      </c>
      <c r="O263" s="385" t="s">
        <v>5792</v>
      </c>
      <c r="P263" s="492">
        <v>31717.42</v>
      </c>
    </row>
    <row r="264" spans="1:16" ht="15.75" customHeight="1">
      <c r="A264" s="489" t="s">
        <v>1389</v>
      </c>
      <c r="B264" s="490" t="s">
        <v>5793</v>
      </c>
      <c r="C264" s="491">
        <v>232754.14</v>
      </c>
      <c r="N264" s="385">
        <v>3022313</v>
      </c>
      <c r="O264" s="385" t="s">
        <v>5794</v>
      </c>
      <c r="P264" s="492">
        <v>162452.78</v>
      </c>
    </row>
    <row r="265" spans="1:16" ht="15.75" customHeight="1">
      <c r="A265" s="489" t="s">
        <v>596</v>
      </c>
      <c r="B265" s="490" t="s">
        <v>5600</v>
      </c>
      <c r="C265" s="491">
        <v>232384.25</v>
      </c>
      <c r="N265" s="385">
        <v>2997463</v>
      </c>
      <c r="O265" s="385" t="s">
        <v>5795</v>
      </c>
      <c r="P265" s="492">
        <v>0</v>
      </c>
    </row>
    <row r="266" spans="1:16" ht="15.75" customHeight="1">
      <c r="A266" s="489" t="s">
        <v>2507</v>
      </c>
      <c r="B266" s="490" t="s">
        <v>5796</v>
      </c>
      <c r="C266" s="491">
        <v>230520.41</v>
      </c>
      <c r="N266" s="385">
        <v>4911406</v>
      </c>
      <c r="O266" s="385" t="s">
        <v>5797</v>
      </c>
      <c r="P266" s="492">
        <v>0</v>
      </c>
    </row>
    <row r="267" spans="1:16" ht="15.75" customHeight="1">
      <c r="A267" s="489" t="s">
        <v>2002</v>
      </c>
      <c r="B267" s="490" t="s">
        <v>5798</v>
      </c>
      <c r="C267" s="491">
        <v>229909.83</v>
      </c>
      <c r="N267" s="385">
        <v>5537937</v>
      </c>
      <c r="O267" s="385" t="s">
        <v>5799</v>
      </c>
      <c r="P267" s="492">
        <v>0</v>
      </c>
    </row>
    <row r="268" spans="1:16" ht="15.75" customHeight="1">
      <c r="A268" s="489" t="s">
        <v>1509</v>
      </c>
      <c r="B268" s="490" t="s">
        <v>5427</v>
      </c>
      <c r="C268" s="491">
        <v>229035.65</v>
      </c>
      <c r="N268" s="385">
        <v>4644940</v>
      </c>
      <c r="O268" s="385" t="s">
        <v>5800</v>
      </c>
      <c r="P268" s="492">
        <v>0</v>
      </c>
    </row>
    <row r="269" spans="1:16" ht="15.75" customHeight="1">
      <c r="A269" s="489" t="s">
        <v>1552</v>
      </c>
      <c r="B269" s="490" t="s">
        <v>5801</v>
      </c>
      <c r="C269" s="491">
        <v>228295.63</v>
      </c>
      <c r="N269" s="385">
        <v>2931994</v>
      </c>
      <c r="O269" s="385" t="s">
        <v>5802</v>
      </c>
      <c r="P269" s="492">
        <v>94.37</v>
      </c>
    </row>
    <row r="270" spans="1:16" ht="15.75" customHeight="1">
      <c r="A270" s="489" t="s">
        <v>1447</v>
      </c>
      <c r="B270" s="490" t="s">
        <v>5803</v>
      </c>
      <c r="C270" s="491">
        <v>227658.9</v>
      </c>
      <c r="N270" s="385">
        <v>5646446</v>
      </c>
      <c r="O270" s="385" t="s">
        <v>5804</v>
      </c>
      <c r="P270" s="492">
        <v>0</v>
      </c>
    </row>
    <row r="271" spans="1:16" ht="15.75" customHeight="1">
      <c r="A271" s="489" t="s">
        <v>2336</v>
      </c>
      <c r="B271" s="490" t="s">
        <v>5384</v>
      </c>
      <c r="C271" s="491">
        <v>226069.53</v>
      </c>
      <c r="N271" s="385">
        <v>5681841</v>
      </c>
      <c r="O271" s="385" t="s">
        <v>5805</v>
      </c>
      <c r="P271" s="492">
        <v>0</v>
      </c>
    </row>
    <row r="272" spans="1:16" ht="15.75" customHeight="1">
      <c r="A272" s="489" t="s">
        <v>574</v>
      </c>
      <c r="B272" s="490" t="s">
        <v>5392</v>
      </c>
      <c r="C272" s="491">
        <v>223606.15</v>
      </c>
      <c r="N272" s="385">
        <v>4113513</v>
      </c>
      <c r="O272" s="385" t="s">
        <v>5806</v>
      </c>
      <c r="P272" s="492">
        <v>55665.71</v>
      </c>
    </row>
    <row r="273" spans="1:16" ht="15.75" customHeight="1">
      <c r="A273" s="489" t="s">
        <v>2175</v>
      </c>
      <c r="B273" s="490" t="s">
        <v>5807</v>
      </c>
      <c r="C273" s="491">
        <v>220432.19</v>
      </c>
      <c r="N273" s="385">
        <v>2427806</v>
      </c>
      <c r="O273" s="385" t="s">
        <v>5808</v>
      </c>
      <c r="P273" s="492">
        <v>57691.76</v>
      </c>
    </row>
    <row r="274" spans="1:16" ht="15.75" customHeight="1">
      <c r="A274" s="489" t="s">
        <v>1061</v>
      </c>
      <c r="B274" s="490" t="s">
        <v>5809</v>
      </c>
      <c r="C274" s="491">
        <v>219414.38</v>
      </c>
      <c r="N274" s="385">
        <v>4461647</v>
      </c>
      <c r="O274" s="385" t="s">
        <v>5810</v>
      </c>
      <c r="P274" s="492">
        <v>0.01</v>
      </c>
    </row>
    <row r="275" spans="1:16" ht="15.75" customHeight="1">
      <c r="A275" s="489" t="s">
        <v>2606</v>
      </c>
      <c r="B275" s="490" t="s">
        <v>5811</v>
      </c>
      <c r="C275" s="491">
        <v>215814.25</v>
      </c>
      <c r="N275" s="385">
        <v>8853992</v>
      </c>
      <c r="O275" s="385" t="s">
        <v>5812</v>
      </c>
      <c r="P275" s="492">
        <v>0</v>
      </c>
    </row>
    <row r="276" spans="1:16" ht="15.75" customHeight="1">
      <c r="A276" s="489" t="s">
        <v>2312</v>
      </c>
      <c r="B276" s="490" t="s">
        <v>5449</v>
      </c>
      <c r="C276" s="491">
        <v>213789.68</v>
      </c>
      <c r="N276" s="385">
        <v>9129986</v>
      </c>
      <c r="O276" s="385" t="s">
        <v>5795</v>
      </c>
      <c r="P276" s="492">
        <v>0</v>
      </c>
    </row>
    <row r="277" spans="1:16" ht="15.75" customHeight="1">
      <c r="A277" s="489" t="s">
        <v>732</v>
      </c>
      <c r="B277" s="490" t="s">
        <v>5813</v>
      </c>
      <c r="C277" s="491">
        <v>212488.38</v>
      </c>
      <c r="N277" s="385">
        <v>6164897</v>
      </c>
      <c r="O277" s="385" t="s">
        <v>5814</v>
      </c>
      <c r="P277" s="492">
        <v>18820.900000000001</v>
      </c>
    </row>
    <row r="278" spans="1:16" ht="15.75" customHeight="1">
      <c r="A278" s="489" t="s">
        <v>2790</v>
      </c>
      <c r="B278" s="490" t="s">
        <v>5633</v>
      </c>
      <c r="C278" s="491">
        <v>212320.37</v>
      </c>
      <c r="N278" s="385">
        <v>522975</v>
      </c>
      <c r="O278" s="385" t="s">
        <v>5815</v>
      </c>
      <c r="P278" s="492">
        <v>297.83</v>
      </c>
    </row>
    <row r="279" spans="1:16" ht="15.75" customHeight="1">
      <c r="A279" s="489" t="s">
        <v>264</v>
      </c>
      <c r="B279" s="490" t="s">
        <v>5543</v>
      </c>
      <c r="C279" s="491">
        <v>212216.77</v>
      </c>
      <c r="N279" s="385">
        <v>4954616</v>
      </c>
      <c r="O279" s="385" t="s">
        <v>5816</v>
      </c>
      <c r="P279" s="492">
        <v>0</v>
      </c>
    </row>
    <row r="280" spans="1:16" ht="15.75" customHeight="1">
      <c r="A280" s="489" t="s">
        <v>1414</v>
      </c>
      <c r="B280" s="490" t="s">
        <v>5817</v>
      </c>
      <c r="C280" s="491">
        <v>209302.23</v>
      </c>
      <c r="N280" s="385">
        <v>9398037</v>
      </c>
      <c r="O280" s="385" t="s">
        <v>5818</v>
      </c>
      <c r="P280" s="492">
        <v>37134.370000000003</v>
      </c>
    </row>
    <row r="281" spans="1:16" ht="15.75" customHeight="1">
      <c r="A281" s="489" t="s">
        <v>2823</v>
      </c>
      <c r="B281" s="490" t="s">
        <v>5819</v>
      </c>
      <c r="C281" s="491">
        <v>209246.58</v>
      </c>
      <c r="N281" s="385">
        <v>7975707</v>
      </c>
      <c r="O281" s="385" t="s">
        <v>5397</v>
      </c>
      <c r="P281" s="492">
        <v>2851.85</v>
      </c>
    </row>
    <row r="282" spans="1:16" ht="15.75" customHeight="1">
      <c r="A282" s="489" t="s">
        <v>869</v>
      </c>
      <c r="B282" s="490" t="s">
        <v>5820</v>
      </c>
      <c r="C282" s="491">
        <v>208834.95</v>
      </c>
      <c r="N282" s="385">
        <v>2751241</v>
      </c>
      <c r="O282" s="385" t="s">
        <v>5821</v>
      </c>
      <c r="P282" s="492">
        <v>4241.12</v>
      </c>
    </row>
    <row r="283" spans="1:16" ht="15.75" customHeight="1">
      <c r="A283" s="489" t="s">
        <v>545</v>
      </c>
      <c r="B283" s="490" t="s">
        <v>5822</v>
      </c>
      <c r="C283" s="491">
        <v>206277.41</v>
      </c>
      <c r="N283" s="385">
        <v>6200964</v>
      </c>
      <c r="O283" s="385" t="s">
        <v>5823</v>
      </c>
      <c r="P283" s="492">
        <v>0</v>
      </c>
    </row>
    <row r="284" spans="1:16" ht="15.75" customHeight="1">
      <c r="A284" s="489" t="s">
        <v>2290</v>
      </c>
      <c r="B284" s="490" t="s">
        <v>5548</v>
      </c>
      <c r="C284" s="491">
        <v>205288.73</v>
      </c>
      <c r="N284" s="385">
        <v>3286506</v>
      </c>
      <c r="O284" s="385" t="s">
        <v>3981</v>
      </c>
      <c r="P284" s="492">
        <v>0</v>
      </c>
    </row>
    <row r="285" spans="1:16" ht="15.75" customHeight="1">
      <c r="A285" s="489" t="s">
        <v>1224</v>
      </c>
      <c r="B285" s="490" t="s">
        <v>5824</v>
      </c>
      <c r="C285" s="491">
        <v>204795.27</v>
      </c>
      <c r="N285" s="385">
        <v>495561</v>
      </c>
      <c r="O285" s="385" t="s">
        <v>5000</v>
      </c>
      <c r="P285" s="492">
        <v>8.09</v>
      </c>
    </row>
    <row r="286" spans="1:16" ht="15.75" customHeight="1">
      <c r="A286" s="489" t="s">
        <v>1967</v>
      </c>
      <c r="B286" s="490" t="s">
        <v>5390</v>
      </c>
      <c r="C286" s="491">
        <v>203207.89</v>
      </c>
      <c r="N286" s="385">
        <v>3345620</v>
      </c>
      <c r="O286" s="385" t="s">
        <v>5810</v>
      </c>
      <c r="P286" s="492">
        <v>215276.85</v>
      </c>
    </row>
    <row r="287" spans="1:16" ht="15.75" customHeight="1">
      <c r="A287" s="489" t="s">
        <v>2793</v>
      </c>
      <c r="B287" s="490" t="s">
        <v>5633</v>
      </c>
      <c r="C287" s="491">
        <v>197853.63</v>
      </c>
      <c r="N287" s="385">
        <v>111377</v>
      </c>
      <c r="O287" s="385" t="s">
        <v>5825</v>
      </c>
      <c r="P287" s="492">
        <v>0</v>
      </c>
    </row>
    <row r="288" spans="1:16" ht="15.75" customHeight="1">
      <c r="A288" s="489" t="s">
        <v>1211</v>
      </c>
      <c r="B288" s="490" t="s">
        <v>5826</v>
      </c>
      <c r="C288" s="491">
        <v>197123.74</v>
      </c>
      <c r="N288" s="385">
        <v>1000521</v>
      </c>
      <c r="O288" s="385" t="s">
        <v>5825</v>
      </c>
      <c r="P288" s="492">
        <v>0</v>
      </c>
    </row>
    <row r="289" spans="1:16" ht="15.75" customHeight="1">
      <c r="A289" s="489" t="s">
        <v>895</v>
      </c>
      <c r="B289" s="490" t="s">
        <v>5376</v>
      </c>
      <c r="C289" s="491">
        <v>195663.53</v>
      </c>
      <c r="N289" s="385">
        <v>3286506</v>
      </c>
      <c r="O289" s="385" t="s">
        <v>3981</v>
      </c>
      <c r="P289" s="492">
        <v>0</v>
      </c>
    </row>
    <row r="290" spans="1:16" ht="15.75" customHeight="1">
      <c r="A290" s="489" t="s">
        <v>2442</v>
      </c>
      <c r="B290" s="490" t="s">
        <v>5827</v>
      </c>
      <c r="C290" s="491">
        <v>194021.54</v>
      </c>
      <c r="N290" s="385">
        <v>3345620</v>
      </c>
      <c r="O290" s="385" t="s">
        <v>5810</v>
      </c>
      <c r="P290" s="492">
        <v>217877.09</v>
      </c>
    </row>
    <row r="291" spans="1:16" ht="15.75" customHeight="1">
      <c r="A291" s="489" t="s">
        <v>1544</v>
      </c>
      <c r="B291" s="490" t="s">
        <v>5801</v>
      </c>
      <c r="C291" s="491">
        <v>192674.21</v>
      </c>
      <c r="N291" s="385">
        <v>495561</v>
      </c>
      <c r="O291" s="385" t="s">
        <v>5000</v>
      </c>
      <c r="P291" s="492">
        <v>65.34</v>
      </c>
    </row>
    <row r="292" spans="1:16" ht="15.75" customHeight="1">
      <c r="A292" s="489" t="s">
        <v>2114</v>
      </c>
      <c r="B292" s="490" t="s">
        <v>5828</v>
      </c>
      <c r="C292" s="491">
        <v>189937.86</v>
      </c>
      <c r="N292" s="385">
        <v>111377</v>
      </c>
      <c r="O292" s="385" t="s">
        <v>5825</v>
      </c>
      <c r="P292" s="492">
        <v>0</v>
      </c>
    </row>
    <row r="293" spans="1:16" ht="15.75" customHeight="1">
      <c r="A293" s="489" t="s">
        <v>2381</v>
      </c>
      <c r="B293" s="490" t="s">
        <v>5829</v>
      </c>
      <c r="C293" s="491">
        <v>189829.2</v>
      </c>
      <c r="N293" s="385">
        <v>1000521</v>
      </c>
      <c r="O293" s="385" t="s">
        <v>5825</v>
      </c>
      <c r="P293" s="492">
        <v>0</v>
      </c>
    </row>
    <row r="294" spans="1:16" ht="15.75" customHeight="1">
      <c r="A294" s="489" t="s">
        <v>2286</v>
      </c>
      <c r="B294" s="490" t="s">
        <v>5548</v>
      </c>
      <c r="C294" s="491">
        <v>188192.59</v>
      </c>
    </row>
    <row r="295" spans="1:16" ht="15.75" customHeight="1">
      <c r="A295" s="489" t="s">
        <v>642</v>
      </c>
      <c r="B295" s="490" t="s">
        <v>5404</v>
      </c>
      <c r="C295" s="491">
        <v>183881.53</v>
      </c>
    </row>
    <row r="296" spans="1:16" ht="15.75" customHeight="1">
      <c r="A296" s="489" t="s">
        <v>1740</v>
      </c>
      <c r="B296" s="490" t="s">
        <v>5617</v>
      </c>
      <c r="C296" s="491">
        <v>182907.22</v>
      </c>
    </row>
    <row r="297" spans="1:16" ht="15.75" customHeight="1">
      <c r="A297" s="489" t="s">
        <v>756</v>
      </c>
      <c r="B297" s="490" t="s">
        <v>5830</v>
      </c>
      <c r="C297" s="491">
        <v>181780.18</v>
      </c>
    </row>
    <row r="298" spans="1:16" ht="15.75" customHeight="1">
      <c r="A298" s="489" t="s">
        <v>2628</v>
      </c>
      <c r="B298" s="490" t="s">
        <v>5628</v>
      </c>
      <c r="C298" s="491">
        <v>181234.74</v>
      </c>
    </row>
    <row r="299" spans="1:16" ht="15.75" customHeight="1">
      <c r="A299" s="489" t="s">
        <v>1272</v>
      </c>
      <c r="B299" s="490" t="s">
        <v>5606</v>
      </c>
      <c r="C299" s="491">
        <v>178801.31</v>
      </c>
    </row>
    <row r="300" spans="1:16" ht="15.75" customHeight="1">
      <c r="A300" s="489" t="s">
        <v>2783</v>
      </c>
      <c r="B300" s="490" t="s">
        <v>5831</v>
      </c>
      <c r="C300" s="491">
        <v>174931.55</v>
      </c>
    </row>
    <row r="301" spans="1:16" ht="15.75" customHeight="1">
      <c r="A301" s="489" t="s">
        <v>1529</v>
      </c>
      <c r="B301" s="490" t="s">
        <v>5832</v>
      </c>
      <c r="C301" s="491">
        <v>174846.07</v>
      </c>
    </row>
    <row r="302" spans="1:16" ht="15.75" customHeight="1">
      <c r="A302" s="489" t="s">
        <v>817</v>
      </c>
      <c r="B302" s="490" t="s">
        <v>5833</v>
      </c>
      <c r="C302" s="491">
        <v>174716.9</v>
      </c>
    </row>
    <row r="303" spans="1:16" ht="15.75" customHeight="1">
      <c r="A303" s="489" t="s">
        <v>2780</v>
      </c>
      <c r="B303" s="490" t="s">
        <v>5831</v>
      </c>
      <c r="C303" s="491">
        <v>173113.11</v>
      </c>
    </row>
    <row r="304" spans="1:16" ht="15.75" customHeight="1">
      <c r="A304" s="489" t="s">
        <v>2664</v>
      </c>
      <c r="B304" s="490" t="s">
        <v>5834</v>
      </c>
      <c r="C304" s="491">
        <v>170888.4</v>
      </c>
    </row>
    <row r="305" spans="1:3" ht="15.75" customHeight="1">
      <c r="A305" s="489" t="s">
        <v>1043</v>
      </c>
      <c r="B305" s="490" t="s">
        <v>5835</v>
      </c>
      <c r="C305" s="491">
        <v>170219.9</v>
      </c>
    </row>
    <row r="306" spans="1:3" ht="15.75" customHeight="1">
      <c r="A306" s="489" t="s">
        <v>1586</v>
      </c>
      <c r="B306" s="490" t="s">
        <v>5836</v>
      </c>
      <c r="C306" s="491">
        <v>167109.70000000001</v>
      </c>
    </row>
    <row r="307" spans="1:3" ht="15.75" customHeight="1">
      <c r="A307" s="489" t="s">
        <v>364</v>
      </c>
      <c r="B307" s="490" t="s">
        <v>5433</v>
      </c>
      <c r="C307" s="491">
        <v>166674.75</v>
      </c>
    </row>
    <row r="308" spans="1:3" ht="15.75" customHeight="1">
      <c r="A308" s="489" t="s">
        <v>2406</v>
      </c>
      <c r="B308" s="490" t="s">
        <v>5406</v>
      </c>
      <c r="C308" s="491">
        <v>166419.44</v>
      </c>
    </row>
    <row r="309" spans="1:3" ht="15.75" customHeight="1">
      <c r="A309" s="489" t="s">
        <v>936</v>
      </c>
      <c r="B309" s="490" t="s">
        <v>5380</v>
      </c>
      <c r="C309" s="491">
        <v>166188.51</v>
      </c>
    </row>
    <row r="310" spans="1:3" ht="15.75" customHeight="1">
      <c r="A310" s="489" t="s">
        <v>356</v>
      </c>
      <c r="B310" s="490" t="s">
        <v>5433</v>
      </c>
      <c r="C310" s="491">
        <v>165585.97</v>
      </c>
    </row>
    <row r="311" spans="1:3" ht="15.75" customHeight="1">
      <c r="A311" s="489" t="s">
        <v>340</v>
      </c>
      <c r="B311" s="490" t="s">
        <v>5433</v>
      </c>
      <c r="C311" s="491">
        <v>165395.20000000001</v>
      </c>
    </row>
    <row r="312" spans="1:3" ht="15.75" customHeight="1">
      <c r="A312" s="489" t="s">
        <v>2203</v>
      </c>
      <c r="B312" s="490" t="s">
        <v>5529</v>
      </c>
      <c r="C312" s="491">
        <v>164356.71</v>
      </c>
    </row>
    <row r="313" spans="1:3" ht="15.75" customHeight="1">
      <c r="A313" s="489" t="s">
        <v>2806</v>
      </c>
      <c r="B313" s="490" t="s">
        <v>5837</v>
      </c>
      <c r="C313" s="491">
        <v>163205.35999999999</v>
      </c>
    </row>
    <row r="314" spans="1:3" ht="15.75" customHeight="1">
      <c r="A314" s="489" t="s">
        <v>1563</v>
      </c>
      <c r="B314" s="490" t="s">
        <v>5838</v>
      </c>
      <c r="C314" s="491">
        <v>162123.9</v>
      </c>
    </row>
    <row r="315" spans="1:3" ht="15.75" customHeight="1">
      <c r="A315" s="489" t="s">
        <v>1079</v>
      </c>
      <c r="B315" s="490" t="s">
        <v>5839</v>
      </c>
      <c r="C315" s="491">
        <v>160821.84</v>
      </c>
    </row>
    <row r="316" spans="1:3" ht="15.75" customHeight="1">
      <c r="A316" s="489" t="s">
        <v>705</v>
      </c>
      <c r="B316" s="490" t="s">
        <v>5840</v>
      </c>
      <c r="C316" s="491">
        <v>159083.4</v>
      </c>
    </row>
    <row r="317" spans="1:3" ht="15.75" customHeight="1">
      <c r="A317" s="489" t="s">
        <v>2157</v>
      </c>
      <c r="B317" s="490" t="s">
        <v>5841</v>
      </c>
      <c r="C317" s="491">
        <v>158618.6</v>
      </c>
    </row>
    <row r="318" spans="1:3" ht="15.75" customHeight="1">
      <c r="A318" s="489" t="s">
        <v>1864</v>
      </c>
      <c r="B318" s="490" t="s">
        <v>5459</v>
      </c>
      <c r="C318" s="491">
        <v>157508.82</v>
      </c>
    </row>
    <row r="319" spans="1:3" ht="15.75" customHeight="1">
      <c r="A319" s="489" t="s">
        <v>1198</v>
      </c>
      <c r="B319" s="490" t="s">
        <v>5826</v>
      </c>
      <c r="C319" s="491">
        <v>156362.63</v>
      </c>
    </row>
    <row r="320" spans="1:3" ht="15.75" customHeight="1">
      <c r="A320" s="489" t="s">
        <v>1076</v>
      </c>
      <c r="B320" s="490" t="s">
        <v>5842</v>
      </c>
      <c r="C320" s="491">
        <v>154399.34</v>
      </c>
    </row>
    <row r="321" spans="1:3" ht="15.75" customHeight="1">
      <c r="A321" s="489" t="s">
        <v>1639</v>
      </c>
      <c r="B321" s="490" t="s">
        <v>5843</v>
      </c>
      <c r="C321" s="491">
        <v>154254.98000000001</v>
      </c>
    </row>
    <row r="322" spans="1:3" ht="15.75" customHeight="1">
      <c r="A322" s="489" t="s">
        <v>997</v>
      </c>
      <c r="B322" s="490" t="s">
        <v>5844</v>
      </c>
      <c r="C322" s="491">
        <v>152127.65</v>
      </c>
    </row>
    <row r="323" spans="1:3" ht="15.75" customHeight="1">
      <c r="A323" s="489" t="s">
        <v>2257</v>
      </c>
      <c r="B323" s="490" t="s">
        <v>5625</v>
      </c>
      <c r="C323" s="491">
        <v>151949.6</v>
      </c>
    </row>
    <row r="324" spans="1:3" ht="15.75" customHeight="1">
      <c r="A324" s="489" t="s">
        <v>1907</v>
      </c>
      <c r="B324" s="490" t="s">
        <v>5431</v>
      </c>
      <c r="C324" s="491">
        <v>151300.44</v>
      </c>
    </row>
    <row r="325" spans="1:3" ht="15.75" customHeight="1">
      <c r="A325" s="489" t="s">
        <v>323</v>
      </c>
      <c r="B325" s="490" t="s">
        <v>5845</v>
      </c>
      <c r="C325" s="491">
        <v>151233.73000000001</v>
      </c>
    </row>
    <row r="326" spans="1:3" ht="15.75" customHeight="1">
      <c r="A326" s="489" t="s">
        <v>2830</v>
      </c>
      <c r="B326" s="490" t="s">
        <v>5846</v>
      </c>
      <c r="C326" s="491">
        <v>150178.93</v>
      </c>
    </row>
    <row r="327" spans="1:3" ht="15.75" customHeight="1">
      <c r="A327" s="489" t="s">
        <v>1884</v>
      </c>
      <c r="B327" s="490" t="s">
        <v>5776</v>
      </c>
      <c r="C327" s="491">
        <v>149415.71</v>
      </c>
    </row>
    <row r="328" spans="1:3" ht="15.75" customHeight="1">
      <c r="A328" s="489" t="s">
        <v>2010</v>
      </c>
      <c r="B328" s="490" t="s">
        <v>5847</v>
      </c>
      <c r="C328" s="491">
        <v>149028.49</v>
      </c>
    </row>
    <row r="329" spans="1:3" ht="15.75" customHeight="1">
      <c r="A329" s="489" t="s">
        <v>1547</v>
      </c>
      <c r="B329" s="490" t="s">
        <v>5801</v>
      </c>
      <c r="C329" s="491">
        <v>148965.17000000001</v>
      </c>
    </row>
    <row r="330" spans="1:3" ht="15.75" customHeight="1">
      <c r="A330" s="489" t="s">
        <v>305</v>
      </c>
      <c r="B330" s="490" t="s">
        <v>5848</v>
      </c>
      <c r="C330" s="491">
        <v>147591.76</v>
      </c>
    </row>
    <row r="331" spans="1:3" ht="15.75" customHeight="1">
      <c r="A331" s="489" t="s">
        <v>2358</v>
      </c>
      <c r="B331" s="490" t="s">
        <v>5849</v>
      </c>
      <c r="C331" s="491">
        <v>146953.60999999999</v>
      </c>
    </row>
    <row r="332" spans="1:3" ht="15.75" customHeight="1">
      <c r="A332" s="489" t="s">
        <v>2592</v>
      </c>
      <c r="B332" s="490" t="s">
        <v>5850</v>
      </c>
      <c r="C332" s="491">
        <v>145782.21</v>
      </c>
    </row>
    <row r="333" spans="1:3" ht="15.75" customHeight="1">
      <c r="A333" s="489" t="s">
        <v>1678</v>
      </c>
      <c r="B333" s="490" t="s">
        <v>5851</v>
      </c>
      <c r="C333" s="491">
        <v>145739.01999999999</v>
      </c>
    </row>
    <row r="334" spans="1:3" ht="15.75" customHeight="1">
      <c r="A334" s="489" t="s">
        <v>2423</v>
      </c>
      <c r="B334" s="490" t="s">
        <v>5583</v>
      </c>
      <c r="C334" s="491">
        <v>145519.42000000001</v>
      </c>
    </row>
    <row r="335" spans="1:3" ht="15.75" customHeight="1">
      <c r="A335" s="489" t="s">
        <v>694</v>
      </c>
      <c r="B335" s="490" t="s">
        <v>5852</v>
      </c>
      <c r="C335" s="491">
        <v>144443</v>
      </c>
    </row>
    <row r="336" spans="1:3" ht="15.75" customHeight="1">
      <c r="A336" s="489" t="s">
        <v>1302</v>
      </c>
      <c r="B336" s="490" t="s">
        <v>5546</v>
      </c>
      <c r="C336" s="491">
        <v>143675.24</v>
      </c>
    </row>
    <row r="337" spans="1:3" ht="15.75" customHeight="1">
      <c r="A337" s="489" t="s">
        <v>2215</v>
      </c>
      <c r="B337" s="490" t="s">
        <v>5396</v>
      </c>
      <c r="C337" s="491">
        <v>142705.71</v>
      </c>
    </row>
    <row r="338" spans="1:3" ht="15.75" customHeight="1">
      <c r="A338" s="489" t="s">
        <v>804</v>
      </c>
      <c r="B338" s="490" t="s">
        <v>5717</v>
      </c>
      <c r="C338" s="491">
        <v>141915.47</v>
      </c>
    </row>
    <row r="339" spans="1:3" ht="15.75" customHeight="1">
      <c r="A339" s="489" t="s">
        <v>2619</v>
      </c>
      <c r="B339" s="490" t="s">
        <v>5853</v>
      </c>
      <c r="C339" s="491">
        <v>140993.84</v>
      </c>
    </row>
    <row r="340" spans="1:3" ht="15.75" customHeight="1">
      <c r="A340" s="489" t="s">
        <v>2554</v>
      </c>
      <c r="B340" s="490" t="s">
        <v>5854</v>
      </c>
      <c r="C340" s="491">
        <v>139454.91</v>
      </c>
    </row>
    <row r="341" spans="1:3" ht="15.75" customHeight="1">
      <c r="A341" s="489" t="s">
        <v>873</v>
      </c>
      <c r="B341" s="490" t="s">
        <v>5590</v>
      </c>
      <c r="C341" s="491">
        <v>138380.43</v>
      </c>
    </row>
    <row r="342" spans="1:3" ht="15.75" customHeight="1">
      <c r="A342" s="489" t="s">
        <v>959</v>
      </c>
      <c r="B342" s="490" t="s">
        <v>5550</v>
      </c>
      <c r="C342" s="491">
        <v>137711.57</v>
      </c>
    </row>
    <row r="343" spans="1:3" ht="15.75" customHeight="1">
      <c r="A343" s="489" t="s">
        <v>1133</v>
      </c>
      <c r="B343" s="490" t="s">
        <v>5676</v>
      </c>
      <c r="C343" s="491">
        <v>137652.76999999999</v>
      </c>
    </row>
    <row r="344" spans="1:3" ht="15.75" customHeight="1">
      <c r="A344" s="489" t="s">
        <v>2333</v>
      </c>
      <c r="B344" s="490" t="s">
        <v>5384</v>
      </c>
      <c r="C344" s="491">
        <v>137192.09</v>
      </c>
    </row>
    <row r="345" spans="1:3" ht="15.75" customHeight="1">
      <c r="A345" s="489" t="s">
        <v>1642</v>
      </c>
      <c r="B345" s="490" t="s">
        <v>5855</v>
      </c>
      <c r="C345" s="491">
        <v>136300.87</v>
      </c>
    </row>
    <row r="346" spans="1:3" ht="15.75" customHeight="1">
      <c r="A346" s="489" t="s">
        <v>1093</v>
      </c>
      <c r="B346" s="490" t="s">
        <v>5856</v>
      </c>
      <c r="C346" s="491">
        <v>135882.28</v>
      </c>
    </row>
    <row r="347" spans="1:3" ht="15.75" customHeight="1">
      <c r="A347" s="489" t="s">
        <v>1130</v>
      </c>
      <c r="B347" s="490" t="s">
        <v>5676</v>
      </c>
      <c r="C347" s="491">
        <v>135532.26</v>
      </c>
    </row>
    <row r="348" spans="1:3" ht="15.75" customHeight="1">
      <c r="A348" s="489" t="s">
        <v>2500</v>
      </c>
      <c r="B348" s="490" t="s">
        <v>5857</v>
      </c>
      <c r="C348" s="491">
        <v>133992.49</v>
      </c>
    </row>
    <row r="349" spans="1:3" ht="15.75" customHeight="1">
      <c r="A349" s="489" t="s">
        <v>2000</v>
      </c>
      <c r="B349" s="490" t="s">
        <v>5798</v>
      </c>
      <c r="C349" s="491">
        <v>133790.46</v>
      </c>
    </row>
    <row r="350" spans="1:3" ht="15.75" customHeight="1">
      <c r="A350" s="489" t="s">
        <v>151</v>
      </c>
      <c r="B350" s="490" t="s">
        <v>5858</v>
      </c>
      <c r="C350" s="491">
        <v>133355.31</v>
      </c>
    </row>
    <row r="351" spans="1:3" ht="15.75" customHeight="1">
      <c r="A351" s="489" t="s">
        <v>1857</v>
      </c>
      <c r="B351" s="490" t="s">
        <v>5459</v>
      </c>
      <c r="C351" s="491">
        <v>131475.01999999999</v>
      </c>
    </row>
    <row r="352" spans="1:3" ht="15.75" customHeight="1">
      <c r="A352" s="489" t="s">
        <v>883</v>
      </c>
      <c r="B352" s="490" t="s">
        <v>5590</v>
      </c>
      <c r="C352" s="491">
        <v>130894.47</v>
      </c>
    </row>
    <row r="353" spans="1:3" ht="15.75" customHeight="1">
      <c r="A353" s="489" t="s">
        <v>2254</v>
      </c>
      <c r="B353" s="490" t="s">
        <v>5625</v>
      </c>
      <c r="C353" s="491">
        <v>129847.42</v>
      </c>
    </row>
    <row r="354" spans="1:3" ht="15.75" customHeight="1">
      <c r="A354" s="489" t="s">
        <v>2189</v>
      </c>
      <c r="B354" s="490" t="s">
        <v>5859</v>
      </c>
      <c r="C354" s="491">
        <v>129528.55</v>
      </c>
    </row>
    <row r="355" spans="1:3" ht="15.75" customHeight="1">
      <c r="A355" s="489" t="s">
        <v>2089</v>
      </c>
      <c r="B355" s="490" t="s">
        <v>5435</v>
      </c>
      <c r="C355" s="491">
        <v>129004.87</v>
      </c>
    </row>
    <row r="356" spans="1:3" ht="15.75" customHeight="1">
      <c r="A356" s="489" t="s">
        <v>2074</v>
      </c>
      <c r="B356" s="490" t="s">
        <v>5860</v>
      </c>
      <c r="C356" s="491">
        <v>128238.52</v>
      </c>
    </row>
    <row r="357" spans="1:3" ht="15.75" customHeight="1">
      <c r="A357" s="489" t="s">
        <v>2658</v>
      </c>
      <c r="B357" s="490" t="s">
        <v>5861</v>
      </c>
      <c r="C357" s="491">
        <v>126546.76</v>
      </c>
    </row>
    <row r="358" spans="1:3" ht="15.75" customHeight="1">
      <c r="A358" s="489" t="s">
        <v>207</v>
      </c>
      <c r="B358" s="490" t="s">
        <v>5862</v>
      </c>
      <c r="C358" s="491">
        <v>124367.2</v>
      </c>
    </row>
    <row r="359" spans="1:3" ht="15.75" customHeight="1">
      <c r="A359" s="489" t="s">
        <v>1070</v>
      </c>
      <c r="B359" s="490" t="s">
        <v>5746</v>
      </c>
      <c r="C359" s="491">
        <v>123098.64</v>
      </c>
    </row>
    <row r="360" spans="1:3" ht="15.75" customHeight="1">
      <c r="A360" s="489" t="s">
        <v>492</v>
      </c>
      <c r="B360" s="490" t="s">
        <v>5863</v>
      </c>
      <c r="C360" s="491">
        <v>121728.12</v>
      </c>
    </row>
    <row r="361" spans="1:3" ht="15.75" customHeight="1">
      <c r="A361" s="489" t="s">
        <v>616</v>
      </c>
      <c r="B361" s="490" t="s">
        <v>5864</v>
      </c>
      <c r="C361" s="491">
        <v>121671.31</v>
      </c>
    </row>
    <row r="362" spans="1:3" ht="15.75" customHeight="1">
      <c r="A362" s="489" t="s">
        <v>714</v>
      </c>
      <c r="B362" s="490" t="s">
        <v>5865</v>
      </c>
      <c r="C362" s="491">
        <v>118568.1</v>
      </c>
    </row>
    <row r="363" spans="1:3" ht="15.75" customHeight="1">
      <c r="A363" s="489" t="s">
        <v>1285</v>
      </c>
      <c r="B363" s="490" t="s">
        <v>5606</v>
      </c>
      <c r="C363" s="491">
        <v>118250</v>
      </c>
    </row>
    <row r="364" spans="1:3" ht="15.75" customHeight="1">
      <c r="A364" s="489" t="s">
        <v>2302</v>
      </c>
      <c r="B364" s="490" t="s">
        <v>5866</v>
      </c>
      <c r="C364" s="491">
        <v>118115.85</v>
      </c>
    </row>
    <row r="365" spans="1:3" ht="15.75" customHeight="1">
      <c r="A365" s="489" t="s">
        <v>2239</v>
      </c>
      <c r="B365" s="490" t="s">
        <v>5625</v>
      </c>
      <c r="C365" s="491">
        <v>118035.29</v>
      </c>
    </row>
    <row r="366" spans="1:3" ht="15.75" customHeight="1">
      <c r="A366" s="489" t="s">
        <v>2555</v>
      </c>
      <c r="B366" s="490" t="s">
        <v>5854</v>
      </c>
      <c r="C366" s="491">
        <v>115792.49</v>
      </c>
    </row>
    <row r="367" spans="1:3" ht="15.75" customHeight="1">
      <c r="A367" s="489" t="s">
        <v>2536</v>
      </c>
      <c r="B367" s="490" t="s">
        <v>5867</v>
      </c>
      <c r="C367" s="491">
        <v>115470.7</v>
      </c>
    </row>
    <row r="368" spans="1:3" ht="15.75" customHeight="1">
      <c r="A368" s="489" t="s">
        <v>1513</v>
      </c>
      <c r="B368" s="490" t="s">
        <v>5427</v>
      </c>
      <c r="C368" s="491">
        <v>115145.85</v>
      </c>
    </row>
    <row r="369" spans="1:3" ht="15.75" customHeight="1">
      <c r="A369" s="489" t="s">
        <v>852</v>
      </c>
      <c r="B369" s="490" t="s">
        <v>5868</v>
      </c>
      <c r="C369" s="491">
        <v>112108.3</v>
      </c>
    </row>
    <row r="370" spans="1:3" ht="15.75" customHeight="1">
      <c r="A370" s="489" t="s">
        <v>2401</v>
      </c>
      <c r="B370" s="490" t="s">
        <v>5406</v>
      </c>
      <c r="C370" s="491">
        <v>111362.07</v>
      </c>
    </row>
    <row r="371" spans="1:3" ht="15.75" customHeight="1">
      <c r="A371" s="489" t="s">
        <v>415</v>
      </c>
      <c r="B371" s="490" t="s">
        <v>5423</v>
      </c>
      <c r="C371" s="491">
        <v>110315.16</v>
      </c>
    </row>
    <row r="372" spans="1:3" ht="15.75" customHeight="1">
      <c r="A372" s="489" t="s">
        <v>1725</v>
      </c>
      <c r="B372" s="490" t="s">
        <v>5447</v>
      </c>
      <c r="C372" s="491">
        <v>110061.8</v>
      </c>
    </row>
    <row r="373" spans="1:3" ht="15.75" customHeight="1">
      <c r="A373" s="489" t="s">
        <v>2731</v>
      </c>
      <c r="B373" s="490" t="s">
        <v>5410</v>
      </c>
      <c r="C373" s="491">
        <v>108079.59</v>
      </c>
    </row>
    <row r="374" spans="1:3" ht="15.75" customHeight="1">
      <c r="A374" s="489" t="s">
        <v>2696</v>
      </c>
      <c r="B374" s="490" t="s">
        <v>5592</v>
      </c>
      <c r="C374" s="491">
        <v>107768.62</v>
      </c>
    </row>
    <row r="375" spans="1:3" ht="15.75" customHeight="1">
      <c r="A375" s="489" t="s">
        <v>2245</v>
      </c>
      <c r="B375" s="490" t="s">
        <v>5625</v>
      </c>
      <c r="C375" s="491">
        <v>107616.2</v>
      </c>
    </row>
    <row r="376" spans="1:3" ht="15.75" customHeight="1">
      <c r="A376" s="489" t="s">
        <v>2510</v>
      </c>
      <c r="B376" s="490" t="s">
        <v>5796</v>
      </c>
      <c r="C376" s="491">
        <v>105036.13</v>
      </c>
    </row>
    <row r="377" spans="1:3" ht="15.75" customHeight="1">
      <c r="A377" s="489" t="s">
        <v>1816</v>
      </c>
      <c r="B377" s="490" t="s">
        <v>5466</v>
      </c>
      <c r="C377" s="491">
        <v>104664.97</v>
      </c>
    </row>
    <row r="378" spans="1:3" ht="15.75" customHeight="1">
      <c r="A378" s="489" t="s">
        <v>2834</v>
      </c>
      <c r="B378" s="490" t="s">
        <v>5869</v>
      </c>
      <c r="C378" s="491">
        <v>104223.88</v>
      </c>
    </row>
    <row r="379" spans="1:3" ht="15.75" customHeight="1">
      <c r="A379" s="489" t="s">
        <v>289</v>
      </c>
      <c r="B379" s="490" t="s">
        <v>5848</v>
      </c>
      <c r="C379" s="491">
        <v>103698.36</v>
      </c>
    </row>
    <row r="380" spans="1:3" ht="15.75" customHeight="1">
      <c r="A380" s="489" t="s">
        <v>1472</v>
      </c>
      <c r="B380" s="490" t="s">
        <v>5461</v>
      </c>
      <c r="C380" s="491">
        <v>103575.96</v>
      </c>
    </row>
    <row r="381" spans="1:3" ht="15.75" customHeight="1">
      <c r="A381" s="489" t="s">
        <v>1151</v>
      </c>
      <c r="B381" s="490" t="s">
        <v>5870</v>
      </c>
      <c r="C381" s="491">
        <v>103149.73</v>
      </c>
    </row>
    <row r="382" spans="1:3" ht="15.75" customHeight="1">
      <c r="A382" s="489" t="s">
        <v>1214</v>
      </c>
      <c r="B382" s="490" t="s">
        <v>5871</v>
      </c>
      <c r="C382" s="491">
        <v>103149.5</v>
      </c>
    </row>
    <row r="383" spans="1:3" ht="15.75" customHeight="1">
      <c r="A383" s="489" t="s">
        <v>743</v>
      </c>
      <c r="B383" s="490" t="s">
        <v>5473</v>
      </c>
      <c r="C383" s="491">
        <v>102906.68</v>
      </c>
    </row>
    <row r="384" spans="1:3" ht="15.75" customHeight="1">
      <c r="A384" s="489" t="s">
        <v>660</v>
      </c>
      <c r="B384" s="490" t="s">
        <v>5872</v>
      </c>
      <c r="C384" s="491">
        <v>102539.07</v>
      </c>
    </row>
    <row r="385" spans="1:3" ht="15.75" customHeight="1">
      <c r="A385" s="489" t="s">
        <v>239</v>
      </c>
      <c r="B385" s="490" t="s">
        <v>5873</v>
      </c>
      <c r="C385" s="491">
        <v>101696.96000000001</v>
      </c>
    </row>
    <row r="386" spans="1:3" ht="15.75" customHeight="1">
      <c r="A386" s="489" t="s">
        <v>46</v>
      </c>
      <c r="B386" s="490" t="s">
        <v>5617</v>
      </c>
      <c r="C386" s="491">
        <v>101693.23</v>
      </c>
    </row>
    <row r="387" spans="1:3" ht="15.75" customHeight="1">
      <c r="A387" s="489" t="s">
        <v>2064</v>
      </c>
      <c r="B387" s="490" t="s">
        <v>5874</v>
      </c>
      <c r="C387" s="491">
        <v>101130.33</v>
      </c>
    </row>
    <row r="388" spans="1:3" ht="15.75" customHeight="1">
      <c r="A388" s="489" t="s">
        <v>1620</v>
      </c>
      <c r="B388" s="490" t="s">
        <v>5487</v>
      </c>
      <c r="C388" s="491">
        <v>101083.93</v>
      </c>
    </row>
    <row r="389" spans="1:3" ht="15.75" customHeight="1">
      <c r="A389" s="489" t="s">
        <v>2461</v>
      </c>
      <c r="B389" s="490" t="s">
        <v>5713</v>
      </c>
      <c r="C389" s="491">
        <v>101050.31</v>
      </c>
    </row>
    <row r="390" spans="1:3" ht="15.75" customHeight="1">
      <c r="A390" s="489" t="s">
        <v>1147</v>
      </c>
      <c r="B390" s="490" t="s">
        <v>5875</v>
      </c>
      <c r="C390" s="491">
        <v>100995.67</v>
      </c>
    </row>
    <row r="391" spans="1:3" ht="15.75" customHeight="1">
      <c r="A391" s="489" t="s">
        <v>2390</v>
      </c>
      <c r="B391" s="490" t="s">
        <v>5876</v>
      </c>
      <c r="C391" s="491">
        <v>100274.99</v>
      </c>
    </row>
    <row r="392" spans="1:3" ht="15.75" customHeight="1">
      <c r="A392" s="489" t="s">
        <v>1383</v>
      </c>
      <c r="B392" s="490" t="s">
        <v>5759</v>
      </c>
      <c r="C392" s="491">
        <v>99266.51</v>
      </c>
    </row>
    <row r="393" spans="1:3" ht="15.75" customHeight="1">
      <c r="A393" s="489" t="s">
        <v>686</v>
      </c>
      <c r="B393" s="490" t="s">
        <v>5707</v>
      </c>
      <c r="C393" s="491">
        <v>98983.13</v>
      </c>
    </row>
    <row r="394" spans="1:3" ht="15.75" customHeight="1">
      <c r="A394" s="489" t="s">
        <v>768</v>
      </c>
      <c r="B394" s="490" t="s">
        <v>5764</v>
      </c>
      <c r="C394" s="491">
        <v>98115.92</v>
      </c>
    </row>
    <row r="395" spans="1:3" ht="15.75" customHeight="1">
      <c r="A395" s="489" t="s">
        <v>589</v>
      </c>
      <c r="B395" s="490" t="s">
        <v>5392</v>
      </c>
      <c r="C395" s="491">
        <v>95815.28</v>
      </c>
    </row>
    <row r="396" spans="1:3" ht="15.75" customHeight="1">
      <c r="A396" s="489" t="s">
        <v>2631</v>
      </c>
      <c r="B396" s="490" t="s">
        <v>5628</v>
      </c>
      <c r="C396" s="491">
        <v>93800.84</v>
      </c>
    </row>
    <row r="397" spans="1:3" ht="15.75" customHeight="1">
      <c r="A397" s="489" t="s">
        <v>2714</v>
      </c>
      <c r="B397" s="490" t="s">
        <v>5727</v>
      </c>
      <c r="C397" s="491">
        <v>88150.75</v>
      </c>
    </row>
    <row r="398" spans="1:3" ht="15.75" customHeight="1">
      <c r="A398" s="489" t="s">
        <v>234</v>
      </c>
      <c r="B398" s="490" t="s">
        <v>5479</v>
      </c>
      <c r="C398" s="491">
        <v>87636.28</v>
      </c>
    </row>
    <row r="399" spans="1:3" ht="15.75" customHeight="1">
      <c r="A399" s="489" t="s">
        <v>1029</v>
      </c>
      <c r="B399" s="490" t="s">
        <v>5877</v>
      </c>
      <c r="C399" s="491">
        <v>86016.85</v>
      </c>
    </row>
    <row r="400" spans="1:3" ht="15.75" customHeight="1">
      <c r="A400" s="489" t="s">
        <v>1392</v>
      </c>
      <c r="B400" s="490" t="s">
        <v>5793</v>
      </c>
      <c r="C400" s="491">
        <v>84052.22</v>
      </c>
    </row>
    <row r="401" spans="1:3" ht="15.75" customHeight="1">
      <c r="A401" s="489" t="s">
        <v>1502</v>
      </c>
      <c r="B401" s="490" t="s">
        <v>5427</v>
      </c>
      <c r="C401" s="491">
        <v>82678.62</v>
      </c>
    </row>
    <row r="402" spans="1:3" ht="15.75" customHeight="1">
      <c r="A402" s="489" t="s">
        <v>5878</v>
      </c>
      <c r="B402" s="490" t="s">
        <v>5433</v>
      </c>
      <c r="C402" s="491">
        <v>81791.53</v>
      </c>
    </row>
    <row r="403" spans="1:3" ht="15.75" customHeight="1">
      <c r="A403" s="489" t="s">
        <v>2837</v>
      </c>
      <c r="B403" s="490" t="s">
        <v>5879</v>
      </c>
      <c r="C403" s="491">
        <v>80607.039999999994</v>
      </c>
    </row>
    <row r="404" spans="1:3" ht="15.75" customHeight="1">
      <c r="A404" s="489" t="s">
        <v>2318</v>
      </c>
      <c r="B404" s="490" t="s">
        <v>5631</v>
      </c>
      <c r="C404" s="491">
        <v>80547.48</v>
      </c>
    </row>
    <row r="405" spans="1:3" ht="15.75" customHeight="1">
      <c r="A405" s="489" t="s">
        <v>373</v>
      </c>
      <c r="B405" s="490" t="s">
        <v>5433</v>
      </c>
      <c r="C405" s="491">
        <v>78995.47</v>
      </c>
    </row>
    <row r="406" spans="1:3" ht="15.75" customHeight="1">
      <c r="A406" s="489" t="s">
        <v>2445</v>
      </c>
      <c r="B406" s="490" t="s">
        <v>5445</v>
      </c>
      <c r="C406" s="491">
        <v>78847.8</v>
      </c>
    </row>
    <row r="407" spans="1:3" ht="15.75" customHeight="1">
      <c r="A407" s="489" t="s">
        <v>498</v>
      </c>
      <c r="B407" s="490" t="s">
        <v>5880</v>
      </c>
      <c r="C407" s="491">
        <v>77739.59</v>
      </c>
    </row>
    <row r="408" spans="1:3" ht="15.75" customHeight="1">
      <c r="A408" s="489" t="s">
        <v>2613</v>
      </c>
      <c r="B408" s="490" t="s">
        <v>5881</v>
      </c>
      <c r="C408" s="491">
        <v>75469.58</v>
      </c>
    </row>
    <row r="409" spans="1:3" ht="15.75" customHeight="1">
      <c r="A409" s="489" t="s">
        <v>976</v>
      </c>
      <c r="B409" s="490" t="s">
        <v>5550</v>
      </c>
      <c r="C409" s="491">
        <v>74957.259999999995</v>
      </c>
    </row>
    <row r="410" spans="1:3" ht="15.75" customHeight="1">
      <c r="A410" s="489" t="s">
        <v>2212</v>
      </c>
      <c r="B410" s="490" t="s">
        <v>5529</v>
      </c>
      <c r="C410" s="491">
        <v>73934.429999999993</v>
      </c>
    </row>
    <row r="411" spans="1:3" ht="15.75" customHeight="1">
      <c r="A411" s="489" t="s">
        <v>2773</v>
      </c>
      <c r="B411" s="490" t="s">
        <v>5882</v>
      </c>
      <c r="C411" s="491">
        <v>71930</v>
      </c>
    </row>
    <row r="412" spans="1:3" ht="15.75" customHeight="1">
      <c r="A412" s="489" t="s">
        <v>1575</v>
      </c>
      <c r="B412" s="490" t="s">
        <v>5883</v>
      </c>
      <c r="C412" s="491">
        <v>70355.710000000006</v>
      </c>
    </row>
    <row r="413" spans="1:3" ht="15.75" customHeight="1">
      <c r="A413" s="489" t="s">
        <v>840</v>
      </c>
      <c r="B413" s="490" t="s">
        <v>5884</v>
      </c>
      <c r="C413" s="491">
        <v>70025.440000000002</v>
      </c>
    </row>
    <row r="414" spans="1:3" ht="15.75" customHeight="1">
      <c r="A414" s="489" t="s">
        <v>1819</v>
      </c>
      <c r="B414" s="490" t="s">
        <v>5466</v>
      </c>
      <c r="C414" s="491">
        <v>69370.03</v>
      </c>
    </row>
    <row r="415" spans="1:3" ht="15.75" customHeight="1">
      <c r="A415" s="489" t="s">
        <v>2552</v>
      </c>
      <c r="B415" s="490" t="s">
        <v>5854</v>
      </c>
      <c r="C415" s="491">
        <v>69081.19</v>
      </c>
    </row>
    <row r="416" spans="1:3" ht="15.75" customHeight="1">
      <c r="A416" s="489" t="s">
        <v>1844</v>
      </c>
      <c r="B416" s="490" t="s">
        <v>5885</v>
      </c>
      <c r="C416" s="491">
        <v>68808.55</v>
      </c>
    </row>
    <row r="417" spans="1:3" ht="15.75" customHeight="1">
      <c r="A417" s="489" t="s">
        <v>2469</v>
      </c>
      <c r="B417" s="490" t="s">
        <v>5713</v>
      </c>
      <c r="C417" s="491">
        <v>68573.789999999994</v>
      </c>
    </row>
    <row r="418" spans="1:3" ht="15.75" customHeight="1">
      <c r="A418" s="489" t="s">
        <v>993</v>
      </c>
      <c r="B418" s="490" t="s">
        <v>5844</v>
      </c>
      <c r="C418" s="491">
        <v>66688.86</v>
      </c>
    </row>
    <row r="419" spans="1:3" ht="15.75" customHeight="1">
      <c r="A419" s="489" t="s">
        <v>1100</v>
      </c>
      <c r="B419" s="490" t="s">
        <v>5886</v>
      </c>
      <c r="C419" s="491">
        <v>64722.55</v>
      </c>
    </row>
    <row r="420" spans="1:3" ht="15.75" customHeight="1">
      <c r="A420" s="489" t="s">
        <v>1096</v>
      </c>
      <c r="B420" s="490" t="s">
        <v>5886</v>
      </c>
      <c r="C420" s="491">
        <v>63587.76</v>
      </c>
    </row>
    <row r="421" spans="1:3" ht="15.75" customHeight="1">
      <c r="A421" s="489" t="s">
        <v>2687</v>
      </c>
      <c r="B421" s="490" t="s">
        <v>5887</v>
      </c>
      <c r="C421" s="491">
        <v>61301.32</v>
      </c>
    </row>
    <row r="422" spans="1:3" ht="15.75" customHeight="1">
      <c r="A422" s="489" t="s">
        <v>1803</v>
      </c>
      <c r="B422" s="490" t="s">
        <v>5466</v>
      </c>
      <c r="C422" s="491">
        <v>61082.9</v>
      </c>
    </row>
    <row r="423" spans="1:3" ht="15.75" customHeight="1">
      <c r="A423" s="489" t="s">
        <v>676</v>
      </c>
      <c r="B423" s="490" t="s">
        <v>5888</v>
      </c>
      <c r="C423" s="491">
        <v>59372.04</v>
      </c>
    </row>
    <row r="424" spans="1:3" ht="15.75" customHeight="1">
      <c r="A424" s="489" t="s">
        <v>2472</v>
      </c>
      <c r="B424" s="490" t="s">
        <v>5713</v>
      </c>
      <c r="C424" s="491">
        <v>59177.37</v>
      </c>
    </row>
    <row r="425" spans="1:3" ht="15.75" customHeight="1">
      <c r="A425" s="489" t="s">
        <v>1217</v>
      </c>
      <c r="B425" s="490" t="s">
        <v>5871</v>
      </c>
      <c r="C425" s="491">
        <v>58704</v>
      </c>
    </row>
    <row r="426" spans="1:3" ht="15.75" customHeight="1">
      <c r="A426" s="489" t="s">
        <v>1435</v>
      </c>
      <c r="B426" s="490" t="s">
        <v>5803</v>
      </c>
      <c r="C426" s="491">
        <v>55797.06</v>
      </c>
    </row>
    <row r="427" spans="1:3" ht="15.75" customHeight="1">
      <c r="A427" s="489" t="s">
        <v>400</v>
      </c>
      <c r="B427" s="490" t="s">
        <v>5423</v>
      </c>
      <c r="C427" s="491">
        <v>52996.78</v>
      </c>
    </row>
    <row r="428" spans="1:3" ht="15.75" customHeight="1">
      <c r="A428" s="489" t="s">
        <v>984</v>
      </c>
      <c r="B428" s="490" t="s">
        <v>5889</v>
      </c>
      <c r="C428" s="491">
        <v>52877.61</v>
      </c>
    </row>
    <row r="429" spans="1:3" ht="15.75" customHeight="1">
      <c r="A429" s="489" t="s">
        <v>1829</v>
      </c>
      <c r="B429" s="490" t="s">
        <v>5890</v>
      </c>
      <c r="C429" s="491">
        <v>52642.84</v>
      </c>
    </row>
    <row r="430" spans="1:3" ht="15.75" customHeight="1">
      <c r="A430" s="489" t="s">
        <v>924</v>
      </c>
      <c r="B430" s="490" t="s">
        <v>5891</v>
      </c>
      <c r="C430" s="491">
        <v>52104.4</v>
      </c>
    </row>
    <row r="431" spans="1:3" ht="15.75" customHeight="1">
      <c r="A431" s="489" t="s">
        <v>2168</v>
      </c>
      <c r="B431" s="490" t="s">
        <v>5892</v>
      </c>
      <c r="C431" s="491">
        <v>51401.51</v>
      </c>
    </row>
    <row r="432" spans="1:3" ht="15.75" customHeight="1">
      <c r="A432" s="489" t="s">
        <v>1671</v>
      </c>
      <c r="B432" s="490" t="s">
        <v>5893</v>
      </c>
      <c r="C432" s="491">
        <v>50403.68</v>
      </c>
    </row>
    <row r="433" spans="1:3" ht="15.75" customHeight="1">
      <c r="A433" s="489" t="s">
        <v>5894</v>
      </c>
      <c r="B433" s="490" t="s">
        <v>5548</v>
      </c>
      <c r="C433" s="491">
        <v>49180.3</v>
      </c>
    </row>
    <row r="434" spans="1:3" ht="15.75" customHeight="1">
      <c r="A434" s="489" t="s">
        <v>1887</v>
      </c>
      <c r="B434" s="490" t="s">
        <v>5776</v>
      </c>
      <c r="C434" s="491">
        <v>49088.04</v>
      </c>
    </row>
    <row r="435" spans="1:3" ht="15.75" customHeight="1">
      <c r="A435" s="489" t="s">
        <v>2699</v>
      </c>
      <c r="B435" s="490" t="s">
        <v>5592</v>
      </c>
      <c r="C435" s="491">
        <v>48786.83</v>
      </c>
    </row>
    <row r="436" spans="1:3" ht="15.75" customHeight="1">
      <c r="A436" s="489" t="s">
        <v>1993</v>
      </c>
      <c r="B436" s="490" t="s">
        <v>5895</v>
      </c>
      <c r="C436" s="491">
        <v>48258.61</v>
      </c>
    </row>
    <row r="437" spans="1:3" ht="15.75" customHeight="1">
      <c r="A437" s="489" t="s">
        <v>1720</v>
      </c>
      <c r="B437" s="490" t="s">
        <v>5769</v>
      </c>
      <c r="C437" s="491">
        <v>47846.19</v>
      </c>
    </row>
    <row r="438" spans="1:3" ht="15.75" customHeight="1">
      <c r="A438" s="489" t="s">
        <v>2331</v>
      </c>
      <c r="B438" s="490" t="s">
        <v>5384</v>
      </c>
      <c r="C438" s="491">
        <v>47681.27</v>
      </c>
    </row>
    <row r="439" spans="1:3" ht="15.75" customHeight="1">
      <c r="A439" s="489" t="s">
        <v>533</v>
      </c>
      <c r="B439" s="490" t="s">
        <v>5619</v>
      </c>
      <c r="C439" s="491">
        <v>46297.37</v>
      </c>
    </row>
    <row r="440" spans="1:3" ht="15.75" customHeight="1">
      <c r="A440" s="489" t="s">
        <v>2045</v>
      </c>
      <c r="B440" s="490" t="s">
        <v>5585</v>
      </c>
      <c r="C440" s="491">
        <v>46156.15</v>
      </c>
    </row>
    <row r="441" spans="1:3" ht="15.75" customHeight="1">
      <c r="A441" s="489" t="s">
        <v>2208</v>
      </c>
      <c r="B441" s="490" t="s">
        <v>5529</v>
      </c>
      <c r="C441" s="491">
        <v>46111.65</v>
      </c>
    </row>
    <row r="442" spans="1:3" ht="15.75" customHeight="1">
      <c r="A442" s="489" t="s">
        <v>1220</v>
      </c>
      <c r="B442" s="490" t="s">
        <v>5896</v>
      </c>
      <c r="C442" s="491">
        <v>44809.25</v>
      </c>
    </row>
    <row r="443" spans="1:3" ht="15.75" customHeight="1">
      <c r="A443" s="489" t="s">
        <v>748</v>
      </c>
      <c r="B443" s="490" t="s">
        <v>5473</v>
      </c>
      <c r="C443" s="491">
        <v>44386.11</v>
      </c>
    </row>
    <row r="444" spans="1:3" ht="15.75" customHeight="1">
      <c r="A444" s="489" t="s">
        <v>5897</v>
      </c>
      <c r="B444" s="490" t="s">
        <v>5550</v>
      </c>
      <c r="C444" s="491">
        <v>42526.400000000001</v>
      </c>
    </row>
    <row r="445" spans="1:3" ht="15.75" customHeight="1">
      <c r="A445" s="489" t="s">
        <v>698</v>
      </c>
      <c r="B445" s="490" t="s">
        <v>5840</v>
      </c>
      <c r="C445" s="491">
        <v>42376.15</v>
      </c>
    </row>
    <row r="446" spans="1:3" ht="15.75" customHeight="1">
      <c r="A446" s="489" t="s">
        <v>830</v>
      </c>
      <c r="B446" s="490" t="s">
        <v>5378</v>
      </c>
      <c r="C446" s="491">
        <v>41279.230000000003</v>
      </c>
    </row>
    <row r="447" spans="1:3" ht="15.75" customHeight="1">
      <c r="A447" s="489" t="s">
        <v>1632</v>
      </c>
      <c r="B447" s="490" t="s">
        <v>5419</v>
      </c>
      <c r="C447" s="491">
        <v>38059.17</v>
      </c>
    </row>
    <row r="448" spans="1:3" ht="15.75" customHeight="1">
      <c r="A448" s="489" t="s">
        <v>445</v>
      </c>
      <c r="B448" s="490" t="s">
        <v>5898</v>
      </c>
      <c r="C448" s="491">
        <v>37267.82</v>
      </c>
    </row>
    <row r="449" spans="1:3" ht="15.75" customHeight="1">
      <c r="A449" s="489" t="s">
        <v>2647</v>
      </c>
      <c r="B449" s="490" t="s">
        <v>5899</v>
      </c>
      <c r="C449" s="491">
        <v>37087.910000000003</v>
      </c>
    </row>
    <row r="450" spans="1:3" ht="15.75" customHeight="1">
      <c r="A450" s="489" t="s">
        <v>1610</v>
      </c>
      <c r="B450" s="490" t="s">
        <v>5602</v>
      </c>
      <c r="C450" s="491">
        <v>36960.410000000003</v>
      </c>
    </row>
    <row r="451" spans="1:3" ht="15.75" customHeight="1">
      <c r="A451" s="489" t="s">
        <v>1566</v>
      </c>
      <c r="B451" s="490" t="s">
        <v>5900</v>
      </c>
      <c r="C451" s="491">
        <v>36701.75</v>
      </c>
    </row>
    <row r="452" spans="1:3" ht="15.75" customHeight="1">
      <c r="A452" s="489" t="s">
        <v>1400</v>
      </c>
      <c r="B452" s="490" t="s">
        <v>5901</v>
      </c>
      <c r="C452" s="491">
        <v>36272.160000000003</v>
      </c>
    </row>
    <row r="453" spans="1:3" ht="15.75" customHeight="1">
      <c r="A453" s="489" t="s">
        <v>2540</v>
      </c>
      <c r="B453" s="490" t="s">
        <v>5867</v>
      </c>
      <c r="C453" s="491">
        <v>34271</v>
      </c>
    </row>
    <row r="454" spans="1:3" ht="15.75" customHeight="1">
      <c r="A454" s="489" t="s">
        <v>5902</v>
      </c>
      <c r="B454" s="490" t="s">
        <v>5903</v>
      </c>
      <c r="C454" s="491">
        <v>31812.46</v>
      </c>
    </row>
    <row r="455" spans="1:3" ht="15.75" customHeight="1">
      <c r="A455" s="489" t="s">
        <v>1674</v>
      </c>
      <c r="B455" s="490" t="s">
        <v>5893</v>
      </c>
      <c r="C455" s="491">
        <v>31796.44</v>
      </c>
    </row>
    <row r="456" spans="1:3" ht="15.75" customHeight="1">
      <c r="A456" s="489" t="s">
        <v>560</v>
      </c>
      <c r="B456" s="490" t="s">
        <v>5904</v>
      </c>
      <c r="C456" s="491">
        <v>31234.560000000001</v>
      </c>
    </row>
    <row r="457" spans="1:3" ht="15.75" customHeight="1">
      <c r="A457" s="489" t="s">
        <v>91</v>
      </c>
      <c r="B457" s="490" t="s">
        <v>5722</v>
      </c>
      <c r="C457" s="491">
        <v>31151.77</v>
      </c>
    </row>
    <row r="458" spans="1:3" ht="15.75" customHeight="1">
      <c r="A458" s="489" t="s">
        <v>2770</v>
      </c>
      <c r="B458" s="490" t="s">
        <v>5882</v>
      </c>
      <c r="C458" s="491">
        <v>30335.9</v>
      </c>
    </row>
    <row r="459" spans="1:3" ht="15.75" customHeight="1">
      <c r="A459" s="489" t="s">
        <v>953</v>
      </c>
      <c r="B459" s="490" t="s">
        <v>5905</v>
      </c>
      <c r="C459" s="491">
        <v>30317.43</v>
      </c>
    </row>
    <row r="460" spans="1:3" ht="15.75" customHeight="1">
      <c r="A460" s="489" t="s">
        <v>1258</v>
      </c>
      <c r="B460" s="490" t="s">
        <v>5906</v>
      </c>
      <c r="C460" s="491">
        <v>30178.51</v>
      </c>
    </row>
    <row r="461" spans="1:3" ht="15.75" customHeight="1">
      <c r="A461" s="489" t="s">
        <v>320</v>
      </c>
      <c r="B461" s="490" t="s">
        <v>5907</v>
      </c>
      <c r="C461" s="491">
        <v>30143</v>
      </c>
    </row>
    <row r="462" spans="1:3" ht="15.75" customHeight="1">
      <c r="A462" s="489" t="s">
        <v>843</v>
      </c>
      <c r="B462" s="490" t="s">
        <v>5908</v>
      </c>
      <c r="C462" s="491">
        <v>29170.58</v>
      </c>
    </row>
    <row r="463" spans="1:3" ht="15.75" customHeight="1">
      <c r="A463" s="489" t="s">
        <v>1377</v>
      </c>
      <c r="B463" s="490" t="s">
        <v>5909</v>
      </c>
      <c r="C463" s="491">
        <v>28022.77</v>
      </c>
    </row>
    <row r="464" spans="1:3" ht="15.75" customHeight="1">
      <c r="A464" s="489" t="s">
        <v>2013</v>
      </c>
      <c r="B464" s="490" t="s">
        <v>5847</v>
      </c>
      <c r="C464" s="491">
        <v>27923.86</v>
      </c>
    </row>
    <row r="465" spans="1:3" ht="15.75" customHeight="1">
      <c r="A465" s="489" t="s">
        <v>2126</v>
      </c>
      <c r="B465" s="490" t="s">
        <v>5910</v>
      </c>
      <c r="C465" s="491">
        <v>27915.53</v>
      </c>
    </row>
    <row r="466" spans="1:3" ht="15.75" customHeight="1">
      <c r="A466" s="489" t="s">
        <v>422</v>
      </c>
      <c r="B466" s="490" t="s">
        <v>5533</v>
      </c>
      <c r="C466" s="491">
        <v>27196.61</v>
      </c>
    </row>
    <row r="467" spans="1:3" ht="15.75" customHeight="1">
      <c r="A467" s="489" t="s">
        <v>1460</v>
      </c>
      <c r="B467" s="490" t="s">
        <v>5911</v>
      </c>
      <c r="C467" s="491">
        <v>24566.83</v>
      </c>
    </row>
    <row r="468" spans="1:3" ht="15.75" customHeight="1">
      <c r="A468" s="489" t="s">
        <v>1191</v>
      </c>
      <c r="B468" s="490" t="s">
        <v>5826</v>
      </c>
      <c r="C468" s="491">
        <v>24550.82</v>
      </c>
    </row>
    <row r="469" spans="1:3" ht="15.75" customHeight="1">
      <c r="A469" s="489" t="s">
        <v>5912</v>
      </c>
      <c r="B469" s="490" t="s">
        <v>5803</v>
      </c>
      <c r="C469" s="491">
        <v>24144.85</v>
      </c>
    </row>
    <row r="470" spans="1:3" ht="15.75" customHeight="1">
      <c r="A470" s="489" t="s">
        <v>1311</v>
      </c>
      <c r="B470" s="490" t="s">
        <v>5546</v>
      </c>
      <c r="C470" s="491">
        <v>23829.47</v>
      </c>
    </row>
    <row r="471" spans="1:3" ht="15.75" customHeight="1">
      <c r="A471" s="489" t="s">
        <v>285</v>
      </c>
      <c r="B471" s="490" t="s">
        <v>5848</v>
      </c>
      <c r="C471" s="491">
        <v>23495.83</v>
      </c>
    </row>
    <row r="472" spans="1:3" ht="15.75" customHeight="1">
      <c r="A472" s="489" t="s">
        <v>2584</v>
      </c>
      <c r="B472" s="490" t="s">
        <v>5913</v>
      </c>
      <c r="C472" s="491">
        <v>21885.3</v>
      </c>
    </row>
    <row r="473" spans="1:3" ht="15.75" customHeight="1">
      <c r="A473" s="489" t="s">
        <v>2392</v>
      </c>
      <c r="B473" s="490" t="s">
        <v>5914</v>
      </c>
      <c r="C473" s="491">
        <v>21701.63</v>
      </c>
    </row>
    <row r="474" spans="1:3" ht="15.75" customHeight="1">
      <c r="A474" s="489" t="s">
        <v>349</v>
      </c>
      <c r="B474" s="490" t="s">
        <v>5433</v>
      </c>
      <c r="C474" s="491">
        <v>21518.38</v>
      </c>
    </row>
    <row r="475" spans="1:3" ht="15.75" customHeight="1">
      <c r="A475" s="489" t="s">
        <v>2271</v>
      </c>
      <c r="B475" s="490" t="s">
        <v>5548</v>
      </c>
      <c r="C475" s="491">
        <v>21134.39</v>
      </c>
    </row>
    <row r="476" spans="1:3" ht="15.75" customHeight="1">
      <c r="A476" s="489" t="s">
        <v>1782</v>
      </c>
      <c r="B476" s="490" t="s">
        <v>5644</v>
      </c>
      <c r="C476" s="491">
        <v>20394.97</v>
      </c>
    </row>
    <row r="477" spans="1:3" ht="15.75" customHeight="1">
      <c r="A477" s="489" t="s">
        <v>551</v>
      </c>
      <c r="B477" s="490" t="s">
        <v>5915</v>
      </c>
      <c r="C477" s="491">
        <v>19850.66</v>
      </c>
    </row>
    <row r="478" spans="1:3" ht="15.75" customHeight="1">
      <c r="A478" s="489" t="s">
        <v>1139</v>
      </c>
      <c r="B478" s="490" t="s">
        <v>5676</v>
      </c>
      <c r="C478" s="491">
        <v>19086.27</v>
      </c>
    </row>
    <row r="479" spans="1:3" ht="15.75" customHeight="1">
      <c r="A479" s="489" t="s">
        <v>878</v>
      </c>
      <c r="B479" s="490" t="s">
        <v>5590</v>
      </c>
      <c r="C479" s="491">
        <v>18624.36</v>
      </c>
    </row>
    <row r="480" spans="1:3" ht="15.75" customHeight="1">
      <c r="A480" s="489" t="s">
        <v>2021</v>
      </c>
      <c r="B480" s="490" t="s">
        <v>5699</v>
      </c>
      <c r="C480" s="491">
        <v>15130.25</v>
      </c>
    </row>
    <row r="481" spans="1:3" ht="15.75" customHeight="1">
      <c r="A481" s="489" t="s">
        <v>1201</v>
      </c>
      <c r="B481" s="490" t="s">
        <v>5826</v>
      </c>
      <c r="C481" s="491">
        <v>15043.96</v>
      </c>
    </row>
    <row r="482" spans="1:3" ht="15.75" customHeight="1">
      <c r="A482" s="489" t="s">
        <v>718</v>
      </c>
      <c r="B482" s="490" t="s">
        <v>5916</v>
      </c>
      <c r="C482" s="491">
        <v>14564.01</v>
      </c>
    </row>
    <row r="483" spans="1:3" ht="15.75" customHeight="1">
      <c r="A483" s="489" t="s">
        <v>2041</v>
      </c>
      <c r="B483" s="490" t="s">
        <v>5585</v>
      </c>
      <c r="C483" s="491">
        <v>13848.06</v>
      </c>
    </row>
    <row r="484" spans="1:3" ht="15.75" customHeight="1">
      <c r="A484" s="489" t="s">
        <v>513</v>
      </c>
      <c r="B484" s="490" t="s">
        <v>5754</v>
      </c>
      <c r="C484" s="491">
        <v>12524.72</v>
      </c>
    </row>
    <row r="485" spans="1:3" ht="15.75" customHeight="1">
      <c r="A485" s="489" t="s">
        <v>1784</v>
      </c>
      <c r="B485" s="490" t="s">
        <v>5917</v>
      </c>
      <c r="C485" s="491">
        <v>11871.21</v>
      </c>
    </row>
    <row r="486" spans="1:3" ht="15.75" customHeight="1">
      <c r="A486" s="489" t="s">
        <v>1810</v>
      </c>
      <c r="B486" s="490" t="s">
        <v>5466</v>
      </c>
      <c r="C486" s="491">
        <v>10539.19</v>
      </c>
    </row>
    <row r="487" spans="1:3" ht="15.75" customHeight="1">
      <c r="A487" s="489" t="s">
        <v>5918</v>
      </c>
      <c r="B487" s="490" t="s">
        <v>5400</v>
      </c>
      <c r="C487" s="491">
        <v>9442.61</v>
      </c>
    </row>
    <row r="488" spans="1:3" ht="15.75" customHeight="1">
      <c r="A488" s="489" t="s">
        <v>5919</v>
      </c>
      <c r="B488" s="490" t="s">
        <v>5920</v>
      </c>
      <c r="C488" s="491">
        <v>8407.4599999999991</v>
      </c>
    </row>
    <row r="489" spans="1:3" ht="15.75" customHeight="1">
      <c r="A489" s="489" t="s">
        <v>2747</v>
      </c>
      <c r="B489" s="490" t="s">
        <v>5921</v>
      </c>
      <c r="C489" s="491">
        <v>7719.81</v>
      </c>
    </row>
    <row r="490" spans="1:3" ht="15.75" customHeight="1">
      <c r="A490" s="489" t="s">
        <v>519</v>
      </c>
      <c r="B490" s="490" t="s">
        <v>5754</v>
      </c>
      <c r="C490" s="491">
        <v>7504.3</v>
      </c>
    </row>
    <row r="491" spans="1:3" ht="15.75" customHeight="1">
      <c r="A491" s="489" t="s">
        <v>2641</v>
      </c>
      <c r="B491" s="490" t="s">
        <v>5922</v>
      </c>
      <c r="C491" s="491">
        <v>7135.95</v>
      </c>
    </row>
    <row r="492" spans="1:3" ht="15.75" customHeight="1">
      <c r="A492" s="489" t="s">
        <v>2368</v>
      </c>
      <c r="B492" s="490" t="s">
        <v>5923</v>
      </c>
      <c r="C492" s="491">
        <v>6301.27</v>
      </c>
    </row>
    <row r="493" spans="1:3" ht="15.75" customHeight="1">
      <c r="A493" s="489" t="s">
        <v>1762</v>
      </c>
      <c r="B493" s="490" t="s">
        <v>5644</v>
      </c>
      <c r="C493" s="491">
        <v>6285.17</v>
      </c>
    </row>
    <row r="494" spans="1:3" ht="15.75" customHeight="1">
      <c r="A494" s="489" t="s">
        <v>5924</v>
      </c>
      <c r="B494" s="490" t="s">
        <v>5404</v>
      </c>
      <c r="C494" s="491">
        <v>5802.39</v>
      </c>
    </row>
    <row r="495" spans="1:3" ht="15.75" customHeight="1">
      <c r="A495" s="489" t="s">
        <v>5925</v>
      </c>
      <c r="B495" s="490" t="s">
        <v>5926</v>
      </c>
      <c r="C495" s="491">
        <v>5126.93</v>
      </c>
    </row>
    <row r="496" spans="1:3" ht="15.75" customHeight="1">
      <c r="A496" s="489" t="s">
        <v>5927</v>
      </c>
      <c r="B496" s="490" t="s">
        <v>5928</v>
      </c>
      <c r="C496" s="491">
        <v>4788.55</v>
      </c>
    </row>
    <row r="497" spans="1:3" ht="15.75" customHeight="1">
      <c r="A497" s="489" t="s">
        <v>224</v>
      </c>
      <c r="B497" s="490" t="s">
        <v>5929</v>
      </c>
      <c r="C497" s="491">
        <v>4611</v>
      </c>
    </row>
    <row r="498" spans="1:3" ht="15.75" customHeight="1">
      <c r="A498" s="489" t="s">
        <v>2145</v>
      </c>
      <c r="B498" s="490" t="s">
        <v>5930</v>
      </c>
      <c r="C498" s="491">
        <v>4295.46</v>
      </c>
    </row>
    <row r="499" spans="1:3" ht="15.75" customHeight="1">
      <c r="A499" s="489" t="s">
        <v>419</v>
      </c>
      <c r="B499" s="490" t="s">
        <v>5533</v>
      </c>
      <c r="C499" s="491">
        <v>4234.83</v>
      </c>
    </row>
    <row r="500" spans="1:3" ht="15.75" customHeight="1">
      <c r="A500" s="489" t="s">
        <v>571</v>
      </c>
      <c r="B500" s="490" t="s">
        <v>5392</v>
      </c>
      <c r="C500" s="491">
        <v>4229.8</v>
      </c>
    </row>
    <row r="501" spans="1:3" ht="15.75" customHeight="1">
      <c r="A501" s="489" t="s">
        <v>1794</v>
      </c>
      <c r="B501" s="490" t="s">
        <v>5466</v>
      </c>
      <c r="C501" s="491">
        <v>3756.26</v>
      </c>
    </row>
    <row r="502" spans="1:3" ht="15.75" customHeight="1">
      <c r="A502" s="489" t="s">
        <v>5931</v>
      </c>
      <c r="B502" s="490" t="s">
        <v>5917</v>
      </c>
      <c r="C502" s="491">
        <v>3461.68</v>
      </c>
    </row>
    <row r="503" spans="1:3" ht="15.75" customHeight="1">
      <c r="A503" s="489" t="s">
        <v>876</v>
      </c>
      <c r="B503" s="490" t="s">
        <v>5590</v>
      </c>
      <c r="C503" s="491">
        <v>3079.09</v>
      </c>
    </row>
    <row r="504" spans="1:3" ht="15.75" customHeight="1">
      <c r="A504" s="489" t="s">
        <v>5932</v>
      </c>
      <c r="B504" s="490" t="s">
        <v>5568</v>
      </c>
      <c r="C504" s="491">
        <v>2923.27</v>
      </c>
    </row>
    <row r="505" spans="1:3" ht="15.75" customHeight="1">
      <c r="A505" s="489" t="s">
        <v>1826</v>
      </c>
      <c r="B505" s="490" t="s">
        <v>5933</v>
      </c>
      <c r="C505" s="491">
        <v>2423.83</v>
      </c>
    </row>
    <row r="506" spans="1:3" ht="15.75" customHeight="1">
      <c r="A506" s="489" t="s">
        <v>5934</v>
      </c>
      <c r="B506" s="490" t="s">
        <v>5548</v>
      </c>
      <c r="C506" s="491">
        <v>2417.7199999999998</v>
      </c>
    </row>
    <row r="507" spans="1:3" ht="15.75" customHeight="1">
      <c r="A507" s="489" t="s">
        <v>2672</v>
      </c>
      <c r="B507" s="490" t="s">
        <v>5935</v>
      </c>
      <c r="C507" s="491">
        <v>2217.2600000000002</v>
      </c>
    </row>
    <row r="508" spans="1:3" ht="15.75" customHeight="1">
      <c r="A508" s="489" t="s">
        <v>2343</v>
      </c>
      <c r="B508" s="490" t="s">
        <v>5384</v>
      </c>
      <c r="C508" s="491">
        <v>2190.88</v>
      </c>
    </row>
    <row r="509" spans="1:3" ht="15.75" customHeight="1">
      <c r="A509" s="489" t="s">
        <v>2475</v>
      </c>
      <c r="B509" s="490" t="s">
        <v>5713</v>
      </c>
      <c r="C509" s="491">
        <v>2105.88</v>
      </c>
    </row>
    <row r="510" spans="1:3" ht="15.75" customHeight="1">
      <c r="A510" s="489" t="s">
        <v>5936</v>
      </c>
      <c r="B510" s="490" t="s">
        <v>5937</v>
      </c>
      <c r="C510" s="491">
        <v>1552.19</v>
      </c>
    </row>
    <row r="511" spans="1:3" ht="15.75" customHeight="1">
      <c r="A511" s="489" t="s">
        <v>101</v>
      </c>
      <c r="B511" s="490" t="s">
        <v>5380</v>
      </c>
      <c r="C511" s="491">
        <v>1525.36</v>
      </c>
    </row>
    <row r="512" spans="1:3" ht="15.75" customHeight="1">
      <c r="A512" s="489" t="s">
        <v>2384</v>
      </c>
      <c r="B512" s="490" t="s">
        <v>5876</v>
      </c>
      <c r="C512" s="491">
        <v>1346.06</v>
      </c>
    </row>
    <row r="513" spans="1:3" ht="15.75" customHeight="1">
      <c r="A513" s="489" t="s">
        <v>814</v>
      </c>
      <c r="B513" s="490" t="s">
        <v>5833</v>
      </c>
      <c r="C513" s="491">
        <v>1134.6300000000001</v>
      </c>
    </row>
    <row r="514" spans="1:3" ht="15.75" customHeight="1">
      <c r="A514" s="489" t="s">
        <v>888</v>
      </c>
      <c r="B514" s="490" t="s">
        <v>5938</v>
      </c>
      <c r="C514" s="491">
        <v>1015.77</v>
      </c>
    </row>
    <row r="515" spans="1:3" ht="15.75" customHeight="1">
      <c r="A515" s="489" t="s">
        <v>2677</v>
      </c>
      <c r="B515" s="490" t="s">
        <v>5651</v>
      </c>
      <c r="C515" s="491">
        <v>1004.48</v>
      </c>
    </row>
    <row r="516" spans="1:3" ht="15.75" customHeight="1">
      <c r="A516" s="489" t="s">
        <v>2339</v>
      </c>
      <c r="B516" s="490" t="s">
        <v>5384</v>
      </c>
      <c r="C516" s="491">
        <v>967.32</v>
      </c>
    </row>
    <row r="517" spans="1:3" ht="15.75" customHeight="1">
      <c r="A517" s="489" t="s">
        <v>409</v>
      </c>
      <c r="B517" s="490" t="s">
        <v>5423</v>
      </c>
      <c r="C517" s="491">
        <v>910.36</v>
      </c>
    </row>
    <row r="518" spans="1:3" ht="15.75" customHeight="1">
      <c r="A518" s="489" t="s">
        <v>2482</v>
      </c>
      <c r="B518" s="490" t="s">
        <v>5713</v>
      </c>
      <c r="C518" s="491">
        <v>902.31</v>
      </c>
    </row>
    <row r="519" spans="1:3" ht="15.75" customHeight="1">
      <c r="A519" s="489" t="s">
        <v>1158</v>
      </c>
      <c r="B519" s="490" t="s">
        <v>5740</v>
      </c>
      <c r="C519" s="491">
        <v>827.9</v>
      </c>
    </row>
    <row r="520" spans="1:3" ht="15.75" customHeight="1">
      <c r="A520" s="489" t="s">
        <v>2387</v>
      </c>
      <c r="B520" s="490" t="s">
        <v>5876</v>
      </c>
      <c r="C520" s="491">
        <v>792.4</v>
      </c>
    </row>
    <row r="521" spans="1:3" ht="15.75" customHeight="1">
      <c r="A521" s="489" t="s">
        <v>670</v>
      </c>
      <c r="B521" s="490" t="s">
        <v>5939</v>
      </c>
      <c r="C521" s="491">
        <v>750.85</v>
      </c>
    </row>
    <row r="522" spans="1:3" ht="15.75" customHeight="1">
      <c r="A522" s="489" t="s">
        <v>5940</v>
      </c>
      <c r="B522" s="490" t="s">
        <v>5901</v>
      </c>
      <c r="C522" s="491">
        <v>723.51</v>
      </c>
    </row>
    <row r="523" spans="1:3" ht="15.75" customHeight="1">
      <c r="A523" s="489" t="s">
        <v>5941</v>
      </c>
      <c r="B523" s="490" t="s">
        <v>5942</v>
      </c>
      <c r="C523" s="491">
        <v>704.05</v>
      </c>
    </row>
    <row r="524" spans="1:3" ht="15.75" customHeight="1">
      <c r="A524" s="489" t="s">
        <v>1927</v>
      </c>
      <c r="B524" s="490" t="s">
        <v>5531</v>
      </c>
      <c r="C524" s="491">
        <v>457.38</v>
      </c>
    </row>
    <row r="525" spans="1:3" ht="15.75" customHeight="1">
      <c r="A525" s="489" t="s">
        <v>1421</v>
      </c>
      <c r="B525" s="490" t="s">
        <v>5943</v>
      </c>
      <c r="C525" s="491">
        <v>446.13</v>
      </c>
    </row>
    <row r="526" spans="1:3" ht="15.75" customHeight="1">
      <c r="A526" s="489" t="s">
        <v>1773</v>
      </c>
      <c r="B526" s="490" t="s">
        <v>5644</v>
      </c>
      <c r="C526" s="491">
        <v>420.13</v>
      </c>
    </row>
    <row r="527" spans="1:3" ht="15.75" customHeight="1">
      <c r="A527" s="489" t="s">
        <v>1617</v>
      </c>
      <c r="B527" s="490" t="s">
        <v>5487</v>
      </c>
      <c r="C527" s="491">
        <v>393.2</v>
      </c>
    </row>
    <row r="528" spans="1:3" ht="15.75" customHeight="1">
      <c r="A528" s="489" t="s">
        <v>502</v>
      </c>
      <c r="B528" s="490" t="s">
        <v>5944</v>
      </c>
      <c r="C528" s="491">
        <v>307.3</v>
      </c>
    </row>
    <row r="529" spans="1:3" ht="15.75" customHeight="1">
      <c r="A529" s="489" t="s">
        <v>781</v>
      </c>
      <c r="B529" s="490" t="s">
        <v>5945</v>
      </c>
      <c r="C529" s="491">
        <v>307.14</v>
      </c>
    </row>
    <row r="530" spans="1:3" ht="15.75" customHeight="1">
      <c r="A530" s="489" t="s">
        <v>2112</v>
      </c>
      <c r="B530" s="490" t="s">
        <v>5828</v>
      </c>
      <c r="C530" s="491">
        <v>273.07</v>
      </c>
    </row>
    <row r="531" spans="1:3" ht="15.75" customHeight="1">
      <c r="A531" s="489" t="s">
        <v>1769</v>
      </c>
      <c r="B531" s="490" t="s">
        <v>5644</v>
      </c>
      <c r="C531" s="491">
        <v>263.83</v>
      </c>
    </row>
    <row r="532" spans="1:3" ht="15.75" customHeight="1">
      <c r="A532" s="489" t="s">
        <v>2524</v>
      </c>
      <c r="B532" s="490" t="s">
        <v>5946</v>
      </c>
      <c r="C532" s="491">
        <v>256.05</v>
      </c>
    </row>
    <row r="533" spans="1:3" ht="15.75" customHeight="1">
      <c r="A533" s="489" t="s">
        <v>1330</v>
      </c>
      <c r="B533" s="490" t="s">
        <v>5621</v>
      </c>
      <c r="C533" s="491">
        <v>249.57</v>
      </c>
    </row>
    <row r="534" spans="1:3" ht="15.75" customHeight="1">
      <c r="A534" s="489" t="s">
        <v>1597</v>
      </c>
      <c r="B534" s="490" t="s">
        <v>5947</v>
      </c>
      <c r="C534" s="491">
        <v>226.88</v>
      </c>
    </row>
    <row r="535" spans="1:3" ht="15.75" customHeight="1">
      <c r="A535" s="489" t="s">
        <v>838</v>
      </c>
      <c r="B535" s="490" t="s">
        <v>5378</v>
      </c>
      <c r="C535" s="491">
        <v>217.4</v>
      </c>
    </row>
    <row r="536" spans="1:3" ht="15.75" customHeight="1">
      <c r="A536" s="489" t="s">
        <v>2426</v>
      </c>
      <c r="B536" s="490" t="s">
        <v>5583</v>
      </c>
      <c r="C536" s="493">
        <v>204.06</v>
      </c>
    </row>
    <row r="537" spans="1:3" ht="15.75" customHeight="1">
      <c r="A537" s="489" t="s">
        <v>2820</v>
      </c>
      <c r="B537" s="490" t="s">
        <v>5948</v>
      </c>
      <c r="C537" s="493">
        <v>178.85</v>
      </c>
    </row>
    <row r="538" spans="1:3" ht="15.75" customHeight="1">
      <c r="A538" s="489" t="s">
        <v>1110</v>
      </c>
      <c r="B538" s="490" t="s">
        <v>5535</v>
      </c>
      <c r="C538" s="493">
        <v>173.6</v>
      </c>
    </row>
    <row r="539" spans="1:3" ht="15.75" customHeight="1">
      <c r="A539" s="489" t="s">
        <v>5949</v>
      </c>
      <c r="B539" s="490" t="s">
        <v>5848</v>
      </c>
      <c r="C539" s="493">
        <v>167.6</v>
      </c>
    </row>
    <row r="540" spans="1:3" ht="15.75" customHeight="1">
      <c r="A540" s="489" t="s">
        <v>1276</v>
      </c>
      <c r="B540" s="490" t="s">
        <v>5606</v>
      </c>
      <c r="C540" s="493">
        <v>151.27000000000001</v>
      </c>
    </row>
    <row r="541" spans="1:3" ht="15.75" customHeight="1">
      <c r="A541" s="489" t="s">
        <v>2520</v>
      </c>
      <c r="B541" s="490" t="s">
        <v>5574</v>
      </c>
      <c r="C541" s="493">
        <v>146.82</v>
      </c>
    </row>
    <row r="542" spans="1:3" ht="15.75" customHeight="1">
      <c r="A542" s="489" t="s">
        <v>1174</v>
      </c>
      <c r="B542" s="490" t="s">
        <v>5950</v>
      </c>
      <c r="C542" s="493">
        <v>143.91</v>
      </c>
    </row>
    <row r="543" spans="1:3" ht="15.75" customHeight="1">
      <c r="A543" s="489" t="s">
        <v>691</v>
      </c>
      <c r="B543" s="490" t="s">
        <v>5852</v>
      </c>
      <c r="C543" s="493">
        <v>112.85</v>
      </c>
    </row>
    <row r="544" spans="1:3" ht="15.75" customHeight="1">
      <c r="A544" s="489" t="s">
        <v>1659</v>
      </c>
      <c r="B544" s="490" t="s">
        <v>5893</v>
      </c>
      <c r="C544" s="493">
        <v>106.84</v>
      </c>
    </row>
    <row r="545" spans="1:3" ht="15.75" customHeight="1">
      <c r="A545" s="489" t="s">
        <v>2027</v>
      </c>
      <c r="B545" s="490" t="s">
        <v>5951</v>
      </c>
      <c r="C545" s="493">
        <v>94.24</v>
      </c>
    </row>
    <row r="546" spans="1:3" ht="15.75" customHeight="1">
      <c r="A546" s="489" t="s">
        <v>1431</v>
      </c>
      <c r="B546" s="490" t="s">
        <v>5803</v>
      </c>
      <c r="C546" s="493">
        <v>86.38</v>
      </c>
    </row>
    <row r="547" spans="1:3" ht="15.75" customHeight="1">
      <c r="A547" s="489" t="s">
        <v>2268</v>
      </c>
      <c r="B547" s="490" t="s">
        <v>5548</v>
      </c>
      <c r="C547" s="493">
        <v>85.9</v>
      </c>
    </row>
    <row r="548" spans="1:3" ht="15.75" customHeight="1">
      <c r="A548" s="489" t="s">
        <v>1901</v>
      </c>
      <c r="B548" s="490" t="s">
        <v>5431</v>
      </c>
      <c r="C548" s="493">
        <v>68.430000000000007</v>
      </c>
    </row>
    <row r="549" spans="1:3" ht="15.75" customHeight="1">
      <c r="A549" s="489" t="s">
        <v>1114</v>
      </c>
      <c r="B549" s="490" t="s">
        <v>5535</v>
      </c>
      <c r="C549" s="493">
        <v>51.44</v>
      </c>
    </row>
    <row r="550" spans="1:3" ht="15.75" customHeight="1">
      <c r="A550" s="489" t="s">
        <v>2561</v>
      </c>
      <c r="B550" s="490" t="s">
        <v>5952</v>
      </c>
      <c r="C550" s="493">
        <v>50.63</v>
      </c>
    </row>
    <row r="551" spans="1:3" ht="15.75" customHeight="1">
      <c r="A551" s="489" t="s">
        <v>1645</v>
      </c>
      <c r="B551" s="490" t="s">
        <v>5855</v>
      </c>
      <c r="C551" s="493">
        <v>50</v>
      </c>
    </row>
    <row r="552" spans="1:3" ht="15.75" customHeight="1">
      <c r="A552" s="489" t="s">
        <v>2496</v>
      </c>
      <c r="B552" s="490" t="s">
        <v>5953</v>
      </c>
      <c r="C552" s="493">
        <v>39.909999999999997</v>
      </c>
    </row>
    <row r="553" spans="1:3" ht="15.75" customHeight="1">
      <c r="A553" s="489" t="s">
        <v>1854</v>
      </c>
      <c r="B553" s="490" t="s">
        <v>5459</v>
      </c>
      <c r="C553" s="493">
        <v>35.29</v>
      </c>
    </row>
    <row r="554" spans="1:3" ht="15.75" customHeight="1">
      <c r="A554" s="489" t="s">
        <v>435</v>
      </c>
      <c r="B554" s="490" t="s">
        <v>5954</v>
      </c>
      <c r="C554" s="493">
        <v>31.25</v>
      </c>
    </row>
    <row r="555" spans="1:3" ht="15.75" customHeight="1">
      <c r="A555" s="489" t="s">
        <v>1636</v>
      </c>
      <c r="B555" s="490" t="s">
        <v>5955</v>
      </c>
      <c r="C555" s="493">
        <v>30.02</v>
      </c>
    </row>
    <row r="556" spans="1:3" ht="15.75" customHeight="1">
      <c r="A556" s="489" t="s">
        <v>2581</v>
      </c>
      <c r="B556" s="490" t="s">
        <v>5913</v>
      </c>
      <c r="C556" s="493">
        <v>30</v>
      </c>
    </row>
    <row r="557" spans="1:3" ht="15.75" customHeight="1">
      <c r="A557" s="489" t="s">
        <v>432</v>
      </c>
      <c r="B557" s="490" t="s">
        <v>5956</v>
      </c>
      <c r="C557" s="493">
        <v>28.73</v>
      </c>
    </row>
    <row r="558" spans="1:3" ht="15.75" customHeight="1">
      <c r="A558" s="489" t="s">
        <v>1251</v>
      </c>
      <c r="B558" s="490" t="s">
        <v>5540</v>
      </c>
      <c r="C558" s="493">
        <v>25.08</v>
      </c>
    </row>
    <row r="559" spans="1:3" ht="15.75" customHeight="1">
      <c r="A559" s="489" t="s">
        <v>2148</v>
      </c>
      <c r="B559" s="490" t="s">
        <v>5957</v>
      </c>
      <c r="C559" s="493">
        <v>21.52</v>
      </c>
    </row>
    <row r="560" spans="1:3" ht="15.75" customHeight="1">
      <c r="A560" s="489" t="s">
        <v>2817</v>
      </c>
      <c r="B560" s="490" t="s">
        <v>5958</v>
      </c>
      <c r="C560" s="493">
        <v>20.89</v>
      </c>
    </row>
    <row r="561" spans="1:3" ht="15.75" customHeight="1">
      <c r="A561" s="489" t="s">
        <v>1985</v>
      </c>
      <c r="B561" s="490" t="s">
        <v>5390</v>
      </c>
      <c r="C561" s="493">
        <v>20.75</v>
      </c>
    </row>
    <row r="562" spans="1:3" ht="15.75" customHeight="1">
      <c r="A562" s="489" t="s">
        <v>1207</v>
      </c>
      <c r="B562" s="490" t="s">
        <v>5826</v>
      </c>
      <c r="C562" s="493">
        <v>19.2</v>
      </c>
    </row>
    <row r="563" spans="1:3" ht="15.75" customHeight="1">
      <c r="A563" s="489" t="s">
        <v>332</v>
      </c>
      <c r="B563" s="490" t="s">
        <v>5959</v>
      </c>
      <c r="C563" s="493">
        <v>18.77</v>
      </c>
    </row>
    <row r="564" spans="1:3" ht="15.75" customHeight="1">
      <c r="A564" s="489" t="s">
        <v>2800</v>
      </c>
      <c r="B564" s="490" t="s">
        <v>5960</v>
      </c>
      <c r="C564" s="493">
        <v>14.67</v>
      </c>
    </row>
    <row r="565" spans="1:3" ht="15.75" customHeight="1">
      <c r="A565" s="489" t="s">
        <v>1912</v>
      </c>
      <c r="B565" s="490" t="s">
        <v>5431</v>
      </c>
      <c r="C565" s="493">
        <v>10.89</v>
      </c>
    </row>
    <row r="566" spans="1:3" ht="15.75" customHeight="1">
      <c r="A566" s="489" t="s">
        <v>664</v>
      </c>
      <c r="B566" s="490" t="s">
        <v>5939</v>
      </c>
      <c r="C566" s="493">
        <v>10</v>
      </c>
    </row>
    <row r="567" spans="1:3" ht="15.75" customHeight="1">
      <c r="A567" s="489" t="s">
        <v>1162</v>
      </c>
      <c r="B567" s="490" t="s">
        <v>5961</v>
      </c>
      <c r="C567" s="493">
        <v>9.7799999999999994</v>
      </c>
    </row>
    <row r="568" spans="1:3" ht="15.75" customHeight="1">
      <c r="A568" s="489" t="s">
        <v>1450</v>
      </c>
      <c r="B568" s="490" t="s">
        <v>5803</v>
      </c>
      <c r="C568" s="493">
        <v>5.55</v>
      </c>
    </row>
    <row r="569" spans="1:3" ht="15.75" customHeight="1">
      <c r="A569" s="489" t="s">
        <v>2693</v>
      </c>
      <c r="B569" s="490" t="s">
        <v>5592</v>
      </c>
      <c r="C569" s="493">
        <v>4.8</v>
      </c>
    </row>
    <row r="570" spans="1:3" ht="15.75" customHeight="1">
      <c r="A570" s="489" t="s">
        <v>1929</v>
      </c>
      <c r="B570" s="490" t="s">
        <v>5531</v>
      </c>
      <c r="C570" s="493">
        <v>4.4000000000000004</v>
      </c>
    </row>
    <row r="571" spans="1:3" ht="15.75" customHeight="1">
      <c r="A571" s="489" t="s">
        <v>293</v>
      </c>
      <c r="B571" s="490" t="s">
        <v>5848</v>
      </c>
      <c r="C571" s="493">
        <v>1.7</v>
      </c>
    </row>
    <row r="572" spans="1:3" ht="15.75" customHeight="1">
      <c r="A572" s="489" t="s">
        <v>1282</v>
      </c>
      <c r="B572" s="490" t="s">
        <v>5606</v>
      </c>
      <c r="C572" s="493">
        <v>1.1000000000000001</v>
      </c>
    </row>
    <row r="573" spans="1:3" ht="15.75" customHeight="1">
      <c r="A573" s="489" t="s">
        <v>2759</v>
      </c>
      <c r="B573" s="490" t="s">
        <v>5962</v>
      </c>
      <c r="C573" s="493">
        <v>1</v>
      </c>
    </row>
    <row r="574" spans="1:3" ht="15.75" customHeight="1">
      <c r="A574" s="489" t="s">
        <v>1001</v>
      </c>
      <c r="B574" s="490" t="s">
        <v>5963</v>
      </c>
      <c r="C574" s="493">
        <v>0.96</v>
      </c>
    </row>
    <row r="575" spans="1:3" ht="15.75" customHeight="1">
      <c r="A575" s="489" t="s">
        <v>1324</v>
      </c>
      <c r="B575" s="490" t="s">
        <v>5964</v>
      </c>
      <c r="C575" s="493">
        <v>0.88</v>
      </c>
    </row>
    <row r="576" spans="1:3" ht="15.75" customHeight="1">
      <c r="A576" s="489" t="s">
        <v>564</v>
      </c>
      <c r="B576" s="490" t="s">
        <v>5965</v>
      </c>
      <c r="C576" s="493">
        <v>0.78</v>
      </c>
    </row>
    <row r="577" spans="1:3" ht="15.75" customHeight="1">
      <c r="A577" s="489" t="s">
        <v>639</v>
      </c>
      <c r="B577" s="490" t="s">
        <v>5404</v>
      </c>
      <c r="C577" s="493">
        <v>0.69</v>
      </c>
    </row>
    <row r="578" spans="1:3" ht="15.75" customHeight="1">
      <c r="A578" s="489" t="s">
        <v>807</v>
      </c>
      <c r="B578" s="490" t="s">
        <v>5966</v>
      </c>
      <c r="C578" s="493">
        <v>0.62</v>
      </c>
    </row>
    <row r="579" spans="1:3" ht="15.75" customHeight="1">
      <c r="A579" s="489" t="s">
        <v>1779</v>
      </c>
      <c r="B579" s="490" t="s">
        <v>5644</v>
      </c>
      <c r="C579" s="493">
        <v>0.5</v>
      </c>
    </row>
    <row r="580" spans="1:3" ht="15.75" customHeight="1">
      <c r="A580" s="489" t="s">
        <v>1394</v>
      </c>
      <c r="B580" s="490" t="s">
        <v>5901</v>
      </c>
      <c r="C580" s="493">
        <v>0.39</v>
      </c>
    </row>
    <row r="581" spans="1:3" ht="15.75" customHeight="1">
      <c r="A581" s="489" t="s">
        <v>810</v>
      </c>
      <c r="B581" s="490" t="s">
        <v>5967</v>
      </c>
      <c r="C581" s="493">
        <v>0.21</v>
      </c>
    </row>
    <row r="582" spans="1:3" ht="15.75" customHeight="1">
      <c r="A582" s="489" t="s">
        <v>1736</v>
      </c>
      <c r="B582" s="490" t="s">
        <v>5617</v>
      </c>
      <c r="C582" s="493">
        <v>0.17</v>
      </c>
    </row>
    <row r="583" spans="1:3" ht="15.75" customHeight="1">
      <c r="A583" s="489" t="s">
        <v>2767</v>
      </c>
      <c r="B583" s="490" t="s">
        <v>5968</v>
      </c>
      <c r="C583" s="493">
        <v>0.16</v>
      </c>
    </row>
    <row r="584" spans="1:3" ht="15.75" customHeight="1">
      <c r="A584" s="489" t="s">
        <v>1443</v>
      </c>
      <c r="B584" s="490" t="s">
        <v>5803</v>
      </c>
      <c r="C584" s="493">
        <v>0.15</v>
      </c>
    </row>
    <row r="585" spans="1:3" ht="15.75" customHeight="1">
      <c r="A585" s="489" t="s">
        <v>2129</v>
      </c>
      <c r="B585" s="490" t="s">
        <v>5483</v>
      </c>
      <c r="C585" s="493">
        <v>0.14000000000000001</v>
      </c>
    </row>
    <row r="586" spans="1:3" ht="15.75" customHeight="1">
      <c r="A586" s="489" t="s">
        <v>213</v>
      </c>
      <c r="B586" s="490" t="s">
        <v>5929</v>
      </c>
      <c r="C586" s="493">
        <v>0.09</v>
      </c>
    </row>
    <row r="587" spans="1:3" ht="15.75" customHeight="1">
      <c r="A587" s="489" t="s">
        <v>1195</v>
      </c>
      <c r="B587" s="490" t="s">
        <v>5826</v>
      </c>
      <c r="C587" s="493">
        <v>0.09</v>
      </c>
    </row>
    <row r="588" spans="1:3" ht="15.75" customHeight="1">
      <c r="A588" s="489" t="s">
        <v>2352</v>
      </c>
      <c r="B588" s="490" t="s">
        <v>5384</v>
      </c>
      <c r="C588" s="493">
        <v>0.04</v>
      </c>
    </row>
    <row r="589" spans="1:3" ht="15.75" customHeight="1">
      <c r="A589" s="489" t="s">
        <v>1188</v>
      </c>
      <c r="B589" s="490" t="s">
        <v>5826</v>
      </c>
      <c r="C589" s="493">
        <v>0.03</v>
      </c>
    </row>
    <row r="590" spans="1:3" ht="15.75" customHeight="1">
      <c r="A590" s="489" t="s">
        <v>1359</v>
      </c>
      <c r="B590" s="490" t="s">
        <v>5368</v>
      </c>
      <c r="C590" s="493">
        <v>0.02</v>
      </c>
    </row>
    <row r="591" spans="1:3" ht="15.75" customHeight="1">
      <c r="A591" s="489" t="s">
        <v>1297</v>
      </c>
      <c r="B591" s="490" t="s">
        <v>5606</v>
      </c>
      <c r="C591" s="493">
        <v>0.01</v>
      </c>
    </row>
    <row r="592" spans="1:3" ht="15.75" customHeight="1">
      <c r="A592" s="489" t="s">
        <v>2753</v>
      </c>
      <c r="B592" s="490" t="s">
        <v>5969</v>
      </c>
      <c r="C592" s="493">
        <v>0.01</v>
      </c>
    </row>
    <row r="593" spans="1:3" ht="15.75" customHeight="1">
      <c r="A593" s="489"/>
      <c r="B593" s="490"/>
      <c r="C593" s="493"/>
    </row>
    <row r="594" spans="1:3" ht="15.75" customHeight="1">
      <c r="A594" s="489"/>
      <c r="B594" s="490"/>
      <c r="C594" s="493"/>
    </row>
    <row r="595" spans="1:3" ht="15.75" customHeight="1">
      <c r="A595" s="489"/>
      <c r="B595" s="490"/>
      <c r="C595" s="493"/>
    </row>
    <row r="596" spans="1:3" ht="15.75" customHeight="1">
      <c r="A596" s="489"/>
      <c r="B596" s="490"/>
      <c r="C596" s="493"/>
    </row>
    <row r="597" spans="1:3" ht="15.75" customHeight="1">
      <c r="A597" s="489"/>
      <c r="B597" s="490"/>
      <c r="C597" s="493"/>
    </row>
    <row r="598" spans="1:3" ht="15.75" customHeight="1">
      <c r="A598" s="489"/>
      <c r="B598" s="490"/>
      <c r="C598" s="493"/>
    </row>
    <row r="599" spans="1:3" ht="15.75" customHeight="1">
      <c r="A599" s="489"/>
      <c r="B599" s="490"/>
      <c r="C599" s="493"/>
    </row>
    <row r="600" spans="1:3" ht="15.75" customHeight="1">
      <c r="A600" s="489"/>
      <c r="B600" s="490"/>
      <c r="C600" s="493"/>
    </row>
    <row r="601" spans="1:3" ht="15.75" customHeight="1">
      <c r="A601" s="489"/>
      <c r="B601" s="490"/>
      <c r="C601" s="493"/>
    </row>
    <row r="602" spans="1:3" ht="15.75" customHeight="1">
      <c r="A602" s="489"/>
      <c r="B602" s="490"/>
      <c r="C602" s="493"/>
    </row>
    <row r="603" spans="1:3" ht="15.75" customHeight="1">
      <c r="A603" s="489"/>
      <c r="B603" s="490"/>
      <c r="C603" s="493"/>
    </row>
    <row r="604" spans="1:3" ht="15.75" customHeight="1">
      <c r="A604" s="489"/>
      <c r="B604" s="490"/>
      <c r="C604" s="493"/>
    </row>
    <row r="605" spans="1:3" ht="15.75" customHeight="1">
      <c r="A605" s="489"/>
      <c r="B605" s="490"/>
      <c r="C605" s="493"/>
    </row>
    <row r="606" spans="1:3" ht="15.75" customHeight="1">
      <c r="A606" s="489"/>
      <c r="B606" s="490"/>
      <c r="C606" s="493"/>
    </row>
    <row r="607" spans="1:3" ht="15.75" customHeight="1">
      <c r="A607" s="489"/>
      <c r="B607" s="490"/>
      <c r="C607" s="493"/>
    </row>
    <row r="608" spans="1:3" ht="15.75" customHeight="1">
      <c r="A608" s="489"/>
      <c r="B608" s="490"/>
      <c r="C608" s="493"/>
    </row>
    <row r="609" spans="1:3" ht="15.75" customHeight="1">
      <c r="A609" s="489"/>
      <c r="B609" s="490"/>
      <c r="C609" s="493"/>
    </row>
    <row r="610" spans="1:3" ht="15.75" customHeight="1">
      <c r="A610" s="489"/>
      <c r="B610" s="490"/>
      <c r="C610" s="493"/>
    </row>
    <row r="611" spans="1:3" ht="15.75" customHeight="1">
      <c r="A611" s="489"/>
      <c r="B611" s="490"/>
      <c r="C611" s="493"/>
    </row>
    <row r="612" spans="1:3" ht="15.75" customHeight="1">
      <c r="A612" s="489"/>
      <c r="B612" s="490"/>
      <c r="C612" s="493"/>
    </row>
    <row r="613" spans="1:3" ht="15.75" customHeight="1">
      <c r="A613" s="489"/>
      <c r="B613" s="490"/>
      <c r="C613" s="493"/>
    </row>
    <row r="614" spans="1:3" ht="15.75" customHeight="1">
      <c r="A614" s="489"/>
      <c r="B614" s="490"/>
      <c r="C614" s="493"/>
    </row>
    <row r="615" spans="1:3" ht="15.75" customHeight="1">
      <c r="A615" s="489"/>
      <c r="B615" s="490"/>
      <c r="C615" s="493"/>
    </row>
    <row r="616" spans="1:3" ht="15.75" customHeight="1">
      <c r="A616" s="489"/>
      <c r="B616" s="490"/>
      <c r="C616" s="493"/>
    </row>
    <row r="617" spans="1:3" ht="15.75" customHeight="1">
      <c r="A617" s="489"/>
      <c r="B617" s="490"/>
      <c r="C617" s="493"/>
    </row>
    <row r="618" spans="1:3" ht="15.75" customHeight="1">
      <c r="A618" s="489"/>
      <c r="B618" s="490"/>
      <c r="C618" s="493"/>
    </row>
    <row r="619" spans="1:3" ht="15.75" customHeight="1">
      <c r="A619" s="489"/>
      <c r="B619" s="490"/>
      <c r="C619" s="493"/>
    </row>
    <row r="620" spans="1:3" ht="15.75" customHeight="1">
      <c r="A620" s="489"/>
      <c r="B620" s="490"/>
      <c r="C620" s="493"/>
    </row>
    <row r="621" spans="1:3" ht="15.75" customHeight="1">
      <c r="A621" s="489"/>
      <c r="B621" s="490"/>
      <c r="C621" s="493"/>
    </row>
    <row r="622" spans="1:3" ht="15.75" customHeight="1">
      <c r="A622" s="489"/>
      <c r="B622" s="490"/>
      <c r="C622" s="493"/>
    </row>
    <row r="623" spans="1:3" ht="15.75" customHeight="1">
      <c r="A623" s="489"/>
      <c r="B623" s="490"/>
      <c r="C623" s="493"/>
    </row>
    <row r="624" spans="1:3" ht="15.75" customHeight="1">
      <c r="A624" s="489"/>
      <c r="B624" s="490"/>
      <c r="C624" s="493"/>
    </row>
    <row r="625" spans="1:3" ht="15.75" customHeight="1">
      <c r="A625" s="489"/>
      <c r="B625" s="490"/>
      <c r="C625" s="493"/>
    </row>
    <row r="626" spans="1:3" ht="15.75" customHeight="1">
      <c r="A626" s="489"/>
      <c r="B626" s="490"/>
      <c r="C626" s="493"/>
    </row>
    <row r="627" spans="1:3" ht="15.75" customHeight="1">
      <c r="A627" s="489"/>
      <c r="B627" s="490"/>
      <c r="C627" s="493"/>
    </row>
    <row r="628" spans="1:3" ht="15.75" customHeight="1">
      <c r="A628" s="489"/>
      <c r="B628" s="490"/>
      <c r="C628" s="493"/>
    </row>
    <row r="629" spans="1:3" ht="15.75" customHeight="1">
      <c r="A629" s="489"/>
      <c r="B629" s="490"/>
      <c r="C629" s="493"/>
    </row>
    <row r="630" spans="1:3" ht="15.75" customHeight="1">
      <c r="A630" s="489"/>
      <c r="B630" s="490"/>
      <c r="C630" s="493"/>
    </row>
    <row r="631" spans="1:3" ht="15.75" customHeight="1">
      <c r="A631" s="489"/>
      <c r="B631" s="490"/>
      <c r="C631" s="493"/>
    </row>
    <row r="632" spans="1:3" ht="15.75" customHeight="1">
      <c r="A632" s="489"/>
      <c r="B632" s="490"/>
      <c r="C632" s="493"/>
    </row>
    <row r="633" spans="1:3" ht="15.75" customHeight="1">
      <c r="A633" s="489"/>
      <c r="B633" s="490"/>
      <c r="C633" s="493"/>
    </row>
    <row r="634" spans="1:3" ht="15.75" customHeight="1">
      <c r="A634" s="489"/>
      <c r="B634" s="490"/>
      <c r="C634" s="493"/>
    </row>
    <row r="635" spans="1:3" ht="15.75" customHeight="1">
      <c r="A635" s="489"/>
      <c r="B635" s="490"/>
      <c r="C635" s="493"/>
    </row>
    <row r="636" spans="1:3" ht="15.75" customHeight="1">
      <c r="A636" s="489"/>
      <c r="B636" s="490"/>
      <c r="C636" s="493"/>
    </row>
    <row r="637" spans="1:3" ht="15.75" customHeight="1">
      <c r="A637" s="489"/>
      <c r="B637" s="490"/>
      <c r="C637" s="493"/>
    </row>
    <row r="638" spans="1:3" ht="15.75" customHeight="1">
      <c r="A638" s="489"/>
      <c r="B638" s="490"/>
      <c r="C638" s="493"/>
    </row>
    <row r="639" spans="1:3" ht="15.75" customHeight="1">
      <c r="A639" s="489"/>
      <c r="B639" s="490"/>
      <c r="C639" s="493"/>
    </row>
    <row r="640" spans="1:3" ht="15.75" customHeight="1">
      <c r="A640" s="489"/>
      <c r="B640" s="490"/>
      <c r="C640" s="493"/>
    </row>
    <row r="641" spans="1:3" ht="15.75" customHeight="1">
      <c r="A641" s="489"/>
      <c r="B641" s="490"/>
      <c r="C641" s="493"/>
    </row>
    <row r="642" spans="1:3" ht="15.75" customHeight="1">
      <c r="A642" s="489"/>
      <c r="B642" s="490"/>
      <c r="C642" s="493"/>
    </row>
    <row r="643" spans="1:3" ht="15.75" customHeight="1">
      <c r="A643" s="489"/>
      <c r="B643" s="490"/>
      <c r="C643" s="493"/>
    </row>
    <row r="644" spans="1:3" ht="15.75" customHeight="1">
      <c r="A644" s="489"/>
      <c r="B644" s="490"/>
      <c r="C644" s="493"/>
    </row>
    <row r="645" spans="1:3" ht="15.75" customHeight="1">
      <c r="A645" s="489"/>
      <c r="B645" s="490"/>
      <c r="C645" s="493"/>
    </row>
    <row r="646" spans="1:3" ht="15.75" customHeight="1">
      <c r="A646" s="489"/>
      <c r="B646" s="490"/>
      <c r="C646" s="493"/>
    </row>
    <row r="647" spans="1:3" ht="15.75" customHeight="1">
      <c r="A647" s="489"/>
      <c r="B647" s="490"/>
      <c r="C647" s="493"/>
    </row>
    <row r="648" spans="1:3" ht="15.75" customHeight="1">
      <c r="A648" s="489"/>
      <c r="B648" s="490"/>
      <c r="C648" s="493"/>
    </row>
    <row r="649" spans="1:3" ht="15.75" customHeight="1">
      <c r="A649" s="489"/>
      <c r="B649" s="490"/>
      <c r="C649" s="493"/>
    </row>
    <row r="650" spans="1:3" ht="15.75" customHeight="1">
      <c r="A650" s="494"/>
    </row>
    <row r="651" spans="1:3" ht="15.75" customHeight="1">
      <c r="A651" s="494"/>
    </row>
    <row r="652" spans="1:3" ht="15.75" customHeight="1">
      <c r="A652" s="494"/>
    </row>
    <row r="653" spans="1:3" ht="15.75" customHeight="1">
      <c r="A653" s="494"/>
    </row>
    <row r="654" spans="1:3" ht="15.75" customHeight="1">
      <c r="A654" s="494"/>
    </row>
    <row r="655" spans="1:3" ht="15.75" customHeight="1">
      <c r="A655" s="494"/>
    </row>
    <row r="656" spans="1:3" ht="15.75" customHeight="1">
      <c r="A656" s="494"/>
    </row>
    <row r="657" spans="1:1" ht="15.75" customHeight="1">
      <c r="A657" s="494"/>
    </row>
    <row r="658" spans="1:1" ht="15.75" customHeight="1">
      <c r="A658" s="494"/>
    </row>
    <row r="659" spans="1:1" ht="15.75" customHeight="1">
      <c r="A659" s="494"/>
    </row>
    <row r="660" spans="1:1" ht="15.75" customHeight="1">
      <c r="A660" s="494"/>
    </row>
    <row r="661" spans="1:1" ht="15.75" customHeight="1">
      <c r="A661" s="494"/>
    </row>
    <row r="662" spans="1:1" ht="15.75" customHeight="1">
      <c r="A662" s="494"/>
    </row>
    <row r="663" spans="1:1" ht="15.75" customHeight="1">
      <c r="A663" s="494"/>
    </row>
    <row r="664" spans="1:1" ht="15.75" customHeight="1">
      <c r="A664" s="494"/>
    </row>
    <row r="665" spans="1:1" ht="15.75" customHeight="1">
      <c r="A665" s="494"/>
    </row>
    <row r="666" spans="1:1" ht="15.75" customHeight="1">
      <c r="A666" s="494"/>
    </row>
    <row r="667" spans="1:1" ht="15.75" customHeight="1">
      <c r="A667" s="494"/>
    </row>
    <row r="668" spans="1:1" ht="15.75" customHeight="1">
      <c r="A668" s="494"/>
    </row>
    <row r="669" spans="1:1" ht="15.75" customHeight="1">
      <c r="A669" s="494"/>
    </row>
    <row r="670" spans="1:1" ht="15.75" customHeight="1">
      <c r="A670" s="494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28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5970</v>
      </c>
    </row>
    <row r="2" spans="1:8" ht="12.75">
      <c r="A2" s="3" t="s">
        <v>525</v>
      </c>
      <c r="B2" s="4" t="s">
        <v>526</v>
      </c>
      <c r="C2" s="117" t="s">
        <v>18</v>
      </c>
      <c r="D2" s="117" t="s">
        <v>110</v>
      </c>
      <c r="E2" s="117" t="s">
        <v>29</v>
      </c>
      <c r="F2" s="117" t="s">
        <v>5971</v>
      </c>
      <c r="G2" s="495" t="s">
        <v>5972</v>
      </c>
      <c r="H2" s="27"/>
    </row>
    <row r="3" spans="1:8" ht="12.75" hidden="1">
      <c r="A3" s="3" t="s">
        <v>786</v>
      </c>
      <c r="B3" s="54" t="s">
        <v>787</v>
      </c>
      <c r="C3" s="117" t="s">
        <v>18</v>
      </c>
      <c r="D3" s="117" t="s">
        <v>28</v>
      </c>
      <c r="E3" s="117" t="s">
        <v>20</v>
      </c>
      <c r="F3" s="117" t="s">
        <v>214</v>
      </c>
      <c r="G3" s="495" t="s">
        <v>5972</v>
      </c>
      <c r="H3" s="27"/>
    </row>
    <row r="4" spans="1:8" ht="12.75">
      <c r="A4" s="3" t="s">
        <v>790</v>
      </c>
      <c r="B4" s="4" t="s">
        <v>791</v>
      </c>
      <c r="C4" s="117" t="s">
        <v>18</v>
      </c>
      <c r="D4" s="117" t="s">
        <v>110</v>
      </c>
      <c r="E4" s="117" t="s">
        <v>29</v>
      </c>
      <c r="F4" s="117" t="s">
        <v>200</v>
      </c>
      <c r="G4" s="495" t="s">
        <v>5972</v>
      </c>
      <c r="H4" s="27">
        <v>45512</v>
      </c>
    </row>
    <row r="5" spans="1:8" ht="12.75">
      <c r="A5" s="3" t="s">
        <v>1396</v>
      </c>
      <c r="B5" s="4" t="s">
        <v>1397</v>
      </c>
      <c r="C5" s="117" t="s">
        <v>18</v>
      </c>
      <c r="D5" s="117" t="s">
        <v>110</v>
      </c>
      <c r="E5" s="117" t="s">
        <v>29</v>
      </c>
      <c r="F5" s="117" t="s">
        <v>200</v>
      </c>
      <c r="G5" s="495" t="s">
        <v>5972</v>
      </c>
      <c r="H5" s="27"/>
    </row>
    <row r="6" spans="1:8" ht="12.75">
      <c r="A6" s="3" t="s">
        <v>1495</v>
      </c>
      <c r="B6" s="4" t="s">
        <v>1496</v>
      </c>
      <c r="C6" s="117" t="s">
        <v>18</v>
      </c>
      <c r="D6" s="117" t="s">
        <v>110</v>
      </c>
      <c r="E6" s="117" t="s">
        <v>29</v>
      </c>
      <c r="F6" s="7" t="s">
        <v>200</v>
      </c>
      <c r="G6" s="495" t="s">
        <v>5972</v>
      </c>
      <c r="H6" s="27">
        <v>45503</v>
      </c>
    </row>
    <row r="7" spans="1:8" ht="12.75">
      <c r="A7" s="3" t="s">
        <v>1606</v>
      </c>
      <c r="B7" s="4" t="s">
        <v>1607</v>
      </c>
      <c r="C7" s="117" t="s">
        <v>18</v>
      </c>
      <c r="D7" s="117" t="s">
        <v>110</v>
      </c>
      <c r="E7" s="117" t="s">
        <v>29</v>
      </c>
      <c r="F7" s="117" t="s">
        <v>5971</v>
      </c>
      <c r="G7" s="495" t="s">
        <v>5972</v>
      </c>
      <c r="H7" s="27"/>
    </row>
    <row r="8" spans="1:8" ht="12.75">
      <c r="A8" s="3" t="s">
        <v>1613</v>
      </c>
      <c r="B8" s="4" t="s">
        <v>1614</v>
      </c>
      <c r="C8" s="117" t="s">
        <v>18</v>
      </c>
      <c r="D8" s="117" t="s">
        <v>110</v>
      </c>
      <c r="E8" s="117" t="s">
        <v>29</v>
      </c>
      <c r="F8" s="117" t="s">
        <v>5971</v>
      </c>
      <c r="G8" s="495" t="s">
        <v>5972</v>
      </c>
      <c r="H8" s="7" t="s">
        <v>5973</v>
      </c>
    </row>
    <row r="9" spans="1:8" ht="12.75">
      <c r="A9" s="3" t="s">
        <v>1651</v>
      </c>
      <c r="B9" s="4" t="s">
        <v>1652</v>
      </c>
      <c r="C9" s="117" t="s">
        <v>18</v>
      </c>
      <c r="D9" s="117" t="s">
        <v>110</v>
      </c>
      <c r="E9" s="117" t="s">
        <v>29</v>
      </c>
      <c r="F9" s="117" t="s">
        <v>200</v>
      </c>
      <c r="G9" s="495" t="s">
        <v>5972</v>
      </c>
      <c r="H9" s="27"/>
    </row>
    <row r="10" spans="1:8" ht="12.75">
      <c r="A10" s="3" t="s">
        <v>1787</v>
      </c>
      <c r="B10" s="4" t="s">
        <v>1788</v>
      </c>
      <c r="C10" s="117" t="s">
        <v>18</v>
      </c>
      <c r="D10" s="117" t="s">
        <v>110</v>
      </c>
      <c r="E10" s="117" t="s">
        <v>29</v>
      </c>
      <c r="F10" s="117" t="s">
        <v>5971</v>
      </c>
      <c r="G10" s="495" t="s">
        <v>5972</v>
      </c>
      <c r="H10" s="27"/>
    </row>
    <row r="11" spans="1:8" ht="12.75">
      <c r="A11" s="3" t="s">
        <v>1812</v>
      </c>
      <c r="B11" s="4" t="s">
        <v>1813</v>
      </c>
      <c r="C11" s="117" t="s">
        <v>18</v>
      </c>
      <c r="D11" s="117" t="s">
        <v>110</v>
      </c>
      <c r="E11" s="117" t="s">
        <v>29</v>
      </c>
      <c r="F11" s="7" t="s">
        <v>200</v>
      </c>
      <c r="G11" s="495" t="s">
        <v>5972</v>
      </c>
      <c r="H11" s="27"/>
    </row>
    <row r="12" spans="1:8" ht="12.75">
      <c r="A12" s="3" t="s">
        <v>4746</v>
      </c>
      <c r="B12" s="54" t="s">
        <v>1832</v>
      </c>
      <c r="C12" s="117" t="s">
        <v>18</v>
      </c>
      <c r="D12" s="117" t="s">
        <v>110</v>
      </c>
      <c r="E12" s="117" t="s">
        <v>29</v>
      </c>
      <c r="F12" s="7" t="s">
        <v>1833</v>
      </c>
      <c r="G12" s="495" t="s">
        <v>5972</v>
      </c>
      <c r="H12" s="27"/>
    </row>
    <row r="13" spans="1:8" ht="12.75">
      <c r="A13" s="37" t="s">
        <v>1945</v>
      </c>
      <c r="B13" s="49" t="s">
        <v>1946</v>
      </c>
      <c r="C13" s="117" t="s">
        <v>18</v>
      </c>
      <c r="D13" s="117" t="s">
        <v>110</v>
      </c>
      <c r="E13" s="117" t="s">
        <v>29</v>
      </c>
      <c r="F13" s="7" t="s">
        <v>200</v>
      </c>
      <c r="G13" s="495" t="s">
        <v>5972</v>
      </c>
      <c r="H13" s="7" t="s">
        <v>5973</v>
      </c>
    </row>
    <row r="14" spans="1:8" ht="12.75">
      <c r="A14" s="3" t="s">
        <v>1996</v>
      </c>
      <c r="B14" s="4" t="s">
        <v>1997</v>
      </c>
      <c r="C14" s="117" t="s">
        <v>18</v>
      </c>
      <c r="D14" s="117" t="s">
        <v>110</v>
      </c>
      <c r="E14" s="117" t="s">
        <v>29</v>
      </c>
      <c r="F14" s="117" t="s">
        <v>5971</v>
      </c>
      <c r="G14" s="495" t="s">
        <v>5972</v>
      </c>
      <c r="H14" s="27"/>
    </row>
    <row r="15" spans="1:8" ht="12.75">
      <c r="A15" s="3" t="s">
        <v>2153</v>
      </c>
      <c r="B15" s="4" t="s">
        <v>2154</v>
      </c>
      <c r="C15" s="117" t="s">
        <v>18</v>
      </c>
      <c r="D15" s="117" t="s">
        <v>110</v>
      </c>
      <c r="E15" s="117" t="s">
        <v>29</v>
      </c>
      <c r="F15" s="117" t="s">
        <v>200</v>
      </c>
      <c r="G15" s="495" t="s">
        <v>5972</v>
      </c>
      <c r="H15" s="27"/>
    </row>
    <row r="16" spans="1:8" ht="12.75">
      <c r="A16" s="3" t="s">
        <v>2394</v>
      </c>
      <c r="B16" s="4" t="s">
        <v>2395</v>
      </c>
      <c r="C16" s="117" t="s">
        <v>18</v>
      </c>
      <c r="D16" s="117" t="s">
        <v>110</v>
      </c>
      <c r="E16" s="117" t="s">
        <v>29</v>
      </c>
      <c r="F16" s="117" t="s">
        <v>5971</v>
      </c>
      <c r="G16" s="495" t="s">
        <v>5972</v>
      </c>
      <c r="H16" s="7" t="s">
        <v>5973</v>
      </c>
    </row>
    <row r="17" spans="1:8" ht="12.75" hidden="1">
      <c r="A17" s="496" t="s">
        <v>2411</v>
      </c>
      <c r="B17" s="497" t="s">
        <v>2412</v>
      </c>
      <c r="C17" s="117" t="s">
        <v>18</v>
      </c>
      <c r="D17" s="117" t="s">
        <v>28</v>
      </c>
      <c r="E17" s="117" t="s">
        <v>29</v>
      </c>
      <c r="F17" s="498" t="s">
        <v>313</v>
      </c>
      <c r="G17" s="495" t="s">
        <v>5972</v>
      </c>
      <c r="H17" s="27"/>
    </row>
    <row r="18" spans="1:8" ht="12.75" hidden="1">
      <c r="A18" s="499" t="s">
        <v>2411</v>
      </c>
      <c r="B18" s="500" t="s">
        <v>2414</v>
      </c>
      <c r="C18" s="117" t="s">
        <v>18</v>
      </c>
      <c r="D18" s="117" t="s">
        <v>28</v>
      </c>
      <c r="E18" s="117" t="s">
        <v>29</v>
      </c>
      <c r="F18" s="501" t="s">
        <v>313</v>
      </c>
      <c r="G18" s="495" t="s">
        <v>5972</v>
      </c>
      <c r="H18" s="27"/>
    </row>
    <row r="19" spans="1:8" ht="12.75">
      <c r="A19" s="3" t="s">
        <v>2431</v>
      </c>
      <c r="B19" s="4" t="s">
        <v>2432</v>
      </c>
      <c r="C19" s="117" t="s">
        <v>18</v>
      </c>
      <c r="D19" s="117" t="s">
        <v>110</v>
      </c>
      <c r="E19" s="117" t="s">
        <v>29</v>
      </c>
      <c r="F19" s="117" t="s">
        <v>333</v>
      </c>
      <c r="G19" s="495" t="s">
        <v>5972</v>
      </c>
      <c r="H19" s="27"/>
    </row>
    <row r="20" spans="1:8" ht="12.75">
      <c r="A20" s="3" t="s">
        <v>2668</v>
      </c>
      <c r="B20" s="54" t="s">
        <v>2669</v>
      </c>
      <c r="C20" s="117" t="s">
        <v>18</v>
      </c>
      <c r="D20" s="117" t="s">
        <v>110</v>
      </c>
      <c r="E20" s="117" t="s">
        <v>29</v>
      </c>
      <c r="F20" s="117" t="s">
        <v>333</v>
      </c>
      <c r="G20" s="495" t="s">
        <v>5972</v>
      </c>
      <c r="H20" s="27"/>
    </row>
    <row r="21" spans="1:8" ht="12.75">
      <c r="A21" s="3" t="s">
        <v>2671</v>
      </c>
      <c r="B21" s="54" t="s">
        <v>2672</v>
      </c>
      <c r="C21" s="117" t="s">
        <v>18</v>
      </c>
      <c r="D21" s="117" t="s">
        <v>110</v>
      </c>
      <c r="E21" s="117" t="s">
        <v>29</v>
      </c>
      <c r="F21" s="117" t="s">
        <v>333</v>
      </c>
      <c r="G21" s="495" t="s">
        <v>5972</v>
      </c>
      <c r="H21" s="27"/>
    </row>
    <row r="22" spans="1:8" ht="12.75">
      <c r="A22" s="3" t="s">
        <v>2680</v>
      </c>
      <c r="B22" s="4" t="s">
        <v>2681</v>
      </c>
      <c r="C22" s="117" t="s">
        <v>18</v>
      </c>
      <c r="D22" s="117" t="s">
        <v>110</v>
      </c>
      <c r="E22" s="117" t="s">
        <v>29</v>
      </c>
      <c r="F22" s="117" t="s">
        <v>200</v>
      </c>
      <c r="G22" s="495" t="s">
        <v>5972</v>
      </c>
      <c r="H22" s="27"/>
    </row>
    <row r="23" spans="1:8" ht="12.75">
      <c r="A23" s="3" t="s">
        <v>5974</v>
      </c>
      <c r="B23" s="4" t="s">
        <v>2704</v>
      </c>
      <c r="C23" s="117" t="s">
        <v>18</v>
      </c>
      <c r="D23" s="117" t="s">
        <v>110</v>
      </c>
      <c r="E23" s="117" t="s">
        <v>29</v>
      </c>
      <c r="F23" s="117" t="s">
        <v>5971</v>
      </c>
      <c r="G23" s="495" t="s">
        <v>5972</v>
      </c>
      <c r="H23" s="7" t="s">
        <v>5973</v>
      </c>
    </row>
    <row r="24" spans="1:8" ht="12.75" hidden="1">
      <c r="A24" s="3" t="s">
        <v>5314</v>
      </c>
      <c r="B24" s="4" t="s">
        <v>2767</v>
      </c>
      <c r="C24" s="117" t="s">
        <v>18</v>
      </c>
      <c r="D24" s="117" t="s">
        <v>28</v>
      </c>
      <c r="E24" s="117" t="s">
        <v>20</v>
      </c>
      <c r="F24" s="117" t="s">
        <v>214</v>
      </c>
      <c r="G24" s="495" t="s">
        <v>5975</v>
      </c>
      <c r="H24" s="7" t="s">
        <v>5976</v>
      </c>
    </row>
    <row r="25" spans="1:8" ht="12.75" hidden="1">
      <c r="A25" s="496" t="s">
        <v>474</v>
      </c>
      <c r="B25" s="502" t="s">
        <v>479</v>
      </c>
      <c r="C25" s="117" t="s">
        <v>18</v>
      </c>
      <c r="D25" s="117" t="s">
        <v>28</v>
      </c>
      <c r="E25" s="117" t="s">
        <v>38</v>
      </c>
      <c r="F25" s="498" t="s">
        <v>260</v>
      </c>
      <c r="G25" s="495"/>
      <c r="H25" s="27"/>
    </row>
    <row r="26" spans="1:8" ht="12.75" hidden="1">
      <c r="A26" s="499" t="s">
        <v>1437</v>
      </c>
      <c r="B26" s="503" t="s">
        <v>1438</v>
      </c>
      <c r="C26" s="117" t="s">
        <v>18</v>
      </c>
      <c r="D26" s="117" t="s">
        <v>37</v>
      </c>
      <c r="E26" s="117" t="s">
        <v>38</v>
      </c>
      <c r="F26" s="498" t="s">
        <v>1439</v>
      </c>
      <c r="G26" s="495"/>
      <c r="H26" s="27"/>
    </row>
    <row r="27" spans="1:8" ht="12.75" hidden="1">
      <c r="A27" s="499" t="s">
        <v>2722</v>
      </c>
      <c r="B27" s="503" t="s">
        <v>2723</v>
      </c>
      <c r="C27" s="117" t="s">
        <v>18</v>
      </c>
      <c r="D27" s="117" t="s">
        <v>28</v>
      </c>
      <c r="E27" s="117" t="s">
        <v>38</v>
      </c>
      <c r="F27" s="498" t="s">
        <v>306</v>
      </c>
      <c r="G27" s="495"/>
      <c r="H27" s="27"/>
    </row>
    <row r="28" spans="1:8" ht="14.25" hidden="1">
      <c r="A28" s="504" t="s">
        <v>2825</v>
      </c>
      <c r="B28" s="505" t="s">
        <v>2826</v>
      </c>
      <c r="C28" s="117" t="s">
        <v>18</v>
      </c>
      <c r="D28" s="117" t="s">
        <v>28</v>
      </c>
      <c r="E28" s="117" t="s">
        <v>38</v>
      </c>
      <c r="F28" s="498" t="s">
        <v>306</v>
      </c>
      <c r="G28" s="495"/>
      <c r="H28" s="27"/>
    </row>
  </sheetData>
  <autoFilter ref="A1:H28" xr:uid="{00000000-0009-0000-0000-00000B000000}">
    <filterColumn colId="3">
      <filters>
        <filter val="Voga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8" xr:uid="{00000000-0002-0000-0B00-000000000000}">
      <formula1>"DF,GO,SUL"</formula1>
    </dataValidation>
    <dataValidation type="list" allowBlank="1" showErrorMessage="1" sqref="D2:D28" xr:uid="{00000000-0002-0000-0B00-000001000000}">
      <formula1>"Voga,Bluemetrix,Matrice,VcInvest,Bluemetrix (MI)"</formula1>
    </dataValidation>
    <dataValidation type="list" allowBlank="1" showErrorMessage="1" sqref="G2:G28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5977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5978</v>
      </c>
      <c r="C2" s="506" t="s">
        <v>5979</v>
      </c>
      <c r="D2" s="506" t="s">
        <v>5357</v>
      </c>
      <c r="E2" s="506" t="s">
        <v>5980</v>
      </c>
      <c r="F2" s="506" t="s">
        <v>5981</v>
      </c>
      <c r="G2" s="506" t="s">
        <v>5982</v>
      </c>
      <c r="H2" s="506" t="s">
        <v>5983</v>
      </c>
      <c r="I2" s="506" t="s">
        <v>5984</v>
      </c>
      <c r="J2" s="506" t="s">
        <v>5985</v>
      </c>
    </row>
    <row r="3" spans="1:10">
      <c r="A3" s="75" t="s">
        <v>18</v>
      </c>
      <c r="B3" s="507">
        <f>BTG!AQ837</f>
        <v>299068989.77000034</v>
      </c>
      <c r="C3" s="507">
        <f>BTG!AR837</f>
        <v>307067992.60000002</v>
      </c>
      <c r="D3" s="507">
        <f>BTG!AS837</f>
        <v>306041920.26999986</v>
      </c>
      <c r="E3" s="507">
        <f>BTG!AT837</f>
        <v>321232242.9600001</v>
      </c>
      <c r="F3" s="507">
        <f>BTG!AU837</f>
        <v>330549753.52000016</v>
      </c>
      <c r="G3" s="507">
        <f>BTG!AV837</f>
        <v>337087157.53000009</v>
      </c>
      <c r="H3" s="507">
        <f>BTG!AW837</f>
        <v>282806423.22999972</v>
      </c>
      <c r="I3" s="507">
        <f>BTG!AX837</f>
        <v>262292402.17000008</v>
      </c>
      <c r="J3" s="507" t="e">
        <f ca="1">BTG!AY837</f>
        <v>#NAME?</v>
      </c>
    </row>
    <row r="4" spans="1:10">
      <c r="A4" s="75" t="s">
        <v>3637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2882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3542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3663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5986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5987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5978</v>
      </c>
      <c r="C12" s="506" t="s">
        <v>5979</v>
      </c>
      <c r="D12" s="506" t="s">
        <v>5357</v>
      </c>
      <c r="E12" s="506" t="s">
        <v>5980</v>
      </c>
      <c r="F12" s="506" t="s">
        <v>5981</v>
      </c>
      <c r="G12" s="506" t="s">
        <v>5982</v>
      </c>
      <c r="H12" s="506" t="s">
        <v>5983</v>
      </c>
      <c r="I12" s="506" t="s">
        <v>5984</v>
      </c>
    </row>
    <row r="13" spans="1:10">
      <c r="A13" s="75" t="s">
        <v>56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27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5986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5988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5989</v>
      </c>
      <c r="B21" s="506" t="s">
        <v>5978</v>
      </c>
      <c r="C21" s="506" t="s">
        <v>5979</v>
      </c>
      <c r="D21" s="506" t="s">
        <v>5357</v>
      </c>
      <c r="E21" s="506" t="s">
        <v>5980</v>
      </c>
      <c r="F21" s="506" t="s">
        <v>5981</v>
      </c>
      <c r="G21" s="506" t="s">
        <v>5982</v>
      </c>
      <c r="H21" s="506" t="s">
        <v>5983</v>
      </c>
      <c r="I21" s="506" t="s">
        <v>5984</v>
      </c>
    </row>
    <row r="22" spans="1:9">
      <c r="A22" s="508" t="s">
        <v>5990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5991</v>
      </c>
      <c r="B25" s="632"/>
      <c r="C25" s="632"/>
      <c r="D25" s="632"/>
    </row>
    <row r="26" spans="1:9">
      <c r="A26" s="506" t="s">
        <v>5989</v>
      </c>
      <c r="B26" s="506" t="s">
        <v>5982</v>
      </c>
      <c r="C26" s="506" t="s">
        <v>5983</v>
      </c>
      <c r="D26" s="506" t="s">
        <v>5984</v>
      </c>
    </row>
    <row r="27" spans="1:9">
      <c r="A27" s="508" t="s">
        <v>110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5992</v>
      </c>
      <c r="B1" s="512" t="s">
        <v>5993</v>
      </c>
      <c r="C1" s="512" t="s">
        <v>5994</v>
      </c>
      <c r="D1" s="512" t="s">
        <v>5995</v>
      </c>
      <c r="E1" s="512" t="s">
        <v>5996</v>
      </c>
      <c r="F1" s="512" t="s">
        <v>5997</v>
      </c>
      <c r="G1" s="512" t="s">
        <v>5998</v>
      </c>
    </row>
    <row r="2" spans="1:17" ht="15.75" customHeight="1">
      <c r="A2" s="513" t="s">
        <v>5999</v>
      </c>
      <c r="B2" s="514" t="s">
        <v>6000</v>
      </c>
      <c r="C2" s="515">
        <v>30271</v>
      </c>
      <c r="D2" s="514">
        <f t="shared" ref="D2:D14" si="0">DATEDIF(C2,$C$121,"Y")</f>
        <v>37</v>
      </c>
      <c r="E2" s="514" t="s">
        <v>6001</v>
      </c>
      <c r="F2" s="514" t="s">
        <v>6002</v>
      </c>
      <c r="G2" s="124">
        <v>326844</v>
      </c>
      <c r="J2" s="516" t="s">
        <v>5993</v>
      </c>
      <c r="K2" s="514" t="s">
        <v>5986</v>
      </c>
      <c r="L2" s="514" t="s">
        <v>6003</v>
      </c>
      <c r="M2" s="514" t="s">
        <v>6004</v>
      </c>
      <c r="N2" s="514" t="s">
        <v>6003</v>
      </c>
      <c r="O2" s="514" t="s">
        <v>6005</v>
      </c>
    </row>
    <row r="3" spans="1:17" ht="15.75" customHeight="1">
      <c r="A3" s="517" t="s">
        <v>6006</v>
      </c>
      <c r="B3" s="514" t="s">
        <v>5495</v>
      </c>
      <c r="C3" s="515">
        <v>20755</v>
      </c>
      <c r="D3" s="514">
        <f t="shared" si="0"/>
        <v>63</v>
      </c>
      <c r="E3" s="514" t="s">
        <v>6007</v>
      </c>
      <c r="F3" s="514" t="s">
        <v>6002</v>
      </c>
      <c r="G3" s="124">
        <v>100078.05</v>
      </c>
      <c r="J3" s="307" t="s">
        <v>6008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6009</v>
      </c>
      <c r="B4" s="514" t="s">
        <v>6000</v>
      </c>
      <c r="C4" s="515">
        <v>28058</v>
      </c>
      <c r="D4" s="514">
        <f t="shared" si="0"/>
        <v>43</v>
      </c>
      <c r="E4" s="514" t="s">
        <v>6010</v>
      </c>
      <c r="F4" s="514" t="s">
        <v>6002</v>
      </c>
      <c r="G4" s="124">
        <v>49196.01</v>
      </c>
      <c r="J4" s="307" t="s">
        <v>6011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7" t="s">
        <v>6012</v>
      </c>
      <c r="B5" s="514" t="s">
        <v>6000</v>
      </c>
      <c r="C5" s="515">
        <v>29075</v>
      </c>
      <c r="D5" s="514">
        <f t="shared" si="0"/>
        <v>40</v>
      </c>
      <c r="E5" s="514" t="s">
        <v>6010</v>
      </c>
      <c r="F5" s="514" t="s">
        <v>6002</v>
      </c>
      <c r="G5" s="124">
        <v>100349</v>
      </c>
      <c r="J5" s="307" t="s">
        <v>5986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3107</v>
      </c>
      <c r="P5" s="521">
        <f>SUM(P3:P4)</f>
        <v>108</v>
      </c>
    </row>
    <row r="6" spans="1:17" ht="15.75" customHeight="1">
      <c r="A6" s="517" t="s">
        <v>6013</v>
      </c>
      <c r="B6" s="514" t="s">
        <v>6000</v>
      </c>
      <c r="C6" s="515">
        <v>26364</v>
      </c>
      <c r="D6" s="514">
        <f t="shared" si="0"/>
        <v>47</v>
      </c>
      <c r="E6" s="514" t="s">
        <v>6010</v>
      </c>
      <c r="F6" s="514" t="s">
        <v>6002</v>
      </c>
      <c r="G6" s="124">
        <v>254439</v>
      </c>
      <c r="P6" s="521"/>
    </row>
    <row r="7" spans="1:17" ht="15.75" customHeight="1">
      <c r="A7" s="517" t="s">
        <v>6014</v>
      </c>
      <c r="B7" s="514" t="s">
        <v>6000</v>
      </c>
      <c r="C7" s="515">
        <v>30591</v>
      </c>
      <c r="D7" s="514">
        <f t="shared" si="0"/>
        <v>36</v>
      </c>
      <c r="E7" s="514" t="s">
        <v>6001</v>
      </c>
      <c r="F7" s="514" t="s">
        <v>6015</v>
      </c>
      <c r="G7" s="124">
        <v>105616</v>
      </c>
      <c r="J7" s="516" t="s">
        <v>5995</v>
      </c>
      <c r="K7" s="514" t="s">
        <v>5986</v>
      </c>
      <c r="L7" s="514" t="s">
        <v>6003</v>
      </c>
      <c r="M7" s="514" t="s">
        <v>6016</v>
      </c>
      <c r="N7" s="514" t="s">
        <v>6003</v>
      </c>
      <c r="O7" s="514" t="s">
        <v>6005</v>
      </c>
      <c r="P7" s="521"/>
    </row>
    <row r="8" spans="1:17" ht="15.75" customHeight="1">
      <c r="A8" s="307" t="s">
        <v>6017</v>
      </c>
      <c r="B8" s="514" t="s">
        <v>6000</v>
      </c>
      <c r="C8" s="515">
        <v>28792</v>
      </c>
      <c r="D8" s="514">
        <f t="shared" si="0"/>
        <v>41</v>
      </c>
      <c r="E8" s="514" t="s">
        <v>6018</v>
      </c>
      <c r="F8" s="514" t="s">
        <v>6002</v>
      </c>
      <c r="G8" s="124">
        <v>1013833</v>
      </c>
      <c r="J8" s="307" t="s">
        <v>6019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7" t="s">
        <v>6020</v>
      </c>
      <c r="B9" s="514" t="s">
        <v>6000</v>
      </c>
      <c r="C9" s="515">
        <v>33605</v>
      </c>
      <c r="D9" s="514">
        <f t="shared" si="0"/>
        <v>28</v>
      </c>
      <c r="E9" s="514" t="s">
        <v>6021</v>
      </c>
      <c r="F9" s="514" t="s">
        <v>6002</v>
      </c>
      <c r="G9" s="124">
        <v>5158.12</v>
      </c>
      <c r="J9" s="307" t="s">
        <v>6022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6023</v>
      </c>
      <c r="B10" s="514" t="s">
        <v>5495</v>
      </c>
      <c r="C10" s="515">
        <v>23623</v>
      </c>
      <c r="D10" s="514">
        <f t="shared" si="0"/>
        <v>55</v>
      </c>
      <c r="E10" s="514" t="s">
        <v>6024</v>
      </c>
      <c r="F10" s="514" t="s">
        <v>6002</v>
      </c>
      <c r="G10" s="124">
        <v>928015</v>
      </c>
      <c r="J10" s="307" t="s">
        <v>6025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6026</v>
      </c>
      <c r="B11" s="514" t="s">
        <v>5495</v>
      </c>
      <c r="C11" s="515">
        <v>31602</v>
      </c>
      <c r="D11" s="514">
        <f t="shared" si="0"/>
        <v>33</v>
      </c>
      <c r="E11" s="514" t="s">
        <v>6027</v>
      </c>
      <c r="F11" s="514" t="s">
        <v>6002</v>
      </c>
      <c r="G11" s="124">
        <v>449686</v>
      </c>
      <c r="J11" s="307" t="s">
        <v>6028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6029</v>
      </c>
      <c r="B12" s="514" t="s">
        <v>5495</v>
      </c>
      <c r="C12" s="515">
        <v>24295</v>
      </c>
      <c r="D12" s="514">
        <f t="shared" si="0"/>
        <v>53</v>
      </c>
      <c r="E12" s="514" t="s">
        <v>6030</v>
      </c>
      <c r="F12" s="514" t="s">
        <v>6002</v>
      </c>
      <c r="G12" s="124">
        <v>174816</v>
      </c>
      <c r="J12" s="307" t="s">
        <v>6031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6032</v>
      </c>
      <c r="B13" s="514" t="s">
        <v>6000</v>
      </c>
      <c r="C13" s="515">
        <v>13520</v>
      </c>
      <c r="D13" s="514">
        <f t="shared" si="0"/>
        <v>82</v>
      </c>
      <c r="E13" s="514" t="s">
        <v>6033</v>
      </c>
      <c r="F13" s="514" t="s">
        <v>6034</v>
      </c>
      <c r="G13" s="124">
        <v>147417</v>
      </c>
      <c r="J13" s="307" t="s">
        <v>6035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6036</v>
      </c>
      <c r="B14" s="514" t="s">
        <v>6000</v>
      </c>
      <c r="C14" s="515">
        <v>23066</v>
      </c>
      <c r="D14" s="514">
        <f t="shared" si="0"/>
        <v>56</v>
      </c>
      <c r="E14" s="514" t="s">
        <v>6001</v>
      </c>
      <c r="F14" s="514" t="s">
        <v>6002</v>
      </c>
      <c r="G14" s="124">
        <v>31376</v>
      </c>
      <c r="J14" s="307" t="s">
        <v>6037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4795</v>
      </c>
    </row>
    <row r="15" spans="1:17" ht="15.75" customHeight="1">
      <c r="A15" s="525" t="s">
        <v>6038</v>
      </c>
      <c r="B15" s="514" t="s">
        <v>6000</v>
      </c>
      <c r="C15" s="515"/>
      <c r="D15" s="514"/>
      <c r="E15" s="514" t="s">
        <v>6018</v>
      </c>
      <c r="F15" s="514"/>
      <c r="G15" s="124">
        <v>0</v>
      </c>
      <c r="J15" s="307" t="s">
        <v>5986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7" t="s">
        <v>6039</v>
      </c>
      <c r="B16" s="514" t="s">
        <v>5495</v>
      </c>
      <c r="C16" s="515">
        <v>29816</v>
      </c>
      <c r="D16" s="514">
        <f t="shared" ref="D16:D53" si="4">DATEDIF(C16,$C$121,"Y")</f>
        <v>38</v>
      </c>
      <c r="E16" s="514" t="s">
        <v>6027</v>
      </c>
      <c r="F16" s="514" t="s">
        <v>6002</v>
      </c>
      <c r="G16" s="124">
        <v>101819</v>
      </c>
    </row>
    <row r="17" spans="1:18" ht="15.75" customHeight="1">
      <c r="A17" s="517" t="s">
        <v>6040</v>
      </c>
      <c r="B17" s="514" t="s">
        <v>5495</v>
      </c>
      <c r="C17" s="515">
        <v>31091</v>
      </c>
      <c r="D17" s="514">
        <f t="shared" si="4"/>
        <v>34</v>
      </c>
      <c r="E17" s="514" t="s">
        <v>6027</v>
      </c>
      <c r="F17" s="514" t="s">
        <v>6002</v>
      </c>
      <c r="G17" s="124">
        <v>35841.42</v>
      </c>
      <c r="J17" s="512" t="s">
        <v>5996</v>
      </c>
      <c r="K17" s="514" t="s">
        <v>5986</v>
      </c>
      <c r="L17" s="514" t="s">
        <v>6003</v>
      </c>
      <c r="M17" s="514" t="s">
        <v>6041</v>
      </c>
      <c r="N17" s="514" t="s">
        <v>6003</v>
      </c>
      <c r="O17" s="514" t="s">
        <v>6005</v>
      </c>
      <c r="R17" s="524" t="s">
        <v>4795</v>
      </c>
    </row>
    <row r="18" spans="1:18" ht="15.75" customHeight="1">
      <c r="A18" s="517" t="s">
        <v>6042</v>
      </c>
      <c r="B18" s="514" t="s">
        <v>6000</v>
      </c>
      <c r="C18" s="515">
        <v>31386</v>
      </c>
      <c r="D18" s="514">
        <f t="shared" si="4"/>
        <v>34</v>
      </c>
      <c r="E18" s="514" t="s">
        <v>6043</v>
      </c>
      <c r="F18" s="514" t="s">
        <v>6002</v>
      </c>
      <c r="G18" s="124">
        <v>215750</v>
      </c>
      <c r="J18" s="307" t="s">
        <v>6001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6044</v>
      </c>
      <c r="B19" s="514" t="s">
        <v>6000</v>
      </c>
      <c r="C19" s="515">
        <v>23072</v>
      </c>
      <c r="D19" s="514">
        <f t="shared" si="4"/>
        <v>56</v>
      </c>
      <c r="E19" s="514" t="s">
        <v>6045</v>
      </c>
      <c r="F19" s="514" t="s">
        <v>6002</v>
      </c>
      <c r="G19" s="124">
        <v>132923</v>
      </c>
      <c r="J19" s="307" t="s">
        <v>6018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5684</v>
      </c>
      <c r="B20" s="514" t="s">
        <v>6000</v>
      </c>
      <c r="C20" s="515">
        <v>29186</v>
      </c>
      <c r="D20" s="514">
        <f t="shared" si="4"/>
        <v>40</v>
      </c>
      <c r="E20" s="514" t="s">
        <v>6021</v>
      </c>
      <c r="F20" s="514" t="s">
        <v>6002</v>
      </c>
      <c r="G20" s="124">
        <f>707418+847182</f>
        <v>1554600</v>
      </c>
      <c r="J20" s="307" t="s">
        <v>6021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7" t="s">
        <v>6046</v>
      </c>
      <c r="B21" s="514" t="s">
        <v>5495</v>
      </c>
      <c r="C21" s="515">
        <v>30936</v>
      </c>
      <c r="D21" s="514">
        <f t="shared" si="4"/>
        <v>35</v>
      </c>
      <c r="E21" s="514" t="s">
        <v>6047</v>
      </c>
      <c r="F21" s="514" t="s">
        <v>6002</v>
      </c>
      <c r="G21" s="124">
        <v>511766</v>
      </c>
      <c r="H21" s="524"/>
      <c r="I21" s="524"/>
      <c r="J21" s="307" t="s">
        <v>6010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5656</v>
      </c>
      <c r="B22" s="514" t="s">
        <v>6000</v>
      </c>
      <c r="C22" s="515">
        <v>26191</v>
      </c>
      <c r="D22" s="514">
        <f t="shared" si="4"/>
        <v>48</v>
      </c>
      <c r="E22" s="514" t="s">
        <v>6048</v>
      </c>
      <c r="F22" s="514" t="s">
        <v>6002</v>
      </c>
      <c r="G22" s="124">
        <v>916562</v>
      </c>
      <c r="J22" s="307" t="s">
        <v>6043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6049</v>
      </c>
      <c r="B23" s="514" t="s">
        <v>6000</v>
      </c>
      <c r="C23" s="515">
        <v>32417</v>
      </c>
      <c r="D23" s="514">
        <f t="shared" si="4"/>
        <v>31</v>
      </c>
      <c r="E23" s="514" t="s">
        <v>6018</v>
      </c>
      <c r="F23" s="514" t="s">
        <v>6002</v>
      </c>
      <c r="G23" s="124">
        <v>332795</v>
      </c>
      <c r="J23" s="307" t="s">
        <v>6050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4795</v>
      </c>
    </row>
    <row r="24" spans="1:18" ht="15.75" customHeight="1">
      <c r="A24" s="517" t="s">
        <v>6051</v>
      </c>
      <c r="B24" s="514" t="s">
        <v>5495</v>
      </c>
      <c r="C24" s="515">
        <v>26324</v>
      </c>
      <c r="D24" s="514">
        <f t="shared" si="4"/>
        <v>47</v>
      </c>
      <c r="E24" s="514" t="s">
        <v>6027</v>
      </c>
      <c r="F24" s="514" t="s">
        <v>6002</v>
      </c>
      <c r="G24" s="124">
        <v>191406</v>
      </c>
      <c r="J24" s="307" t="s">
        <v>6045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4795</v>
      </c>
    </row>
    <row r="25" spans="1:18" ht="15.75" customHeight="1">
      <c r="A25" s="517" t="s">
        <v>6052</v>
      </c>
      <c r="B25" s="514" t="s">
        <v>5495</v>
      </c>
      <c r="C25" s="515">
        <v>24529</v>
      </c>
      <c r="D25" s="514">
        <f t="shared" si="4"/>
        <v>52</v>
      </c>
      <c r="E25" s="514" t="s">
        <v>6053</v>
      </c>
      <c r="F25" s="514" t="s">
        <v>6002</v>
      </c>
      <c r="G25" s="124">
        <v>91137</v>
      </c>
      <c r="J25" s="307" t="s">
        <v>6033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6054</v>
      </c>
      <c r="B26" s="514" t="s">
        <v>6000</v>
      </c>
      <c r="C26" s="515">
        <v>28883</v>
      </c>
      <c r="D26" s="514">
        <f t="shared" si="4"/>
        <v>40</v>
      </c>
      <c r="E26" s="514" t="s">
        <v>6043</v>
      </c>
      <c r="F26" s="514" t="s">
        <v>6002</v>
      </c>
      <c r="G26" s="124">
        <v>271013.45</v>
      </c>
      <c r="J26" s="307" t="s">
        <v>6055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6056</v>
      </c>
      <c r="B27" s="514" t="s">
        <v>5495</v>
      </c>
      <c r="C27" s="515">
        <v>22919</v>
      </c>
      <c r="D27" s="514">
        <f t="shared" si="4"/>
        <v>57</v>
      </c>
      <c r="E27" s="514" t="s">
        <v>6027</v>
      </c>
      <c r="F27" s="514" t="s">
        <v>6002</v>
      </c>
      <c r="G27" s="124">
        <v>187575</v>
      </c>
      <c r="J27" s="307" t="s">
        <v>6057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6058</v>
      </c>
      <c r="B28" s="514" t="s">
        <v>5495</v>
      </c>
      <c r="C28" s="515">
        <v>25781</v>
      </c>
      <c r="D28" s="514">
        <f t="shared" si="4"/>
        <v>49</v>
      </c>
      <c r="E28" s="514"/>
      <c r="F28" s="514" t="s">
        <v>6002</v>
      </c>
      <c r="G28" s="124">
        <v>0</v>
      </c>
      <c r="J28" s="307" t="s">
        <v>5986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7" t="s">
        <v>6059</v>
      </c>
      <c r="B29" s="514" t="s">
        <v>6000</v>
      </c>
      <c r="C29" s="515">
        <v>27513</v>
      </c>
      <c r="D29" s="514">
        <f t="shared" si="4"/>
        <v>44</v>
      </c>
      <c r="E29" s="514" t="s">
        <v>6021</v>
      </c>
      <c r="F29" s="514"/>
      <c r="G29" s="124">
        <v>57062.68</v>
      </c>
    </row>
    <row r="30" spans="1:18" ht="15.75" customHeight="1">
      <c r="A30" s="307" t="s">
        <v>6060</v>
      </c>
      <c r="B30" s="514" t="s">
        <v>5495</v>
      </c>
      <c r="C30" s="515">
        <v>22401</v>
      </c>
      <c r="D30" s="514">
        <f t="shared" si="4"/>
        <v>58</v>
      </c>
      <c r="E30" s="514" t="s">
        <v>6027</v>
      </c>
      <c r="F30" s="514" t="s">
        <v>6002</v>
      </c>
      <c r="G30" s="124">
        <v>163478</v>
      </c>
    </row>
    <row r="31" spans="1:18" ht="15.75" customHeight="1">
      <c r="A31" s="525" t="s">
        <v>6061</v>
      </c>
      <c r="B31" s="514" t="s">
        <v>5495</v>
      </c>
      <c r="C31" s="515">
        <v>19484</v>
      </c>
      <c r="D31" s="514">
        <f t="shared" si="4"/>
        <v>66</v>
      </c>
      <c r="E31" s="514" t="s">
        <v>6062</v>
      </c>
      <c r="F31" s="514" t="s">
        <v>6002</v>
      </c>
      <c r="G31" s="124">
        <v>0</v>
      </c>
      <c r="J31" s="512" t="s">
        <v>5998</v>
      </c>
    </row>
    <row r="32" spans="1:18" ht="15.75" customHeight="1">
      <c r="A32" s="517" t="s">
        <v>6063</v>
      </c>
      <c r="B32" s="514" t="s">
        <v>6000</v>
      </c>
      <c r="C32" s="515">
        <v>25747</v>
      </c>
      <c r="D32" s="514">
        <f t="shared" si="4"/>
        <v>49</v>
      </c>
      <c r="E32" s="514" t="s">
        <v>6010</v>
      </c>
      <c r="F32" s="514" t="s">
        <v>6002</v>
      </c>
      <c r="G32" s="124">
        <f>205400+183458</f>
        <v>388858</v>
      </c>
    </row>
    <row r="33" spans="1:12" ht="15.75" customHeight="1">
      <c r="A33" s="517" t="s">
        <v>6064</v>
      </c>
      <c r="B33" s="514" t="s">
        <v>6000</v>
      </c>
      <c r="C33" s="515">
        <v>28151</v>
      </c>
      <c r="D33" s="514">
        <f t="shared" si="4"/>
        <v>42</v>
      </c>
      <c r="E33" s="514" t="s">
        <v>6010</v>
      </c>
      <c r="F33" s="514" t="s">
        <v>6002</v>
      </c>
      <c r="G33" s="124">
        <v>56328</v>
      </c>
    </row>
    <row r="34" spans="1:12" ht="15.75" customHeight="1">
      <c r="A34" s="307" t="s">
        <v>6065</v>
      </c>
      <c r="B34" s="514" t="s">
        <v>6000</v>
      </c>
      <c r="C34" s="515">
        <v>27906</v>
      </c>
      <c r="D34" s="514">
        <f t="shared" si="4"/>
        <v>43</v>
      </c>
      <c r="E34" s="514" t="s">
        <v>6055</v>
      </c>
      <c r="F34" s="514" t="s">
        <v>6002</v>
      </c>
      <c r="G34" s="124">
        <v>257451</v>
      </c>
    </row>
    <row r="35" spans="1:12" ht="15.75" customHeight="1">
      <c r="A35" s="307" t="s">
        <v>6066</v>
      </c>
      <c r="B35" s="514" t="s">
        <v>6000</v>
      </c>
      <c r="C35" s="515">
        <v>28906</v>
      </c>
      <c r="D35" s="514">
        <f t="shared" si="4"/>
        <v>40</v>
      </c>
      <c r="E35" s="514" t="s">
        <v>6021</v>
      </c>
      <c r="F35" s="514" t="s">
        <v>6002</v>
      </c>
      <c r="G35" s="124">
        <v>402433</v>
      </c>
    </row>
    <row r="36" spans="1:12" ht="15.75" customHeight="1">
      <c r="A36" s="517" t="s">
        <v>6067</v>
      </c>
      <c r="B36" s="514" t="s">
        <v>6000</v>
      </c>
      <c r="C36" s="515">
        <v>30587</v>
      </c>
      <c r="D36" s="514">
        <f t="shared" si="4"/>
        <v>36</v>
      </c>
      <c r="E36" s="514" t="s">
        <v>6043</v>
      </c>
      <c r="F36" s="514" t="s">
        <v>6002</v>
      </c>
      <c r="G36" s="124">
        <f>458323+1000228</f>
        <v>1458551</v>
      </c>
    </row>
    <row r="37" spans="1:12" ht="15.75" customHeight="1">
      <c r="A37" s="517" t="s">
        <v>5649</v>
      </c>
      <c r="B37" s="514" t="s">
        <v>5495</v>
      </c>
      <c r="C37" s="515">
        <v>15096</v>
      </c>
      <c r="D37" s="514">
        <f t="shared" si="4"/>
        <v>78</v>
      </c>
      <c r="E37" s="514" t="s">
        <v>6062</v>
      </c>
      <c r="F37" s="514" t="s">
        <v>6002</v>
      </c>
      <c r="G37" s="124">
        <v>179256</v>
      </c>
    </row>
    <row r="38" spans="1:12" ht="15.75" customHeight="1">
      <c r="A38" s="517" t="s">
        <v>6068</v>
      </c>
      <c r="B38" s="514" t="s">
        <v>6000</v>
      </c>
      <c r="C38" s="515">
        <v>27655</v>
      </c>
      <c r="D38" s="514">
        <f t="shared" si="4"/>
        <v>44</v>
      </c>
      <c r="E38" s="514" t="s">
        <v>6045</v>
      </c>
      <c r="F38" s="514" t="s">
        <v>6069</v>
      </c>
      <c r="G38" s="124">
        <v>769189</v>
      </c>
      <c r="J38" s="524" t="s">
        <v>4795</v>
      </c>
    </row>
    <row r="39" spans="1:12" ht="15.75" customHeight="1">
      <c r="A39" s="517" t="s">
        <v>6070</v>
      </c>
      <c r="B39" s="514" t="s">
        <v>6000</v>
      </c>
      <c r="C39" s="515">
        <v>31245</v>
      </c>
      <c r="D39" s="514">
        <f t="shared" si="4"/>
        <v>34</v>
      </c>
      <c r="E39" s="514" t="s">
        <v>6021</v>
      </c>
      <c r="F39" s="514" t="s">
        <v>6002</v>
      </c>
      <c r="G39" s="124">
        <v>166417</v>
      </c>
      <c r="J39" s="524" t="s">
        <v>4795</v>
      </c>
      <c r="K39" s="524" t="s">
        <v>4795</v>
      </c>
    </row>
    <row r="40" spans="1:12" ht="15.75" customHeight="1">
      <c r="A40" s="307" t="s">
        <v>6071</v>
      </c>
      <c r="B40" s="514" t="s">
        <v>6000</v>
      </c>
      <c r="C40" s="515">
        <v>28270</v>
      </c>
      <c r="D40" s="514">
        <f t="shared" si="4"/>
        <v>42</v>
      </c>
      <c r="E40" s="514" t="s">
        <v>6043</v>
      </c>
      <c r="F40" s="514" t="s">
        <v>6002</v>
      </c>
      <c r="G40" s="124">
        <v>208601</v>
      </c>
    </row>
    <row r="41" spans="1:12" ht="15.75" customHeight="1">
      <c r="A41" s="523" t="s">
        <v>4373</v>
      </c>
      <c r="B41" s="514" t="s">
        <v>6000</v>
      </c>
      <c r="C41" s="515">
        <v>23924</v>
      </c>
      <c r="D41" s="514">
        <f t="shared" si="4"/>
        <v>54</v>
      </c>
      <c r="E41" s="514" t="s">
        <v>6021</v>
      </c>
      <c r="F41" s="514"/>
      <c r="G41" s="124">
        <v>278844.53000000003</v>
      </c>
      <c r="J41" s="524" t="s">
        <v>4795</v>
      </c>
    </row>
    <row r="42" spans="1:12" ht="15.75" customHeight="1">
      <c r="A42" s="523" t="s">
        <v>6072</v>
      </c>
      <c r="B42" s="514" t="s">
        <v>6000</v>
      </c>
      <c r="C42" s="515">
        <v>33469</v>
      </c>
      <c r="D42" s="514">
        <f t="shared" si="4"/>
        <v>28</v>
      </c>
      <c r="E42" s="514" t="s">
        <v>6001</v>
      </c>
      <c r="F42" s="514" t="s">
        <v>6073</v>
      </c>
      <c r="G42" s="124">
        <v>131927</v>
      </c>
      <c r="J42" s="524" t="s">
        <v>4795</v>
      </c>
    </row>
    <row r="43" spans="1:12" ht="15.75" customHeight="1">
      <c r="A43" s="517" t="s">
        <v>6074</v>
      </c>
      <c r="B43" s="514" t="s">
        <v>6000</v>
      </c>
      <c r="C43" s="515">
        <v>25643</v>
      </c>
      <c r="D43" s="514">
        <f t="shared" si="4"/>
        <v>49</v>
      </c>
      <c r="E43" s="514" t="s">
        <v>6043</v>
      </c>
      <c r="F43" s="514" t="s">
        <v>6002</v>
      </c>
      <c r="G43" s="124">
        <v>506417</v>
      </c>
      <c r="K43" s="524" t="s">
        <v>4795</v>
      </c>
      <c r="L43" s="524" t="s">
        <v>4795</v>
      </c>
    </row>
    <row r="44" spans="1:12" ht="15.75" customHeight="1">
      <c r="A44" s="523" t="s">
        <v>6075</v>
      </c>
      <c r="B44" s="514" t="s">
        <v>6000</v>
      </c>
      <c r="C44" s="515">
        <v>32920</v>
      </c>
      <c r="D44" s="514">
        <f t="shared" si="4"/>
        <v>29</v>
      </c>
      <c r="E44" s="514" t="s">
        <v>6021</v>
      </c>
      <c r="F44" s="514" t="s">
        <v>6002</v>
      </c>
      <c r="G44" s="124">
        <v>123215.73</v>
      </c>
      <c r="K44" s="524" t="s">
        <v>4795</v>
      </c>
    </row>
    <row r="45" spans="1:12" ht="15.75" customHeight="1">
      <c r="A45" s="517" t="s">
        <v>6076</v>
      </c>
      <c r="B45" s="514" t="s">
        <v>6000</v>
      </c>
      <c r="C45" s="515">
        <v>30264</v>
      </c>
      <c r="D45" s="514">
        <f t="shared" si="4"/>
        <v>37</v>
      </c>
      <c r="E45" s="514" t="s">
        <v>6018</v>
      </c>
      <c r="F45" s="514" t="s">
        <v>6002</v>
      </c>
      <c r="G45" s="124">
        <v>141649</v>
      </c>
    </row>
    <row r="46" spans="1:12" ht="15.75" customHeight="1">
      <c r="A46" s="517" t="s">
        <v>6077</v>
      </c>
      <c r="B46" s="514" t="s">
        <v>5495</v>
      </c>
      <c r="C46" s="515">
        <v>18097</v>
      </c>
      <c r="D46" s="514">
        <f t="shared" si="4"/>
        <v>70</v>
      </c>
      <c r="E46" s="514" t="s">
        <v>6062</v>
      </c>
      <c r="F46" s="514" t="s">
        <v>6002</v>
      </c>
      <c r="G46" s="124">
        <f>913577+225360</f>
        <v>1138937</v>
      </c>
    </row>
    <row r="47" spans="1:12" ht="15.75" customHeight="1">
      <c r="A47" s="523" t="s">
        <v>4474</v>
      </c>
      <c r="B47" s="514" t="s">
        <v>6000</v>
      </c>
      <c r="C47" s="515">
        <v>24085</v>
      </c>
      <c r="D47" s="514">
        <f t="shared" si="4"/>
        <v>54</v>
      </c>
      <c r="E47" s="514" t="s">
        <v>6078</v>
      </c>
      <c r="F47" s="514"/>
      <c r="G47" s="124">
        <v>611765.67000000004</v>
      </c>
      <c r="L47" s="524" t="s">
        <v>4795</v>
      </c>
    </row>
    <row r="48" spans="1:12" ht="15.75" customHeight="1">
      <c r="A48" s="526" t="s">
        <v>6079</v>
      </c>
      <c r="B48" s="514" t="s">
        <v>5495</v>
      </c>
      <c r="C48" s="515">
        <v>31943</v>
      </c>
      <c r="D48" s="514">
        <f t="shared" si="4"/>
        <v>32</v>
      </c>
      <c r="E48" s="514" t="s">
        <v>6080</v>
      </c>
      <c r="F48" s="514" t="s">
        <v>6002</v>
      </c>
      <c r="G48" s="124">
        <v>275126</v>
      </c>
    </row>
    <row r="49" spans="1:11" ht="15.75" customHeight="1">
      <c r="A49" s="526" t="s">
        <v>6081</v>
      </c>
      <c r="B49" s="514" t="s">
        <v>6000</v>
      </c>
      <c r="C49" s="515">
        <v>26994</v>
      </c>
      <c r="D49" s="514">
        <f t="shared" si="4"/>
        <v>46</v>
      </c>
      <c r="E49" s="514" t="s">
        <v>6018</v>
      </c>
      <c r="F49" s="514" t="s">
        <v>6002</v>
      </c>
      <c r="G49" s="124">
        <v>395619</v>
      </c>
    </row>
    <row r="50" spans="1:11" ht="15.75" customHeight="1">
      <c r="A50" s="526" t="s">
        <v>6082</v>
      </c>
      <c r="B50" s="514" t="s">
        <v>6000</v>
      </c>
      <c r="C50" s="515">
        <v>32175</v>
      </c>
      <c r="D50" s="514">
        <f t="shared" si="4"/>
        <v>31</v>
      </c>
      <c r="E50" s="514" t="s">
        <v>6018</v>
      </c>
      <c r="F50" s="514" t="s">
        <v>6002</v>
      </c>
      <c r="G50" s="124">
        <v>125506</v>
      </c>
      <c r="J50" s="524" t="s">
        <v>4795</v>
      </c>
    </row>
    <row r="51" spans="1:11" ht="15.75" customHeight="1">
      <c r="A51" s="527" t="s">
        <v>6083</v>
      </c>
      <c r="B51" s="514" t="s">
        <v>6000</v>
      </c>
      <c r="C51" s="515">
        <v>29879</v>
      </c>
      <c r="D51" s="514">
        <f t="shared" si="4"/>
        <v>38</v>
      </c>
      <c r="E51" s="514" t="s">
        <v>6043</v>
      </c>
      <c r="F51" s="514" t="s">
        <v>6002</v>
      </c>
      <c r="G51" s="124">
        <f>165123+165077</f>
        <v>330200</v>
      </c>
      <c r="J51" s="524" t="s">
        <v>4795</v>
      </c>
    </row>
    <row r="52" spans="1:11" ht="15.75" customHeight="1">
      <c r="A52" s="517" t="s">
        <v>6084</v>
      </c>
      <c r="B52" s="514" t="s">
        <v>6000</v>
      </c>
      <c r="C52" s="515">
        <v>22158</v>
      </c>
      <c r="D52" s="514">
        <f t="shared" si="4"/>
        <v>59</v>
      </c>
      <c r="E52" s="514" t="s">
        <v>6085</v>
      </c>
      <c r="F52" s="514" t="s">
        <v>6002</v>
      </c>
      <c r="G52" s="124">
        <v>167058</v>
      </c>
    </row>
    <row r="53" spans="1:11" ht="15.75" customHeight="1">
      <c r="A53" s="526" t="s">
        <v>6086</v>
      </c>
      <c r="B53" s="514" t="s">
        <v>6000</v>
      </c>
      <c r="C53" s="515">
        <v>13343</v>
      </c>
      <c r="D53" s="514">
        <f t="shared" si="4"/>
        <v>83</v>
      </c>
      <c r="E53" s="514" t="s">
        <v>6033</v>
      </c>
      <c r="F53" s="514" t="s">
        <v>6002</v>
      </c>
      <c r="G53" s="124">
        <v>119871</v>
      </c>
      <c r="J53" s="524" t="s">
        <v>4795</v>
      </c>
    </row>
    <row r="54" spans="1:11" ht="15.75" customHeight="1">
      <c r="A54" s="528" t="s">
        <v>6087</v>
      </c>
      <c r="B54" s="514" t="s">
        <v>5495</v>
      </c>
      <c r="C54" s="515"/>
      <c r="D54" s="514"/>
      <c r="E54" s="514" t="s">
        <v>6088</v>
      </c>
      <c r="F54" s="514"/>
      <c r="G54" s="124">
        <v>0</v>
      </c>
    </row>
    <row r="55" spans="1:11" ht="15.75" customHeight="1">
      <c r="A55" s="527" t="s">
        <v>6089</v>
      </c>
      <c r="B55" s="514" t="s">
        <v>6000</v>
      </c>
      <c r="C55" s="515">
        <v>23916</v>
      </c>
      <c r="D55" s="514">
        <f t="shared" ref="D55:D78" si="7">DATEDIF(C55,$C$121,"Y")</f>
        <v>54</v>
      </c>
      <c r="E55" s="514" t="s">
        <v>6018</v>
      </c>
      <c r="F55" s="514" t="s">
        <v>6002</v>
      </c>
      <c r="G55" s="124">
        <v>314725</v>
      </c>
    </row>
    <row r="56" spans="1:11" ht="15.75" customHeight="1">
      <c r="A56" s="527" t="s">
        <v>5673</v>
      </c>
      <c r="B56" s="514" t="s">
        <v>6000</v>
      </c>
      <c r="C56" s="515">
        <v>29508</v>
      </c>
      <c r="D56" s="514">
        <f t="shared" si="7"/>
        <v>39</v>
      </c>
      <c r="E56" s="514" t="s">
        <v>6048</v>
      </c>
      <c r="F56" s="514" t="s">
        <v>6002</v>
      </c>
      <c r="G56" s="124">
        <v>105215.56</v>
      </c>
    </row>
    <row r="57" spans="1:11" ht="15.75" customHeight="1">
      <c r="A57" s="526" t="s">
        <v>6090</v>
      </c>
      <c r="B57" s="514" t="s">
        <v>6000</v>
      </c>
      <c r="C57" s="515">
        <v>31417</v>
      </c>
      <c r="D57" s="514">
        <f t="shared" si="7"/>
        <v>33</v>
      </c>
      <c r="E57" s="514" t="s">
        <v>6018</v>
      </c>
      <c r="F57" s="514" t="s">
        <v>6002</v>
      </c>
      <c r="G57" s="124">
        <f>360253+251068</f>
        <v>611321</v>
      </c>
    </row>
    <row r="58" spans="1:11" ht="15.75" customHeight="1">
      <c r="A58" s="526" t="s">
        <v>6091</v>
      </c>
      <c r="B58" s="514" t="s">
        <v>5495</v>
      </c>
      <c r="C58" s="515">
        <v>27619</v>
      </c>
      <c r="D58" s="514">
        <f t="shared" si="7"/>
        <v>44</v>
      </c>
      <c r="E58" s="514" t="s">
        <v>6027</v>
      </c>
      <c r="F58" s="514" t="s">
        <v>6002</v>
      </c>
      <c r="G58" s="124">
        <v>189120</v>
      </c>
    </row>
    <row r="59" spans="1:11" ht="15.75" customHeight="1">
      <c r="A59" s="527" t="s">
        <v>6092</v>
      </c>
      <c r="B59" s="514" t="s">
        <v>5495</v>
      </c>
      <c r="C59" s="515">
        <v>21213</v>
      </c>
      <c r="D59" s="514">
        <f t="shared" si="7"/>
        <v>61</v>
      </c>
      <c r="E59" s="514" t="s">
        <v>6010</v>
      </c>
      <c r="F59" s="514" t="s">
        <v>6069</v>
      </c>
      <c r="G59" s="124">
        <v>16764.63</v>
      </c>
    </row>
    <row r="60" spans="1:11" ht="15.75" customHeight="1">
      <c r="A60" s="526" t="s">
        <v>6093</v>
      </c>
      <c r="B60" s="514" t="s">
        <v>6000</v>
      </c>
      <c r="C60" s="515">
        <v>20736</v>
      </c>
      <c r="D60" s="514">
        <f t="shared" si="7"/>
        <v>63</v>
      </c>
      <c r="E60" s="514"/>
      <c r="F60" s="514" t="s">
        <v>6002</v>
      </c>
      <c r="G60" s="124">
        <v>129393</v>
      </c>
    </row>
    <row r="61" spans="1:11" ht="15.75" customHeight="1">
      <c r="A61" s="529" t="s">
        <v>6094</v>
      </c>
      <c r="B61" s="514" t="s">
        <v>6000</v>
      </c>
      <c r="C61" s="515">
        <v>21535</v>
      </c>
      <c r="D61" s="514">
        <f t="shared" si="7"/>
        <v>61</v>
      </c>
      <c r="E61" s="514" t="s">
        <v>6001</v>
      </c>
      <c r="F61" s="514" t="s">
        <v>6002</v>
      </c>
      <c r="G61" s="124">
        <v>69611</v>
      </c>
      <c r="K61" s="524"/>
    </row>
    <row r="62" spans="1:11" ht="15.75" customHeight="1">
      <c r="A62" s="517" t="s">
        <v>6095</v>
      </c>
      <c r="B62" s="514" t="s">
        <v>5495</v>
      </c>
      <c r="C62" s="515">
        <v>28071</v>
      </c>
      <c r="D62" s="514">
        <f t="shared" si="7"/>
        <v>43</v>
      </c>
      <c r="E62" s="514" t="s">
        <v>6096</v>
      </c>
      <c r="F62" s="514" t="s">
        <v>6002</v>
      </c>
      <c r="G62" s="124">
        <f>419503+311767</f>
        <v>731270</v>
      </c>
    </row>
    <row r="63" spans="1:11" ht="15.75" customHeight="1">
      <c r="A63" s="523" t="s">
        <v>6097</v>
      </c>
      <c r="B63" s="514" t="s">
        <v>6000</v>
      </c>
      <c r="C63" s="515">
        <v>27745</v>
      </c>
      <c r="D63" s="514">
        <f t="shared" si="7"/>
        <v>44</v>
      </c>
      <c r="E63" s="514" t="s">
        <v>6021</v>
      </c>
      <c r="F63" s="514" t="s">
        <v>6002</v>
      </c>
      <c r="G63" s="124">
        <f>994319.81+157168</f>
        <v>1151487.81</v>
      </c>
      <c r="J63" s="524" t="s">
        <v>4795</v>
      </c>
    </row>
    <row r="64" spans="1:11" ht="15.75" customHeight="1">
      <c r="A64" s="517" t="s">
        <v>6098</v>
      </c>
      <c r="B64" s="514" t="s">
        <v>5495</v>
      </c>
      <c r="C64" s="515">
        <v>24999</v>
      </c>
      <c r="D64" s="514">
        <f t="shared" si="7"/>
        <v>51</v>
      </c>
      <c r="E64" s="514" t="s">
        <v>6099</v>
      </c>
      <c r="F64" s="514" t="s">
        <v>6002</v>
      </c>
      <c r="G64" s="124">
        <v>108326</v>
      </c>
      <c r="J64" s="524" t="s">
        <v>4795</v>
      </c>
    </row>
    <row r="65" spans="1:12" ht="15.75" customHeight="1">
      <c r="A65" s="517" t="s">
        <v>6100</v>
      </c>
      <c r="B65" s="514" t="s">
        <v>5495</v>
      </c>
      <c r="C65" s="515">
        <v>18771</v>
      </c>
      <c r="D65" s="514">
        <f t="shared" si="7"/>
        <v>68</v>
      </c>
      <c r="E65" s="514" t="s">
        <v>6062</v>
      </c>
      <c r="F65" s="514" t="s">
        <v>6002</v>
      </c>
      <c r="G65" s="124">
        <v>92609</v>
      </c>
    </row>
    <row r="66" spans="1:12" ht="15.75" customHeight="1">
      <c r="A66" s="307" t="s">
        <v>6101</v>
      </c>
      <c r="B66" s="514" t="s">
        <v>5495</v>
      </c>
      <c r="C66" s="515">
        <v>27098</v>
      </c>
      <c r="D66" s="514">
        <f t="shared" si="7"/>
        <v>45</v>
      </c>
      <c r="E66" s="514" t="s">
        <v>6027</v>
      </c>
      <c r="F66" s="514" t="s">
        <v>6002</v>
      </c>
      <c r="G66" s="124">
        <v>44491.05</v>
      </c>
      <c r="L66" s="524" t="s">
        <v>4795</v>
      </c>
    </row>
    <row r="67" spans="1:12" ht="15.75" customHeight="1">
      <c r="A67" s="517" t="s">
        <v>6102</v>
      </c>
      <c r="B67" s="514" t="s">
        <v>5495</v>
      </c>
      <c r="C67" s="515">
        <v>21881</v>
      </c>
      <c r="D67" s="514">
        <f t="shared" si="7"/>
        <v>60</v>
      </c>
      <c r="E67" s="514" t="s">
        <v>6103</v>
      </c>
      <c r="F67" s="514" t="s">
        <v>6002</v>
      </c>
      <c r="G67" s="124">
        <v>253693</v>
      </c>
      <c r="J67" s="524" t="s">
        <v>4795</v>
      </c>
    </row>
    <row r="68" spans="1:12" ht="15.75" customHeight="1">
      <c r="A68" s="307" t="s">
        <v>6104</v>
      </c>
      <c r="B68" s="514" t="s">
        <v>5495</v>
      </c>
      <c r="C68" s="515">
        <v>20961</v>
      </c>
      <c r="D68" s="514">
        <f t="shared" si="7"/>
        <v>62</v>
      </c>
      <c r="E68" s="514" t="s">
        <v>6105</v>
      </c>
      <c r="F68" s="514" t="s">
        <v>6002</v>
      </c>
      <c r="G68" s="124">
        <v>268632.52</v>
      </c>
      <c r="J68" s="524" t="s">
        <v>4795</v>
      </c>
    </row>
    <row r="69" spans="1:12" ht="15.75" customHeight="1">
      <c r="A69" s="525" t="s">
        <v>6106</v>
      </c>
      <c r="B69" s="514" t="s">
        <v>5495</v>
      </c>
      <c r="C69" s="515">
        <v>16541</v>
      </c>
      <c r="D69" s="514">
        <f t="shared" si="7"/>
        <v>74</v>
      </c>
      <c r="E69" s="514" t="s">
        <v>6107</v>
      </c>
      <c r="F69" s="514" t="s">
        <v>6002</v>
      </c>
      <c r="G69" s="124">
        <v>0</v>
      </c>
      <c r="L69" s="524" t="s">
        <v>4795</v>
      </c>
    </row>
    <row r="70" spans="1:12" ht="15.75" customHeight="1">
      <c r="A70" s="307" t="s">
        <v>6108</v>
      </c>
      <c r="B70" s="514" t="s">
        <v>5495</v>
      </c>
      <c r="C70" s="515">
        <v>17371</v>
      </c>
      <c r="D70" s="514">
        <f t="shared" si="7"/>
        <v>72</v>
      </c>
      <c r="E70" s="514" t="s">
        <v>6088</v>
      </c>
      <c r="F70" s="514" t="s">
        <v>6069</v>
      </c>
      <c r="G70" s="124">
        <v>118173.01</v>
      </c>
    </row>
    <row r="71" spans="1:12" ht="15.75" customHeight="1">
      <c r="A71" s="517" t="s">
        <v>6109</v>
      </c>
      <c r="B71" s="514" t="s">
        <v>5495</v>
      </c>
      <c r="C71" s="515">
        <v>22041</v>
      </c>
      <c r="D71" s="514">
        <f t="shared" si="7"/>
        <v>59</v>
      </c>
      <c r="E71" s="514" t="s">
        <v>6088</v>
      </c>
      <c r="F71" s="514" t="s">
        <v>6002</v>
      </c>
      <c r="G71" s="124">
        <v>177455</v>
      </c>
      <c r="K71" s="524" t="s">
        <v>4795</v>
      </c>
    </row>
    <row r="72" spans="1:12" ht="15.75" customHeight="1">
      <c r="A72" s="517" t="s">
        <v>6110</v>
      </c>
      <c r="B72" s="514" t="s">
        <v>6000</v>
      </c>
      <c r="C72" s="515">
        <v>28553</v>
      </c>
      <c r="D72" s="514">
        <f t="shared" si="7"/>
        <v>41</v>
      </c>
      <c r="E72" s="514" t="s">
        <v>6043</v>
      </c>
      <c r="F72" s="514" t="s">
        <v>6002</v>
      </c>
      <c r="G72" s="124">
        <v>115496</v>
      </c>
      <c r="J72" s="524" t="s">
        <v>4795</v>
      </c>
    </row>
    <row r="73" spans="1:12" ht="15.75" customHeight="1">
      <c r="A73" s="517" t="s">
        <v>6111</v>
      </c>
      <c r="B73" s="514" t="s">
        <v>6000</v>
      </c>
      <c r="C73" s="515">
        <v>28738</v>
      </c>
      <c r="D73" s="514">
        <f t="shared" si="7"/>
        <v>41</v>
      </c>
      <c r="E73" s="514" t="s">
        <v>6021</v>
      </c>
      <c r="F73" s="514" t="s">
        <v>6002</v>
      </c>
      <c r="G73" s="124">
        <v>261709</v>
      </c>
    </row>
    <row r="74" spans="1:12" ht="15.75" customHeight="1">
      <c r="A74" s="307" t="s">
        <v>6112</v>
      </c>
      <c r="B74" s="514" t="s">
        <v>6000</v>
      </c>
      <c r="C74" s="515">
        <v>24095</v>
      </c>
      <c r="D74" s="514">
        <f t="shared" si="7"/>
        <v>54</v>
      </c>
      <c r="E74" s="514" t="s">
        <v>6018</v>
      </c>
      <c r="F74" s="514" t="s">
        <v>6002</v>
      </c>
      <c r="G74" s="124">
        <v>0</v>
      </c>
    </row>
    <row r="75" spans="1:12" ht="15.75" customHeight="1">
      <c r="A75" s="523" t="s">
        <v>2091</v>
      </c>
      <c r="B75" s="514" t="s">
        <v>5495</v>
      </c>
      <c r="C75" s="515">
        <v>25216</v>
      </c>
      <c r="D75" s="514">
        <f t="shared" si="7"/>
        <v>50</v>
      </c>
      <c r="E75" s="514" t="s">
        <v>6113</v>
      </c>
      <c r="F75" s="514"/>
      <c r="G75" s="124">
        <v>695297.71</v>
      </c>
      <c r="J75" s="524" t="s">
        <v>4795</v>
      </c>
    </row>
    <row r="76" spans="1:12" ht="15.75" customHeight="1">
      <c r="A76" s="307" t="s">
        <v>6114</v>
      </c>
      <c r="B76" s="514" t="s">
        <v>6000</v>
      </c>
      <c r="C76" s="515">
        <v>32329</v>
      </c>
      <c r="D76" s="514">
        <f t="shared" si="7"/>
        <v>31</v>
      </c>
      <c r="E76" s="514" t="s">
        <v>6018</v>
      </c>
      <c r="F76" s="514" t="s">
        <v>6002</v>
      </c>
      <c r="G76" s="124">
        <v>184409</v>
      </c>
      <c r="J76" s="524" t="s">
        <v>4795</v>
      </c>
    </row>
    <row r="77" spans="1:12" ht="15.75" customHeight="1">
      <c r="A77" s="517" t="s">
        <v>6115</v>
      </c>
      <c r="B77" s="514" t="s">
        <v>5495</v>
      </c>
      <c r="C77" s="515">
        <v>30849</v>
      </c>
      <c r="D77" s="514">
        <f t="shared" si="7"/>
        <v>35</v>
      </c>
      <c r="E77" s="514" t="s">
        <v>6027</v>
      </c>
      <c r="F77" s="514" t="s">
        <v>6002</v>
      </c>
      <c r="G77" s="124">
        <v>117498</v>
      </c>
      <c r="K77" s="524" t="s">
        <v>4795</v>
      </c>
    </row>
    <row r="78" spans="1:12" ht="15.75" customHeight="1">
      <c r="A78" s="517" t="s">
        <v>6116</v>
      </c>
      <c r="B78" s="514" t="s">
        <v>5495</v>
      </c>
      <c r="C78" s="515">
        <v>31945</v>
      </c>
      <c r="D78" s="514">
        <f t="shared" si="7"/>
        <v>32</v>
      </c>
      <c r="E78" s="514" t="s">
        <v>6027</v>
      </c>
      <c r="F78" s="514" t="s">
        <v>6002</v>
      </c>
      <c r="G78" s="124">
        <f>286683+108380</f>
        <v>395063</v>
      </c>
      <c r="J78" s="524" t="s">
        <v>4795</v>
      </c>
    </row>
    <row r="79" spans="1:12" ht="15.75" customHeight="1">
      <c r="A79" s="517" t="s">
        <v>6117</v>
      </c>
      <c r="B79" s="514" t="s">
        <v>5495</v>
      </c>
      <c r="C79" s="515"/>
      <c r="D79" s="514"/>
      <c r="E79" s="514"/>
      <c r="F79" s="514" t="s">
        <v>6002</v>
      </c>
      <c r="G79" s="124">
        <v>422200</v>
      </c>
    </row>
    <row r="80" spans="1:12" ht="15.75" customHeight="1">
      <c r="A80" s="523" t="s">
        <v>6118</v>
      </c>
      <c r="B80" s="514" t="s">
        <v>6000</v>
      </c>
      <c r="C80" s="515">
        <v>34492</v>
      </c>
      <c r="D80" s="514">
        <f t="shared" ref="D80:D83" si="8">DATEDIF(C80,$C$121,"Y")</f>
        <v>25</v>
      </c>
      <c r="E80" s="514" t="s">
        <v>6043</v>
      </c>
      <c r="F80" s="514" t="s">
        <v>6119</v>
      </c>
      <c r="G80" s="124">
        <v>82175.56</v>
      </c>
      <c r="K80" s="524" t="s">
        <v>4795</v>
      </c>
    </row>
    <row r="81" spans="1:11" ht="15.75" customHeight="1">
      <c r="A81" s="307" t="s">
        <v>6120</v>
      </c>
      <c r="B81" s="514" t="s">
        <v>6000</v>
      </c>
      <c r="C81" s="515">
        <v>20947</v>
      </c>
      <c r="D81" s="514">
        <f t="shared" si="8"/>
        <v>62</v>
      </c>
      <c r="E81" s="514" t="s">
        <v>6018</v>
      </c>
      <c r="F81" s="514" t="s">
        <v>6121</v>
      </c>
      <c r="G81" s="124">
        <v>100737.25</v>
      </c>
    </row>
    <row r="82" spans="1:11" ht="15.75" customHeight="1">
      <c r="A82" s="523" t="s">
        <v>3374</v>
      </c>
      <c r="B82" s="514" t="s">
        <v>6000</v>
      </c>
      <c r="C82" s="515">
        <v>29139</v>
      </c>
      <c r="D82" s="514">
        <f t="shared" si="8"/>
        <v>40</v>
      </c>
      <c r="E82" s="514" t="s">
        <v>6021</v>
      </c>
      <c r="F82" s="514"/>
      <c r="G82" s="124">
        <v>310286.32</v>
      </c>
    </row>
    <row r="83" spans="1:11" ht="15.75" customHeight="1">
      <c r="A83" s="517" t="s">
        <v>6122</v>
      </c>
      <c r="B83" s="514" t="s">
        <v>6000</v>
      </c>
      <c r="C83" s="515">
        <v>31630</v>
      </c>
      <c r="D83" s="514">
        <f t="shared" si="8"/>
        <v>33</v>
      </c>
      <c r="E83" s="514" t="s">
        <v>6043</v>
      </c>
      <c r="F83" s="514" t="s">
        <v>6002</v>
      </c>
      <c r="G83" s="124">
        <v>0</v>
      </c>
      <c r="J83" s="524" t="s">
        <v>4795</v>
      </c>
    </row>
    <row r="84" spans="1:11" ht="15.75" customHeight="1">
      <c r="A84" s="517" t="s">
        <v>6123</v>
      </c>
      <c r="B84" s="514" t="s">
        <v>6000</v>
      </c>
      <c r="C84" s="515"/>
      <c r="D84" s="514"/>
      <c r="E84" s="514"/>
      <c r="F84" s="514" t="s">
        <v>6002</v>
      </c>
      <c r="G84" s="124">
        <v>113888</v>
      </c>
      <c r="K84" s="524" t="s">
        <v>4795</v>
      </c>
    </row>
    <row r="85" spans="1:11" ht="15.75" customHeight="1">
      <c r="A85" s="517" t="s">
        <v>6124</v>
      </c>
      <c r="B85" s="514" t="s">
        <v>6000</v>
      </c>
      <c r="C85" s="515">
        <v>28975</v>
      </c>
      <c r="D85" s="514">
        <f t="shared" ref="D85:D89" si="9">DATEDIF(C85,$C$121,"Y")</f>
        <v>40</v>
      </c>
      <c r="E85" s="514" t="s">
        <v>6045</v>
      </c>
      <c r="F85" s="514" t="s">
        <v>6002</v>
      </c>
      <c r="G85" s="124">
        <v>126001</v>
      </c>
    </row>
    <row r="86" spans="1:11" ht="15.75" customHeight="1">
      <c r="A86" s="517" t="s">
        <v>5377</v>
      </c>
      <c r="B86" s="514" t="s">
        <v>6000</v>
      </c>
      <c r="C86" s="515">
        <v>23401</v>
      </c>
      <c r="D86" s="514">
        <f t="shared" si="9"/>
        <v>55</v>
      </c>
      <c r="E86" s="514" t="s">
        <v>6018</v>
      </c>
      <c r="F86" s="514" t="s">
        <v>6002</v>
      </c>
      <c r="G86" s="124">
        <f>532885+733156+661796</f>
        <v>1927837</v>
      </c>
      <c r="J86" s="524" t="s">
        <v>4795</v>
      </c>
    </row>
    <row r="87" spans="1:11" ht="15.75" customHeight="1">
      <c r="A87" s="517" t="s">
        <v>6125</v>
      </c>
      <c r="B87" s="514" t="s">
        <v>6000</v>
      </c>
      <c r="C87" s="515">
        <v>31878</v>
      </c>
      <c r="D87" s="514">
        <f t="shared" si="9"/>
        <v>32</v>
      </c>
      <c r="E87" s="514" t="s">
        <v>6126</v>
      </c>
      <c r="F87" s="514" t="s">
        <v>6002</v>
      </c>
      <c r="G87" s="124">
        <v>377504</v>
      </c>
      <c r="K87" s="524" t="s">
        <v>4795</v>
      </c>
    </row>
    <row r="88" spans="1:11" ht="15.75" customHeight="1">
      <c r="A88" s="525" t="s">
        <v>6127</v>
      </c>
      <c r="B88" s="514" t="s">
        <v>6000</v>
      </c>
      <c r="C88" s="515">
        <v>31643</v>
      </c>
      <c r="D88" s="514">
        <f t="shared" si="9"/>
        <v>33</v>
      </c>
      <c r="E88" s="514" t="s">
        <v>6010</v>
      </c>
      <c r="F88" s="514" t="s">
        <v>3107</v>
      </c>
      <c r="G88" s="124">
        <v>0</v>
      </c>
      <c r="J88" s="524" t="s">
        <v>4795</v>
      </c>
    </row>
    <row r="89" spans="1:11" ht="15.75" customHeight="1">
      <c r="A89" s="307" t="s">
        <v>6128</v>
      </c>
      <c r="B89" s="514" t="s">
        <v>6000</v>
      </c>
      <c r="C89" s="515">
        <v>32438</v>
      </c>
      <c r="D89" s="514">
        <f t="shared" si="9"/>
        <v>31</v>
      </c>
      <c r="E89" s="514" t="s">
        <v>6055</v>
      </c>
      <c r="F89" s="514" t="s">
        <v>6002</v>
      </c>
      <c r="G89" s="124">
        <v>119890</v>
      </c>
      <c r="J89" s="524" t="s">
        <v>4795</v>
      </c>
    </row>
    <row r="90" spans="1:11" ht="15.75" customHeight="1">
      <c r="A90" s="307" t="s">
        <v>6129</v>
      </c>
      <c r="B90" s="514" t="s">
        <v>5495</v>
      </c>
      <c r="C90" s="515"/>
      <c r="D90" s="514"/>
      <c r="E90" s="514" t="s">
        <v>6007</v>
      </c>
      <c r="F90" s="514"/>
      <c r="G90" s="124"/>
      <c r="J90" s="524"/>
    </row>
    <row r="91" spans="1:11" ht="15.75" customHeight="1">
      <c r="A91" s="523" t="s">
        <v>5003</v>
      </c>
      <c r="B91" s="514" t="s">
        <v>6000</v>
      </c>
      <c r="C91" s="515">
        <v>31537</v>
      </c>
      <c r="D91" s="514">
        <f t="shared" ref="D91:D118" si="10">DATEDIF(C91,$C$121,"Y")</f>
        <v>33</v>
      </c>
      <c r="E91" s="514" t="s">
        <v>6018</v>
      </c>
      <c r="F91" s="514"/>
      <c r="G91" s="124">
        <v>403425.55</v>
      </c>
      <c r="J91" s="524" t="s">
        <v>4795</v>
      </c>
    </row>
    <row r="92" spans="1:11" ht="15.75" customHeight="1">
      <c r="A92" s="517" t="s">
        <v>6130</v>
      </c>
      <c r="B92" s="514" t="s">
        <v>6000</v>
      </c>
      <c r="C92" s="515">
        <v>32791</v>
      </c>
      <c r="D92" s="514">
        <f t="shared" si="10"/>
        <v>30</v>
      </c>
      <c r="E92" s="514" t="s">
        <v>6043</v>
      </c>
      <c r="F92" s="514" t="s">
        <v>6002</v>
      </c>
      <c r="G92" s="124">
        <v>153385</v>
      </c>
      <c r="J92" s="524" t="s">
        <v>4795</v>
      </c>
    </row>
    <row r="93" spans="1:11" ht="15.75" customHeight="1">
      <c r="A93" s="307" t="s">
        <v>6131</v>
      </c>
      <c r="B93" s="514" t="s">
        <v>5495</v>
      </c>
      <c r="C93" s="515">
        <v>32384</v>
      </c>
      <c r="D93" s="514">
        <f t="shared" si="10"/>
        <v>31</v>
      </c>
      <c r="E93" s="514" t="s">
        <v>6030</v>
      </c>
      <c r="F93" s="514" t="s">
        <v>6002</v>
      </c>
      <c r="G93" s="124">
        <v>96201.29</v>
      </c>
      <c r="J93" s="524" t="s">
        <v>4795</v>
      </c>
      <c r="K93" s="524" t="s">
        <v>4795</v>
      </c>
    </row>
    <row r="94" spans="1:11" ht="15.75" customHeight="1">
      <c r="A94" s="517" t="s">
        <v>6132</v>
      </c>
      <c r="B94" s="514" t="s">
        <v>5495</v>
      </c>
      <c r="C94" s="515">
        <v>25391</v>
      </c>
      <c r="D94" s="514">
        <f t="shared" si="10"/>
        <v>50</v>
      </c>
      <c r="E94" s="514" t="s">
        <v>6027</v>
      </c>
      <c r="F94" s="514" t="s">
        <v>6002</v>
      </c>
      <c r="G94" s="124">
        <v>59844</v>
      </c>
      <c r="J94" s="524" t="s">
        <v>4795</v>
      </c>
    </row>
    <row r="95" spans="1:11" ht="15.75" customHeight="1">
      <c r="A95" s="517" t="s">
        <v>6133</v>
      </c>
      <c r="B95" s="514" t="s">
        <v>6000</v>
      </c>
      <c r="C95" s="515">
        <v>24203</v>
      </c>
      <c r="D95" s="514">
        <f t="shared" si="10"/>
        <v>53</v>
      </c>
      <c r="E95" s="514" t="s">
        <v>6018</v>
      </c>
      <c r="F95" s="514" t="s">
        <v>6002</v>
      </c>
      <c r="G95" s="124">
        <v>308040</v>
      </c>
    </row>
    <row r="96" spans="1:11" ht="15.75" customHeight="1">
      <c r="A96" s="517" t="s">
        <v>6134</v>
      </c>
      <c r="B96" s="514" t="s">
        <v>6000</v>
      </c>
      <c r="C96" s="515">
        <v>20888</v>
      </c>
      <c r="D96" s="514">
        <f t="shared" si="10"/>
        <v>62</v>
      </c>
      <c r="E96" s="514" t="s">
        <v>6001</v>
      </c>
      <c r="F96" s="514" t="s">
        <v>6002</v>
      </c>
      <c r="G96" s="124">
        <v>1017197</v>
      </c>
      <c r="J96" s="524" t="s">
        <v>4795</v>
      </c>
      <c r="K96" s="524" t="s">
        <v>4795</v>
      </c>
    </row>
    <row r="97" spans="1:13" ht="15.75" customHeight="1">
      <c r="A97" s="307" t="s">
        <v>6135</v>
      </c>
      <c r="B97" s="514" t="s">
        <v>6000</v>
      </c>
      <c r="C97" s="515">
        <v>21799</v>
      </c>
      <c r="D97" s="514">
        <f t="shared" si="10"/>
        <v>60</v>
      </c>
      <c r="E97" s="514" t="s">
        <v>6045</v>
      </c>
      <c r="F97" s="514" t="s">
        <v>6002</v>
      </c>
      <c r="G97" s="124">
        <v>71421.48</v>
      </c>
    </row>
    <row r="98" spans="1:13" ht="15.75" customHeight="1">
      <c r="A98" s="517" t="s">
        <v>6136</v>
      </c>
      <c r="B98" s="514" t="s">
        <v>5495</v>
      </c>
      <c r="C98" s="515">
        <v>21043</v>
      </c>
      <c r="D98" s="514">
        <f t="shared" si="10"/>
        <v>62</v>
      </c>
      <c r="E98" s="514" t="s">
        <v>6088</v>
      </c>
      <c r="F98" s="514" t="s">
        <v>6002</v>
      </c>
      <c r="G98" s="124">
        <v>67969</v>
      </c>
      <c r="J98" s="524" t="s">
        <v>4795</v>
      </c>
    </row>
    <row r="99" spans="1:13" ht="15.75" customHeight="1">
      <c r="A99" s="517" t="s">
        <v>6137</v>
      </c>
      <c r="B99" s="514" t="s">
        <v>6000</v>
      </c>
      <c r="C99" s="515">
        <v>29136</v>
      </c>
      <c r="D99" s="514">
        <f t="shared" si="10"/>
        <v>40</v>
      </c>
      <c r="E99" s="514" t="s">
        <v>6001</v>
      </c>
      <c r="F99" s="514" t="s">
        <v>6002</v>
      </c>
      <c r="G99" s="124">
        <v>62757</v>
      </c>
    </row>
    <row r="100" spans="1:13" ht="15.75" customHeight="1">
      <c r="A100" s="517" t="s">
        <v>6138</v>
      </c>
      <c r="B100" s="514" t="s">
        <v>6000</v>
      </c>
      <c r="C100" s="515">
        <v>32029</v>
      </c>
      <c r="D100" s="514">
        <f t="shared" si="10"/>
        <v>32</v>
      </c>
      <c r="E100" s="514" t="s">
        <v>6001</v>
      </c>
      <c r="F100" s="514" t="s">
        <v>6002</v>
      </c>
      <c r="G100" s="124">
        <f>133946+176866</f>
        <v>310812</v>
      </c>
      <c r="J100" s="524" t="s">
        <v>4795</v>
      </c>
    </row>
    <row r="101" spans="1:13" ht="15.75" customHeight="1">
      <c r="A101" s="517" t="s">
        <v>6139</v>
      </c>
      <c r="B101" s="514" t="s">
        <v>6000</v>
      </c>
      <c r="C101" s="515">
        <v>24485</v>
      </c>
      <c r="D101" s="514">
        <f t="shared" si="10"/>
        <v>52</v>
      </c>
      <c r="E101" s="514" t="s">
        <v>6043</v>
      </c>
      <c r="F101" s="514" t="s">
        <v>6002</v>
      </c>
      <c r="G101" s="124">
        <v>60784</v>
      </c>
    </row>
    <row r="102" spans="1:13" ht="15.75" customHeight="1">
      <c r="A102" s="523" t="s">
        <v>5124</v>
      </c>
      <c r="B102" s="514" t="s">
        <v>5495</v>
      </c>
      <c r="C102" s="515">
        <v>21939</v>
      </c>
      <c r="D102" s="514">
        <f t="shared" si="10"/>
        <v>59</v>
      </c>
      <c r="E102" s="514" t="s">
        <v>6099</v>
      </c>
      <c r="F102" s="514"/>
      <c r="G102" s="124">
        <v>198476.5</v>
      </c>
    </row>
    <row r="103" spans="1:13" ht="15.75" customHeight="1">
      <c r="A103" s="523" t="s">
        <v>6140</v>
      </c>
      <c r="B103" s="514" t="s">
        <v>6000</v>
      </c>
      <c r="C103" s="515">
        <v>27955</v>
      </c>
      <c r="D103" s="514">
        <f t="shared" si="10"/>
        <v>43</v>
      </c>
      <c r="E103" s="514" t="s">
        <v>6048</v>
      </c>
      <c r="F103" s="514" t="s">
        <v>6002</v>
      </c>
      <c r="G103" s="124">
        <v>150629.56</v>
      </c>
      <c r="M103" s="524" t="s">
        <v>4795</v>
      </c>
    </row>
    <row r="104" spans="1:13" ht="15.75" customHeight="1">
      <c r="A104" s="517" t="s">
        <v>6141</v>
      </c>
      <c r="B104" s="514" t="s">
        <v>5495</v>
      </c>
      <c r="C104" s="515">
        <v>28704</v>
      </c>
      <c r="D104" s="514">
        <f t="shared" si="10"/>
        <v>41</v>
      </c>
      <c r="E104" s="514" t="s">
        <v>6010</v>
      </c>
      <c r="F104" s="514" t="s">
        <v>6069</v>
      </c>
      <c r="G104" s="124">
        <v>100118.47</v>
      </c>
      <c r="H104" s="524"/>
      <c r="I104" s="524"/>
    </row>
    <row r="105" spans="1:13" ht="15.75" customHeight="1">
      <c r="A105" s="523" t="s">
        <v>5140</v>
      </c>
      <c r="B105" s="514" t="s">
        <v>5495</v>
      </c>
      <c r="C105" s="515">
        <v>29520</v>
      </c>
      <c r="D105" s="514">
        <f t="shared" si="10"/>
        <v>39</v>
      </c>
      <c r="E105" s="514" t="s">
        <v>6142</v>
      </c>
      <c r="F105" s="514"/>
      <c r="G105" s="124">
        <v>354808.07</v>
      </c>
      <c r="L105" s="524" t="s">
        <v>4795</v>
      </c>
    </row>
    <row r="106" spans="1:13" ht="15.75" customHeight="1">
      <c r="A106" s="307" t="s">
        <v>6143</v>
      </c>
      <c r="B106" s="514" t="s">
        <v>5495</v>
      </c>
      <c r="C106" s="515">
        <v>29544</v>
      </c>
      <c r="D106" s="514">
        <f t="shared" si="10"/>
        <v>39</v>
      </c>
      <c r="E106" s="514" t="s">
        <v>6113</v>
      </c>
      <c r="F106" s="514" t="s">
        <v>6002</v>
      </c>
      <c r="G106" s="124">
        <v>103186</v>
      </c>
      <c r="K106" s="524" t="s">
        <v>4795</v>
      </c>
    </row>
    <row r="107" spans="1:13" ht="15.75" customHeight="1">
      <c r="A107" s="517" t="s">
        <v>6144</v>
      </c>
      <c r="B107" s="514" t="s">
        <v>5495</v>
      </c>
      <c r="C107" s="515">
        <v>21261</v>
      </c>
      <c r="D107" s="514">
        <f t="shared" si="10"/>
        <v>61</v>
      </c>
      <c r="E107" s="514" t="s">
        <v>6145</v>
      </c>
      <c r="F107" s="514" t="s">
        <v>6034</v>
      </c>
      <c r="G107" s="124">
        <v>210352</v>
      </c>
      <c r="J107" s="524" t="s">
        <v>4795</v>
      </c>
    </row>
    <row r="108" spans="1:13" ht="15.75" customHeight="1">
      <c r="A108" s="523" t="s">
        <v>5173</v>
      </c>
      <c r="B108" s="514" t="s">
        <v>6000</v>
      </c>
      <c r="C108" s="515">
        <v>21704</v>
      </c>
      <c r="D108" s="514">
        <f t="shared" si="10"/>
        <v>60</v>
      </c>
      <c r="E108" s="514" t="s">
        <v>6043</v>
      </c>
      <c r="F108" s="514"/>
      <c r="G108" s="124">
        <v>518146.65</v>
      </c>
      <c r="K108" s="524" t="s">
        <v>4795</v>
      </c>
    </row>
    <row r="109" spans="1:13" ht="15.75" customHeight="1">
      <c r="A109" s="307" t="s">
        <v>5584</v>
      </c>
      <c r="B109" s="514" t="s">
        <v>5495</v>
      </c>
      <c r="C109" s="515">
        <v>21926</v>
      </c>
      <c r="D109" s="514">
        <f t="shared" si="10"/>
        <v>59</v>
      </c>
      <c r="E109" s="514" t="s">
        <v>6062</v>
      </c>
      <c r="F109" s="514" t="s">
        <v>6002</v>
      </c>
      <c r="G109" s="124">
        <v>168315</v>
      </c>
    </row>
    <row r="110" spans="1:13" ht="15.75" customHeight="1">
      <c r="A110" s="517" t="s">
        <v>6146</v>
      </c>
      <c r="B110" s="514" t="s">
        <v>5495</v>
      </c>
      <c r="C110" s="515">
        <v>31805</v>
      </c>
      <c r="D110" s="514">
        <f t="shared" si="10"/>
        <v>32</v>
      </c>
      <c r="E110" s="514" t="s">
        <v>6147</v>
      </c>
      <c r="F110" s="514" t="s">
        <v>6002</v>
      </c>
      <c r="G110" s="124">
        <v>123497</v>
      </c>
    </row>
    <row r="111" spans="1:13" ht="15.75" customHeight="1">
      <c r="A111" s="517" t="s">
        <v>6148</v>
      </c>
      <c r="B111" s="514" t="s">
        <v>5495</v>
      </c>
      <c r="C111" s="515">
        <v>32080</v>
      </c>
      <c r="D111" s="514">
        <f t="shared" si="10"/>
        <v>32</v>
      </c>
      <c r="E111" s="514" t="s">
        <v>6027</v>
      </c>
      <c r="F111" s="514" t="s">
        <v>6002</v>
      </c>
      <c r="G111" s="124">
        <v>135476</v>
      </c>
    </row>
    <row r="112" spans="1:13" ht="15.75" customHeight="1">
      <c r="A112" s="517" t="s">
        <v>6149</v>
      </c>
      <c r="B112" s="514" t="s">
        <v>5495</v>
      </c>
      <c r="C112" s="515">
        <v>32700</v>
      </c>
      <c r="D112" s="514">
        <f t="shared" si="10"/>
        <v>30</v>
      </c>
      <c r="E112" s="514" t="s">
        <v>6150</v>
      </c>
      <c r="F112" s="514" t="s">
        <v>6002</v>
      </c>
      <c r="G112" s="124">
        <v>5250</v>
      </c>
      <c r="J112" s="524" t="s">
        <v>4795</v>
      </c>
    </row>
    <row r="113" spans="1:12" ht="15.75" customHeight="1">
      <c r="A113" s="517" t="s">
        <v>6151</v>
      </c>
      <c r="B113" s="514" t="s">
        <v>6000</v>
      </c>
      <c r="C113" s="515">
        <v>29491</v>
      </c>
      <c r="D113" s="514">
        <f t="shared" si="10"/>
        <v>39</v>
      </c>
      <c r="E113" s="514"/>
      <c r="F113" s="514" t="s">
        <v>6002</v>
      </c>
      <c r="G113" s="124">
        <v>61457</v>
      </c>
      <c r="J113" s="524" t="s">
        <v>4795</v>
      </c>
    </row>
    <row r="114" spans="1:12" ht="15.75" customHeight="1">
      <c r="A114" s="525" t="s">
        <v>6152</v>
      </c>
      <c r="B114" s="514" t="s">
        <v>6000</v>
      </c>
      <c r="C114" s="515">
        <v>20383</v>
      </c>
      <c r="D114" s="514">
        <f t="shared" si="10"/>
        <v>64</v>
      </c>
      <c r="E114" s="514" t="s">
        <v>6153</v>
      </c>
      <c r="F114" s="514" t="s">
        <v>6002</v>
      </c>
      <c r="G114" s="124">
        <v>185472</v>
      </c>
      <c r="J114" s="524" t="s">
        <v>4795</v>
      </c>
      <c r="K114" s="524" t="s">
        <v>4795</v>
      </c>
    </row>
    <row r="115" spans="1:12" ht="15.75" customHeight="1">
      <c r="A115" s="307" t="s">
        <v>6154</v>
      </c>
      <c r="B115" s="514" t="s">
        <v>6000</v>
      </c>
      <c r="C115" s="515">
        <v>36924</v>
      </c>
      <c r="D115" s="514">
        <f t="shared" si="10"/>
        <v>18</v>
      </c>
      <c r="E115" s="514" t="s">
        <v>6018</v>
      </c>
      <c r="F115" s="514" t="s">
        <v>6002</v>
      </c>
      <c r="G115" s="124">
        <v>238256</v>
      </c>
      <c r="L115" s="524" t="s">
        <v>4795</v>
      </c>
    </row>
    <row r="116" spans="1:12" ht="15.75" customHeight="1">
      <c r="A116" s="517" t="s">
        <v>6155</v>
      </c>
      <c r="B116" s="514" t="s">
        <v>5495</v>
      </c>
      <c r="C116" s="515">
        <v>21111</v>
      </c>
      <c r="D116" s="514">
        <f t="shared" si="10"/>
        <v>62</v>
      </c>
      <c r="E116" s="514" t="s">
        <v>6062</v>
      </c>
      <c r="F116" s="514" t="s">
        <v>6002</v>
      </c>
      <c r="G116" s="124">
        <v>612317</v>
      </c>
    </row>
    <row r="117" spans="1:12" ht="15.75" customHeight="1">
      <c r="A117" s="517" t="s">
        <v>6156</v>
      </c>
      <c r="B117" s="514" t="s">
        <v>6000</v>
      </c>
      <c r="C117" s="515">
        <v>24865</v>
      </c>
      <c r="D117" s="514">
        <f t="shared" si="10"/>
        <v>51</v>
      </c>
      <c r="E117" s="514" t="s">
        <v>6010</v>
      </c>
      <c r="F117" s="514" t="s">
        <v>6002</v>
      </c>
      <c r="G117" s="124">
        <v>278735</v>
      </c>
    </row>
    <row r="118" spans="1:12" ht="15.75" customHeight="1">
      <c r="A118" s="523" t="s">
        <v>2805</v>
      </c>
      <c r="B118" s="514" t="s">
        <v>6000</v>
      </c>
      <c r="C118" s="515">
        <v>28041</v>
      </c>
      <c r="D118" s="514">
        <f t="shared" si="10"/>
        <v>43</v>
      </c>
      <c r="E118" s="514" t="s">
        <v>6157</v>
      </c>
      <c r="F118" s="514"/>
      <c r="G118" s="124">
        <v>104765.52</v>
      </c>
    </row>
    <row r="119" spans="1:12" ht="15.75" customHeight="1">
      <c r="B119" s="530"/>
      <c r="C119" s="530" t="s">
        <v>6158</v>
      </c>
      <c r="D119" s="530"/>
      <c r="E119" s="530" t="s">
        <v>6158</v>
      </c>
      <c r="F119" s="530"/>
      <c r="G119" s="530" t="s">
        <v>5986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4795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7" t="s">
        <v>6159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7" t="s">
        <v>6160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7" t="s">
        <v>6161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5992</v>
      </c>
      <c r="B1" s="535" t="s">
        <v>6162</v>
      </c>
      <c r="C1" s="534" t="s">
        <v>3</v>
      </c>
      <c r="D1" s="534" t="s">
        <v>5</v>
      </c>
      <c r="E1" s="536"/>
      <c r="F1" s="536" t="s">
        <v>159</v>
      </c>
      <c r="G1" s="536" t="s">
        <v>6163</v>
      </c>
      <c r="H1" s="536" t="s">
        <v>162</v>
      </c>
      <c r="I1" s="536" t="s">
        <v>6164</v>
      </c>
      <c r="J1" s="536" t="s">
        <v>164</v>
      </c>
      <c r="K1" s="536" t="s">
        <v>3738</v>
      </c>
      <c r="L1" s="536"/>
      <c r="M1" s="536" t="s">
        <v>2857</v>
      </c>
      <c r="N1" s="536" t="s">
        <v>2858</v>
      </c>
      <c r="O1" s="536" t="s">
        <v>2860</v>
      </c>
      <c r="P1" s="536" t="s">
        <v>2862</v>
      </c>
      <c r="Q1" s="536" t="s">
        <v>6165</v>
      </c>
      <c r="R1" s="536" t="s">
        <v>2863</v>
      </c>
    </row>
    <row r="2" spans="1:18" ht="15.75" customHeight="1">
      <c r="A2" s="307" t="s">
        <v>4045</v>
      </c>
      <c r="B2" s="514">
        <v>5490529</v>
      </c>
      <c r="C2" s="514" t="s">
        <v>2884</v>
      </c>
      <c r="D2" s="514" t="s">
        <v>2884</v>
      </c>
      <c r="E2" s="514" t="str">
        <f>IFERROR(VLOOKUP(D2,'Cadastro de assessores'!A:B,2,FALSE),"Não Cadastrado")</f>
        <v>18986</v>
      </c>
      <c r="F2" s="537" t="s">
        <v>210</v>
      </c>
      <c r="G2" s="537" t="s">
        <v>6166</v>
      </c>
      <c r="H2" s="287">
        <v>44222</v>
      </c>
      <c r="I2" s="514" t="s">
        <v>6167</v>
      </c>
      <c r="J2" s="518">
        <v>0.02</v>
      </c>
      <c r="K2" s="538" t="s">
        <v>3884</v>
      </c>
      <c r="L2" s="539" t="s">
        <v>29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7" t="s">
        <v>4917</v>
      </c>
      <c r="B3" s="514">
        <v>1759765</v>
      </c>
      <c r="C3" s="514" t="s">
        <v>28</v>
      </c>
      <c r="D3" s="514" t="s">
        <v>3576</v>
      </c>
      <c r="E3" s="514" t="str">
        <f>IFERROR(VLOOKUP(D3,'Cadastro de assessores'!A:B,2,FALSE),"Não Cadastrado")</f>
        <v>14739</v>
      </c>
      <c r="F3" s="537" t="s">
        <v>210</v>
      </c>
      <c r="G3" s="537" t="s">
        <v>6166</v>
      </c>
      <c r="H3" s="287">
        <v>44321</v>
      </c>
      <c r="I3" s="514" t="s">
        <v>276</v>
      </c>
      <c r="J3" s="518">
        <v>1.2E-2</v>
      </c>
      <c r="K3" s="538" t="s">
        <v>3814</v>
      </c>
      <c r="L3" s="539" t="s">
        <v>29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6168</v>
      </c>
      <c r="C1" s="541" t="s">
        <v>159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3748</v>
      </c>
      <c r="B2" s="542" t="s">
        <v>6169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5213</v>
      </c>
      <c r="B3" s="542" t="s">
        <v>6170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4084</v>
      </c>
      <c r="B4" s="542" t="s">
        <v>6171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2483</v>
      </c>
      <c r="B5" s="542" t="s">
        <v>6172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3618</v>
      </c>
      <c r="B6" s="542" t="s">
        <v>6173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3569</v>
      </c>
      <c r="B7" s="542" t="s">
        <v>6174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6175</v>
      </c>
      <c r="B8" s="542" t="s">
        <v>6176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3802</v>
      </c>
      <c r="B9" s="542" t="s">
        <v>6177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3808</v>
      </c>
      <c r="B10" s="542" t="s">
        <v>6178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2884</v>
      </c>
      <c r="B11" s="542" t="s">
        <v>6179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5260</v>
      </c>
      <c r="B12" s="542" t="s">
        <v>6180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3827</v>
      </c>
      <c r="B13" s="542" t="s">
        <v>6181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6182</v>
      </c>
      <c r="B14" s="542" t="s">
        <v>6183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487</v>
      </c>
      <c r="B15" s="542" t="s">
        <v>6184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5161</v>
      </c>
      <c r="B16" s="542" t="s">
        <v>6185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3845</v>
      </c>
      <c r="B17" s="542" t="s">
        <v>6186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63</v>
      </c>
      <c r="B18" s="542" t="s">
        <v>4998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831</v>
      </c>
      <c r="B19" s="542" t="s">
        <v>6187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6188</v>
      </c>
      <c r="B20" s="542" t="s">
        <v>6189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3907</v>
      </c>
      <c r="B21" s="542" t="s">
        <v>6190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2885</v>
      </c>
      <c r="B22" s="542" t="s">
        <v>6191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3928</v>
      </c>
      <c r="B23" s="542" t="s">
        <v>6192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378</v>
      </c>
      <c r="B24" s="542" t="s">
        <v>6193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3119</v>
      </c>
      <c r="B25" s="542" t="s">
        <v>6194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369</v>
      </c>
      <c r="B26" s="542" t="s">
        <v>6195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5141</v>
      </c>
      <c r="B27" s="542" t="s">
        <v>6196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4013</v>
      </c>
      <c r="B28" s="542" t="s">
        <v>6197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4022</v>
      </c>
      <c r="B29" s="542" t="s">
        <v>6198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4025</v>
      </c>
      <c r="B30" s="542" t="s">
        <v>6199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6200</v>
      </c>
      <c r="B31" s="542" t="s">
        <v>6201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4315</v>
      </c>
      <c r="B32" s="542" t="s">
        <v>6202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4973</v>
      </c>
      <c r="B33" s="542" t="s">
        <v>6203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4060</v>
      </c>
      <c r="B34" s="542" t="s">
        <v>6204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110</v>
      </c>
      <c r="B35" s="542" t="s">
        <v>6205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4090</v>
      </c>
      <c r="B36" s="542" t="s">
        <v>6206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290</v>
      </c>
      <c r="B37" s="542" t="s">
        <v>6207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6208</v>
      </c>
      <c r="B38" s="542" t="s">
        <v>6209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3817</v>
      </c>
      <c r="B39" s="542" t="s">
        <v>6210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4114</v>
      </c>
      <c r="B40" s="542" t="s">
        <v>6211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4123</v>
      </c>
      <c r="B41" s="542" t="s">
        <v>6212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6213</v>
      </c>
      <c r="B42" s="542" t="s">
        <v>6214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3033</v>
      </c>
      <c r="B43" s="542" t="s">
        <v>6215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6216</v>
      </c>
      <c r="B44" s="542" t="s">
        <v>6217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4256</v>
      </c>
      <c r="B45" s="542" t="s">
        <v>6218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3576</v>
      </c>
      <c r="B46" s="542" t="s">
        <v>6219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4270</v>
      </c>
      <c r="B47" s="542" t="s">
        <v>6220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6221</v>
      </c>
      <c r="B48" s="542" t="s">
        <v>6222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4318</v>
      </c>
      <c r="B49" s="542" t="s">
        <v>6223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6224</v>
      </c>
      <c r="B50" s="542" t="s">
        <v>6225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4427</v>
      </c>
      <c r="B51" s="542" t="s">
        <v>6226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3613</v>
      </c>
      <c r="B52" s="542" t="s">
        <v>6227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2916</v>
      </c>
      <c r="B53" s="542" t="s">
        <v>6228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6229</v>
      </c>
      <c r="B54" s="542" t="s">
        <v>6230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4681</v>
      </c>
      <c r="B55" s="542" t="s">
        <v>6231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4708</v>
      </c>
      <c r="B56" s="542" t="s">
        <v>6232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4751</v>
      </c>
      <c r="B57" s="542" t="s">
        <v>6233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4788</v>
      </c>
      <c r="B58" s="542" t="s">
        <v>6234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4298</v>
      </c>
      <c r="B59" s="542" t="s">
        <v>6235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6236</v>
      </c>
      <c r="B60" s="542" t="s">
        <v>6237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6238</v>
      </c>
      <c r="B61" s="542" t="s">
        <v>6239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4991</v>
      </c>
      <c r="B62" s="542" t="s">
        <v>6240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6241</v>
      </c>
      <c r="B63" s="542" t="s">
        <v>6242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5193</v>
      </c>
      <c r="B64" s="542" t="s">
        <v>6243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220</v>
      </c>
      <c r="B65" s="542" t="s">
        <v>3862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4406</v>
      </c>
      <c r="B66" s="542" t="s">
        <v>6244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5353</v>
      </c>
      <c r="B67" s="542" t="s">
        <v>6245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2891</v>
      </c>
      <c r="B68" s="542" t="s">
        <v>6246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306</v>
      </c>
      <c r="B69" s="542" t="s">
        <v>6247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260</v>
      </c>
      <c r="B70" s="542" t="s">
        <v>6248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2932</v>
      </c>
      <c r="B71" s="542" t="s">
        <v>6249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2950</v>
      </c>
      <c r="B72" s="542" t="s">
        <v>6250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6251</v>
      </c>
      <c r="B73" s="542" t="s">
        <v>6252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3553</v>
      </c>
      <c r="B74" s="542" t="s">
        <v>6253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3588</v>
      </c>
      <c r="B75" s="542" t="s">
        <v>6254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3596</v>
      </c>
      <c r="B76" s="542" t="s">
        <v>6255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6256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2969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6257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30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2204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967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6258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4691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4053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4891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4098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3756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4174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6259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6175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78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214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4222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2763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6260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6261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2024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3938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4108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6262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6263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3297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3831</v>
      </c>
      <c r="B104" s="546">
        <v>12356</v>
      </c>
      <c r="C104" s="543" t="s">
        <v>6264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4540</v>
      </c>
      <c r="B105" s="546">
        <v>12357</v>
      </c>
      <c r="C105" s="543" t="s">
        <v>6264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4595</v>
      </c>
      <c r="B106" s="546">
        <v>12358</v>
      </c>
      <c r="C106" s="543" t="s">
        <v>6264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412</v>
      </c>
      <c r="B107" s="546">
        <v>12359</v>
      </c>
      <c r="C107" s="543" t="s">
        <v>6264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4873</v>
      </c>
      <c r="B108" s="546">
        <v>12360</v>
      </c>
      <c r="C108" s="543" t="s">
        <v>6264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6265</v>
      </c>
      <c r="B109" s="546">
        <v>12361</v>
      </c>
      <c r="C109" s="543" t="s">
        <v>6264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653</v>
      </c>
      <c r="B110" s="546">
        <v>12362</v>
      </c>
      <c r="C110" s="543" t="s">
        <v>6264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3431</v>
      </c>
      <c r="B111" s="546">
        <v>12363</v>
      </c>
      <c r="C111" s="543" t="s">
        <v>6264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5970</v>
      </c>
      <c r="B1" s="551" t="s">
        <v>1</v>
      </c>
      <c r="C1" s="550" t="s">
        <v>2</v>
      </c>
      <c r="D1" s="550" t="s">
        <v>6266</v>
      </c>
      <c r="E1" s="552" t="s">
        <v>5366</v>
      </c>
      <c r="F1" s="550" t="s">
        <v>5992</v>
      </c>
      <c r="G1" s="550" t="s">
        <v>3</v>
      </c>
      <c r="H1" s="550" t="s">
        <v>4</v>
      </c>
      <c r="I1" s="550" t="s">
        <v>5</v>
      </c>
      <c r="J1" s="553" t="s">
        <v>162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6267</v>
      </c>
      <c r="C2" s="545" t="s">
        <v>2882</v>
      </c>
      <c r="D2" s="545" t="s">
        <v>624</v>
      </c>
      <c r="E2" s="557">
        <v>0</v>
      </c>
      <c r="F2" s="545" t="s">
        <v>2971</v>
      </c>
      <c r="G2" s="555" t="s">
        <v>2884</v>
      </c>
      <c r="H2" s="555" t="s">
        <v>29</v>
      </c>
      <c r="I2" s="555" t="s">
        <v>2885</v>
      </c>
      <c r="J2" s="555">
        <v>43567</v>
      </c>
      <c r="K2" s="558" t="s">
        <v>3764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6268</v>
      </c>
      <c r="C3" s="545" t="s">
        <v>2882</v>
      </c>
      <c r="D3" s="545" t="s">
        <v>624</v>
      </c>
      <c r="E3" s="557">
        <v>0</v>
      </c>
      <c r="F3" s="545" t="s">
        <v>3249</v>
      </c>
      <c r="G3" s="555" t="s">
        <v>2884</v>
      </c>
      <c r="H3" s="555" t="s">
        <v>29</v>
      </c>
      <c r="I3" s="555" t="s">
        <v>2891</v>
      </c>
      <c r="J3" s="555">
        <v>43567</v>
      </c>
      <c r="K3" s="558" t="s">
        <v>4144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6269</v>
      </c>
      <c r="C4" s="545" t="s">
        <v>2882</v>
      </c>
      <c r="D4" s="545" t="s">
        <v>624</v>
      </c>
      <c r="E4" s="557">
        <v>0</v>
      </c>
      <c r="F4" s="545" t="s">
        <v>3502</v>
      </c>
      <c r="G4" s="555" t="s">
        <v>28</v>
      </c>
      <c r="H4" s="555" t="s">
        <v>29</v>
      </c>
      <c r="I4" s="555" t="s">
        <v>3033</v>
      </c>
      <c r="J4" s="555">
        <v>43461</v>
      </c>
      <c r="K4" s="558" t="s">
        <v>4144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6270</v>
      </c>
      <c r="C5" s="392" t="s">
        <v>2882</v>
      </c>
      <c r="D5" s="545" t="s">
        <v>6271</v>
      </c>
      <c r="E5" s="557">
        <v>25000</v>
      </c>
      <c r="F5" s="545" t="s">
        <v>3428</v>
      </c>
      <c r="G5" s="555" t="s">
        <v>2884</v>
      </c>
      <c r="H5" s="555" t="s">
        <v>29</v>
      </c>
      <c r="I5" s="555" t="s">
        <v>2885</v>
      </c>
      <c r="J5" s="555">
        <v>43675</v>
      </c>
      <c r="K5" s="558" t="s">
        <v>4144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6272</v>
      </c>
      <c r="C6" s="392" t="s">
        <v>2882</v>
      </c>
      <c r="D6" s="545" t="s">
        <v>6271</v>
      </c>
      <c r="E6" s="557">
        <v>6000</v>
      </c>
      <c r="F6" s="545" t="s">
        <v>2241</v>
      </c>
      <c r="G6" s="555" t="s">
        <v>2884</v>
      </c>
      <c r="H6" s="555" t="s">
        <v>29</v>
      </c>
      <c r="I6" s="555" t="s">
        <v>2891</v>
      </c>
      <c r="J6" s="555">
        <v>43620</v>
      </c>
      <c r="K6" s="558" t="s">
        <v>3750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6273</v>
      </c>
      <c r="C7" s="392" t="s">
        <v>3740</v>
      </c>
      <c r="D7" s="545" t="s">
        <v>6271</v>
      </c>
      <c r="E7" s="557">
        <v>50000</v>
      </c>
      <c r="F7" s="545" t="s">
        <v>5003</v>
      </c>
      <c r="G7" s="545" t="s">
        <v>2884</v>
      </c>
      <c r="H7" s="545" t="s">
        <v>29</v>
      </c>
      <c r="I7" s="545" t="s">
        <v>2884</v>
      </c>
      <c r="J7" s="555">
        <v>43749</v>
      </c>
      <c r="K7" s="561" t="s">
        <v>4144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6270</v>
      </c>
      <c r="C8" s="392" t="s">
        <v>2882</v>
      </c>
      <c r="D8" s="545" t="s">
        <v>6271</v>
      </c>
      <c r="E8" s="557">
        <v>9500</v>
      </c>
      <c r="F8" s="545" t="s">
        <v>3428</v>
      </c>
      <c r="G8" s="555" t="s">
        <v>2884</v>
      </c>
      <c r="H8" s="555" t="s">
        <v>29</v>
      </c>
      <c r="I8" s="555" t="s">
        <v>2885</v>
      </c>
      <c r="J8" s="555">
        <v>43675</v>
      </c>
      <c r="K8" s="558" t="s">
        <v>4144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6274</v>
      </c>
      <c r="C9" s="392" t="s">
        <v>2882</v>
      </c>
      <c r="D9" s="545" t="s">
        <v>6271</v>
      </c>
      <c r="E9" s="557">
        <v>5000</v>
      </c>
      <c r="F9" s="545" t="s">
        <v>3384</v>
      </c>
      <c r="G9" s="555" t="s">
        <v>2884</v>
      </c>
      <c r="H9" s="555" t="s">
        <v>29</v>
      </c>
      <c r="I9" s="555" t="s">
        <v>2885</v>
      </c>
      <c r="J9" s="555">
        <v>43700</v>
      </c>
      <c r="K9" s="558" t="s">
        <v>4144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6275</v>
      </c>
      <c r="C10" s="392" t="s">
        <v>2882</v>
      </c>
      <c r="D10" s="545" t="s">
        <v>6271</v>
      </c>
      <c r="E10" s="557">
        <v>3700</v>
      </c>
      <c r="F10" s="545" t="s">
        <v>3181</v>
      </c>
      <c r="G10" s="555" t="s">
        <v>28</v>
      </c>
      <c r="H10" s="555" t="s">
        <v>29</v>
      </c>
      <c r="I10" s="555" t="s">
        <v>3033</v>
      </c>
      <c r="J10" s="555">
        <v>43510</v>
      </c>
      <c r="K10" s="558" t="s">
        <v>6276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6277</v>
      </c>
      <c r="C11" s="392" t="s">
        <v>2882</v>
      </c>
      <c r="D11" s="545" t="s">
        <v>6271</v>
      </c>
      <c r="E11" s="557">
        <v>14000</v>
      </c>
      <c r="F11" s="545" t="s">
        <v>3151</v>
      </c>
      <c r="G11" s="555" t="s">
        <v>2884</v>
      </c>
      <c r="H11" s="555" t="s">
        <v>29</v>
      </c>
      <c r="I11" s="555" t="s">
        <v>2885</v>
      </c>
      <c r="J11" s="555">
        <v>43703</v>
      </c>
      <c r="K11" s="558" t="s">
        <v>4144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6278</v>
      </c>
      <c r="C12" s="392" t="s">
        <v>2882</v>
      </c>
      <c r="D12" s="545" t="s">
        <v>6271</v>
      </c>
      <c r="E12" s="557">
        <v>10000</v>
      </c>
      <c r="F12" s="545" t="s">
        <v>3517</v>
      </c>
      <c r="G12" s="555" t="s">
        <v>2884</v>
      </c>
      <c r="H12" s="555" t="s">
        <v>29</v>
      </c>
      <c r="I12" s="555" t="s">
        <v>2885</v>
      </c>
      <c r="J12" s="555">
        <v>43567</v>
      </c>
      <c r="K12" s="558" t="s">
        <v>3750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6279</v>
      </c>
      <c r="C13" s="392" t="s">
        <v>2882</v>
      </c>
      <c r="D13" s="545" t="s">
        <v>6271</v>
      </c>
      <c r="E13" s="557">
        <v>193205.23</v>
      </c>
      <c r="F13" s="545" t="s">
        <v>3188</v>
      </c>
      <c r="G13" s="555" t="s">
        <v>2884</v>
      </c>
      <c r="H13" s="555" t="s">
        <v>29</v>
      </c>
      <c r="I13" s="555" t="s">
        <v>2885</v>
      </c>
      <c r="J13" s="555">
        <v>43605</v>
      </c>
      <c r="K13" s="558" t="s">
        <v>3760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6280</v>
      </c>
      <c r="C14" s="392" t="s">
        <v>3740</v>
      </c>
      <c r="D14" s="545" t="s">
        <v>6271</v>
      </c>
      <c r="E14" s="557">
        <v>10000</v>
      </c>
      <c r="F14" s="545" t="s">
        <v>5124</v>
      </c>
      <c r="G14" s="545" t="s">
        <v>2884</v>
      </c>
      <c r="H14" s="545" t="s">
        <v>29</v>
      </c>
      <c r="I14" s="545" t="s">
        <v>2884</v>
      </c>
      <c r="J14" s="555">
        <v>43924</v>
      </c>
      <c r="K14" s="561" t="s">
        <v>3750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6281</v>
      </c>
      <c r="C15" s="392" t="s">
        <v>2882</v>
      </c>
      <c r="D15" s="545" t="s">
        <v>6271</v>
      </c>
      <c r="E15" s="557">
        <v>25000</v>
      </c>
      <c r="F15" s="545" t="s">
        <v>3028</v>
      </c>
      <c r="G15" s="555" t="s">
        <v>2884</v>
      </c>
      <c r="H15" s="555" t="s">
        <v>29</v>
      </c>
      <c r="I15" s="555" t="s">
        <v>2885</v>
      </c>
      <c r="J15" s="555">
        <v>43822</v>
      </c>
      <c r="K15" s="558" t="s">
        <v>3760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6277</v>
      </c>
      <c r="C16" s="392" t="s">
        <v>2882</v>
      </c>
      <c r="D16" s="545" t="s">
        <v>6271</v>
      </c>
      <c r="E16" s="557">
        <v>7000</v>
      </c>
      <c r="F16" s="545" t="s">
        <v>3151</v>
      </c>
      <c r="G16" s="555" t="s">
        <v>2884</v>
      </c>
      <c r="H16" s="555" t="s">
        <v>29</v>
      </c>
      <c r="I16" s="555" t="s">
        <v>2885</v>
      </c>
      <c r="J16" s="555">
        <v>43703</v>
      </c>
      <c r="K16" s="558" t="s">
        <v>4144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6282</v>
      </c>
      <c r="C17" s="392" t="s">
        <v>3740</v>
      </c>
      <c r="D17" s="545" t="s">
        <v>6271</v>
      </c>
      <c r="E17" s="557">
        <v>95799.8</v>
      </c>
      <c r="F17" s="545" t="s">
        <v>4620</v>
      </c>
      <c r="G17" s="545" t="s">
        <v>2884</v>
      </c>
      <c r="H17" s="545" t="s">
        <v>29</v>
      </c>
      <c r="I17" s="545" t="s">
        <v>2884</v>
      </c>
      <c r="J17" s="555">
        <v>44252</v>
      </c>
      <c r="K17" s="561" t="s">
        <v>3760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6283</v>
      </c>
      <c r="C18" s="545" t="s">
        <v>2882</v>
      </c>
      <c r="D18" s="545" t="s">
        <v>624</v>
      </c>
      <c r="E18" s="557">
        <v>0</v>
      </c>
      <c r="F18" s="545" t="s">
        <v>3089</v>
      </c>
      <c r="G18" s="555" t="s">
        <v>2884</v>
      </c>
      <c r="H18" s="555" t="s">
        <v>29</v>
      </c>
      <c r="I18" s="555" t="s">
        <v>2891</v>
      </c>
      <c r="J18" s="555">
        <v>43699</v>
      </c>
      <c r="K18" s="558" t="s">
        <v>4144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6279</v>
      </c>
      <c r="C19" s="392" t="s">
        <v>2882</v>
      </c>
      <c r="D19" s="545" t="s">
        <v>6271</v>
      </c>
      <c r="E19" s="557">
        <v>0</v>
      </c>
      <c r="F19" s="545" t="s">
        <v>3188</v>
      </c>
      <c r="G19" s="555" t="s">
        <v>2884</v>
      </c>
      <c r="H19" s="555" t="s">
        <v>29</v>
      </c>
      <c r="I19" s="555" t="s">
        <v>2885</v>
      </c>
      <c r="J19" s="555">
        <v>43605</v>
      </c>
      <c r="K19" s="558" t="s">
        <v>3760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6277</v>
      </c>
      <c r="C20" s="392" t="s">
        <v>2882</v>
      </c>
      <c r="D20" s="545" t="s">
        <v>6271</v>
      </c>
      <c r="E20" s="557">
        <v>80000</v>
      </c>
      <c r="F20" s="545" t="s">
        <v>3151</v>
      </c>
      <c r="G20" s="555" t="s">
        <v>2884</v>
      </c>
      <c r="H20" s="555" t="s">
        <v>29</v>
      </c>
      <c r="I20" s="555" t="s">
        <v>2885</v>
      </c>
      <c r="J20" s="555">
        <v>43703</v>
      </c>
      <c r="K20" s="558" t="s">
        <v>4144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6280</v>
      </c>
      <c r="C21" s="392" t="s">
        <v>3740</v>
      </c>
      <c r="D21" s="545" t="s">
        <v>2585</v>
      </c>
      <c r="E21" s="557">
        <v>10000</v>
      </c>
      <c r="F21" s="545" t="s">
        <v>5124</v>
      </c>
      <c r="G21" s="545" t="s">
        <v>2884</v>
      </c>
      <c r="H21" s="545" t="s">
        <v>29</v>
      </c>
      <c r="I21" s="545" t="s">
        <v>2884</v>
      </c>
      <c r="J21" s="555">
        <v>43924</v>
      </c>
      <c r="K21" s="561" t="s">
        <v>3750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6284</v>
      </c>
      <c r="C22" s="392" t="s">
        <v>2882</v>
      </c>
      <c r="D22" s="545" t="s">
        <v>6271</v>
      </c>
      <c r="E22" s="557">
        <v>80000</v>
      </c>
      <c r="F22" s="545" t="s">
        <v>3214</v>
      </c>
      <c r="G22" s="555" t="s">
        <v>2884</v>
      </c>
      <c r="H22" s="555" t="s">
        <v>29</v>
      </c>
      <c r="I22" s="555" t="s">
        <v>2891</v>
      </c>
      <c r="J22" s="555">
        <v>43664</v>
      </c>
      <c r="K22" s="558" t="s">
        <v>4144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6273</v>
      </c>
      <c r="C23" s="392" t="s">
        <v>3740</v>
      </c>
      <c r="D23" s="545" t="s">
        <v>6271</v>
      </c>
      <c r="E23" s="557">
        <v>25000</v>
      </c>
      <c r="F23" s="545" t="s">
        <v>5003</v>
      </c>
      <c r="G23" s="545" t="s">
        <v>2884</v>
      </c>
      <c r="H23" s="545" t="s">
        <v>29</v>
      </c>
      <c r="I23" s="545" t="s">
        <v>2884</v>
      </c>
      <c r="J23" s="555">
        <v>43749</v>
      </c>
      <c r="K23" s="561" t="s">
        <v>4144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6285</v>
      </c>
      <c r="C24" s="392" t="s">
        <v>2882</v>
      </c>
      <c r="D24" s="545" t="s">
        <v>6271</v>
      </c>
      <c r="E24" s="557">
        <v>20000</v>
      </c>
      <c r="F24" s="545" t="s">
        <v>3196</v>
      </c>
      <c r="G24" s="555" t="s">
        <v>2884</v>
      </c>
      <c r="H24" s="555" t="s">
        <v>29</v>
      </c>
      <c r="I24" s="555" t="s">
        <v>2891</v>
      </c>
      <c r="J24" s="555">
        <v>43559</v>
      </c>
      <c r="K24" s="558" t="s">
        <v>4144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6286</v>
      </c>
      <c r="C25" s="545" t="s">
        <v>2882</v>
      </c>
      <c r="D25" s="545" t="s">
        <v>624</v>
      </c>
      <c r="E25" s="557">
        <v>95799.8</v>
      </c>
      <c r="F25" s="545" t="s">
        <v>3377</v>
      </c>
      <c r="G25" s="555" t="s">
        <v>2884</v>
      </c>
      <c r="H25" s="555" t="s">
        <v>29</v>
      </c>
      <c r="I25" s="555" t="s">
        <v>2885</v>
      </c>
      <c r="J25" s="555">
        <v>43563</v>
      </c>
      <c r="K25" s="558" t="s">
        <v>3764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6286</v>
      </c>
      <c r="C26" s="392" t="s">
        <v>2882</v>
      </c>
      <c r="D26" s="545" t="s">
        <v>2585</v>
      </c>
      <c r="E26" s="557">
        <v>50000</v>
      </c>
      <c r="F26" s="545" t="s">
        <v>3377</v>
      </c>
      <c r="G26" s="555" t="s">
        <v>2884</v>
      </c>
      <c r="H26" s="555" t="s">
        <v>29</v>
      </c>
      <c r="I26" s="555" t="s">
        <v>2885</v>
      </c>
      <c r="J26" s="555">
        <v>43563</v>
      </c>
      <c r="K26" s="558" t="s">
        <v>3764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6287</v>
      </c>
      <c r="C27" s="392" t="s">
        <v>2882</v>
      </c>
      <c r="D27" s="545" t="s">
        <v>2585</v>
      </c>
      <c r="E27" s="557">
        <v>30000</v>
      </c>
      <c r="F27" s="545" t="s">
        <v>3021</v>
      </c>
      <c r="G27" s="555" t="s">
        <v>2884</v>
      </c>
      <c r="H27" s="555" t="s">
        <v>29</v>
      </c>
      <c r="I27" s="555" t="s">
        <v>2885</v>
      </c>
      <c r="J27" s="555">
        <v>43453</v>
      </c>
      <c r="K27" s="558" t="s">
        <v>3764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6277</v>
      </c>
      <c r="C28" s="392" t="s">
        <v>2882</v>
      </c>
      <c r="D28" s="545" t="s">
        <v>6271</v>
      </c>
      <c r="E28" s="557">
        <v>14000</v>
      </c>
      <c r="F28" s="545" t="s">
        <v>3151</v>
      </c>
      <c r="G28" s="555" t="s">
        <v>2884</v>
      </c>
      <c r="H28" s="555" t="s">
        <v>29</v>
      </c>
      <c r="I28" s="555" t="s">
        <v>2885</v>
      </c>
      <c r="J28" s="555">
        <v>43703</v>
      </c>
      <c r="K28" s="558" t="s">
        <v>4144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6280</v>
      </c>
      <c r="C29" s="545" t="s">
        <v>3740</v>
      </c>
      <c r="D29" s="545" t="s">
        <v>624</v>
      </c>
      <c r="E29" s="557">
        <v>0</v>
      </c>
      <c r="F29" s="545" t="s">
        <v>5124</v>
      </c>
      <c r="G29" s="545" t="s">
        <v>2884</v>
      </c>
      <c r="H29" s="545" t="s">
        <v>29</v>
      </c>
      <c r="I29" s="545" t="s">
        <v>2884</v>
      </c>
      <c r="J29" s="555">
        <v>43684</v>
      </c>
      <c r="K29" s="561" t="s">
        <v>3750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6288</v>
      </c>
      <c r="C30" s="392" t="s">
        <v>3740</v>
      </c>
      <c r="D30" s="545" t="s">
        <v>6271</v>
      </c>
      <c r="E30" s="557">
        <v>20000</v>
      </c>
      <c r="F30" s="545" t="s">
        <v>4634</v>
      </c>
      <c r="G30" s="545" t="s">
        <v>2884</v>
      </c>
      <c r="H30" s="545" t="s">
        <v>29</v>
      </c>
      <c r="I30" s="545" t="s">
        <v>2884</v>
      </c>
      <c r="J30" s="555">
        <v>43872</v>
      </c>
      <c r="K30" s="561" t="s">
        <v>3750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6289</v>
      </c>
      <c r="C31" s="392" t="s">
        <v>2882</v>
      </c>
      <c r="D31" s="545" t="s">
        <v>6271</v>
      </c>
      <c r="E31" s="557">
        <v>8000</v>
      </c>
      <c r="F31" s="545" t="s">
        <v>3506</v>
      </c>
      <c r="G31" s="555" t="s">
        <v>2884</v>
      </c>
      <c r="H31" s="555" t="s">
        <v>29</v>
      </c>
      <c r="I31" s="555" t="s">
        <v>2885</v>
      </c>
      <c r="J31" s="555">
        <v>43738</v>
      </c>
      <c r="K31" s="558" t="s">
        <v>3764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3631</v>
      </c>
      <c r="C32" s="392" t="s">
        <v>3542</v>
      </c>
      <c r="D32" s="545" t="s">
        <v>6271</v>
      </c>
      <c r="E32" s="557">
        <v>5000</v>
      </c>
      <c r="F32" s="545" t="s">
        <v>3630</v>
      </c>
      <c r="G32" s="555" t="s">
        <v>28</v>
      </c>
      <c r="H32" s="555" t="s">
        <v>29</v>
      </c>
      <c r="I32" s="555" t="s">
        <v>2483</v>
      </c>
      <c r="J32" s="555">
        <v>43797</v>
      </c>
      <c r="K32" s="558" t="s">
        <v>3760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6290</v>
      </c>
      <c r="C33" s="392" t="s">
        <v>3740</v>
      </c>
      <c r="D33" s="545" t="s">
        <v>6271</v>
      </c>
      <c r="E33" s="557">
        <v>2000</v>
      </c>
      <c r="F33" s="545" t="s">
        <v>5066</v>
      </c>
      <c r="G33" s="545" t="s">
        <v>2884</v>
      </c>
      <c r="H33" s="545" t="s">
        <v>29</v>
      </c>
      <c r="I33" s="545" t="s">
        <v>2884</v>
      </c>
      <c r="J33" s="555">
        <v>44225</v>
      </c>
      <c r="K33" s="561" t="s">
        <v>3750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6279</v>
      </c>
      <c r="C34" s="392" t="s">
        <v>2882</v>
      </c>
      <c r="D34" s="545" t="s">
        <v>6271</v>
      </c>
      <c r="E34" s="557">
        <v>3000</v>
      </c>
      <c r="F34" s="545" t="s">
        <v>3188</v>
      </c>
      <c r="G34" s="555" t="s">
        <v>2884</v>
      </c>
      <c r="H34" s="555" t="s">
        <v>29</v>
      </c>
      <c r="I34" s="555" t="s">
        <v>2885</v>
      </c>
      <c r="J34" s="555">
        <v>43605</v>
      </c>
      <c r="K34" s="558" t="s">
        <v>3760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6277</v>
      </c>
      <c r="C35" s="392" t="s">
        <v>2882</v>
      </c>
      <c r="D35" s="545" t="s">
        <v>6271</v>
      </c>
      <c r="E35" s="557">
        <v>10000</v>
      </c>
      <c r="F35" s="545" t="s">
        <v>3151</v>
      </c>
      <c r="G35" s="555" t="s">
        <v>2884</v>
      </c>
      <c r="H35" s="555" t="s">
        <v>29</v>
      </c>
      <c r="I35" s="555" t="s">
        <v>2885</v>
      </c>
      <c r="J35" s="555">
        <v>43703</v>
      </c>
      <c r="K35" s="558" t="s">
        <v>4144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6279</v>
      </c>
      <c r="C36" s="392" t="s">
        <v>2882</v>
      </c>
      <c r="D36" s="545" t="s">
        <v>6271</v>
      </c>
      <c r="E36" s="557">
        <v>2000</v>
      </c>
      <c r="F36" s="545" t="s">
        <v>3188</v>
      </c>
      <c r="G36" s="555" t="s">
        <v>2884</v>
      </c>
      <c r="H36" s="555" t="s">
        <v>29</v>
      </c>
      <c r="I36" s="555" t="s">
        <v>2885</v>
      </c>
      <c r="J36" s="555">
        <v>43605</v>
      </c>
      <c r="K36" s="558" t="s">
        <v>3760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6273</v>
      </c>
      <c r="C37" s="392" t="s">
        <v>3740</v>
      </c>
      <c r="D37" s="545" t="s">
        <v>6271</v>
      </c>
      <c r="E37" s="557">
        <v>15000</v>
      </c>
      <c r="F37" s="545" t="s">
        <v>5003</v>
      </c>
      <c r="G37" s="545" t="s">
        <v>2884</v>
      </c>
      <c r="H37" s="545" t="s">
        <v>29</v>
      </c>
      <c r="I37" s="545" t="s">
        <v>2884</v>
      </c>
      <c r="J37" s="555">
        <v>43749</v>
      </c>
      <c r="K37" s="561" t="s">
        <v>4144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6284</v>
      </c>
      <c r="C38" s="392" t="s">
        <v>2882</v>
      </c>
      <c r="D38" s="545" t="s">
        <v>6271</v>
      </c>
      <c r="E38" s="557">
        <v>100000</v>
      </c>
      <c r="F38" s="545" t="s">
        <v>3214</v>
      </c>
      <c r="G38" s="555" t="s">
        <v>2884</v>
      </c>
      <c r="H38" s="555" t="s">
        <v>29</v>
      </c>
      <c r="I38" s="555" t="s">
        <v>2891</v>
      </c>
      <c r="J38" s="555">
        <v>43664</v>
      </c>
      <c r="K38" s="558" t="s">
        <v>4144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6285</v>
      </c>
      <c r="C39" s="392" t="s">
        <v>2882</v>
      </c>
      <c r="D39" s="545" t="s">
        <v>6271</v>
      </c>
      <c r="E39" s="557">
        <v>20000</v>
      </c>
      <c r="F39" s="545" t="s">
        <v>3196</v>
      </c>
      <c r="G39" s="555" t="s">
        <v>2884</v>
      </c>
      <c r="H39" s="555" t="s">
        <v>29</v>
      </c>
      <c r="I39" s="555" t="s">
        <v>2891</v>
      </c>
      <c r="J39" s="555">
        <v>43559</v>
      </c>
      <c r="K39" s="558" t="s">
        <v>4144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6291</v>
      </c>
      <c r="C40" s="392" t="s">
        <v>2882</v>
      </c>
      <c r="D40" s="545" t="s">
        <v>6271</v>
      </c>
      <c r="E40" s="557">
        <v>75000</v>
      </c>
      <c r="F40" s="545" t="s">
        <v>3360</v>
      </c>
      <c r="G40" s="555" t="s">
        <v>2884</v>
      </c>
      <c r="H40" s="555" t="s">
        <v>29</v>
      </c>
      <c r="I40" s="555" t="s">
        <v>2885</v>
      </c>
      <c r="J40" s="555">
        <v>43699</v>
      </c>
      <c r="K40" s="558" t="s">
        <v>4144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6285</v>
      </c>
      <c r="C41" s="392" t="s">
        <v>2882</v>
      </c>
      <c r="D41" s="545" t="s">
        <v>6271</v>
      </c>
      <c r="E41" s="557">
        <v>2000</v>
      </c>
      <c r="F41" s="545" t="s">
        <v>3196</v>
      </c>
      <c r="G41" s="555" t="s">
        <v>2884</v>
      </c>
      <c r="H41" s="555" t="s">
        <v>29</v>
      </c>
      <c r="I41" s="555" t="s">
        <v>2891</v>
      </c>
      <c r="J41" s="555">
        <v>43559</v>
      </c>
      <c r="K41" s="558" t="s">
        <v>4144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6292</v>
      </c>
      <c r="C42" s="392" t="s">
        <v>2882</v>
      </c>
      <c r="D42" s="545" t="s">
        <v>6271</v>
      </c>
      <c r="E42" s="557">
        <v>2000</v>
      </c>
      <c r="F42" s="545" t="s">
        <v>3469</v>
      </c>
      <c r="G42" s="555" t="s">
        <v>2884</v>
      </c>
      <c r="H42" s="555" t="s">
        <v>29</v>
      </c>
      <c r="I42" s="555" t="s">
        <v>2885</v>
      </c>
      <c r="J42" s="555">
        <v>43717</v>
      </c>
      <c r="K42" s="558" t="s">
        <v>4144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6293</v>
      </c>
      <c r="C43" s="392" t="s">
        <v>2882</v>
      </c>
      <c r="D43" s="545" t="s">
        <v>6271</v>
      </c>
      <c r="E43" s="563">
        <v>1000</v>
      </c>
      <c r="F43" s="545" t="s">
        <v>3405</v>
      </c>
      <c r="G43" s="555" t="s">
        <v>2884</v>
      </c>
      <c r="H43" s="555" t="s">
        <v>29</v>
      </c>
      <c r="I43" s="555" t="s">
        <v>2885</v>
      </c>
      <c r="J43" s="555">
        <v>43894</v>
      </c>
      <c r="K43" s="558" t="s">
        <v>3760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6289</v>
      </c>
      <c r="C44" s="392" t="s">
        <v>2882</v>
      </c>
      <c r="D44" s="545" t="s">
        <v>6271</v>
      </c>
      <c r="E44" s="557">
        <v>60000</v>
      </c>
      <c r="F44" s="545" t="s">
        <v>3506</v>
      </c>
      <c r="G44" s="555" t="s">
        <v>2884</v>
      </c>
      <c r="H44" s="555" t="s">
        <v>29</v>
      </c>
      <c r="I44" s="555" t="s">
        <v>2885</v>
      </c>
      <c r="J44" s="555">
        <v>43738</v>
      </c>
      <c r="K44" s="558" t="s">
        <v>3764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6294</v>
      </c>
      <c r="C45" s="392" t="s">
        <v>2882</v>
      </c>
      <c r="D45" s="545" t="s">
        <v>6271</v>
      </c>
      <c r="E45" s="557">
        <v>20000</v>
      </c>
      <c r="F45" s="545" t="s">
        <v>3059</v>
      </c>
      <c r="G45" s="555" t="s">
        <v>2884</v>
      </c>
      <c r="H45" s="555" t="s">
        <v>29</v>
      </c>
      <c r="I45" s="555" t="s">
        <v>2891</v>
      </c>
      <c r="J45" s="555">
        <v>43913</v>
      </c>
      <c r="K45" s="558" t="s">
        <v>3750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6290</v>
      </c>
      <c r="C46" s="392" t="s">
        <v>3740</v>
      </c>
      <c r="D46" s="545" t="s">
        <v>6271</v>
      </c>
      <c r="E46" s="557">
        <v>20000</v>
      </c>
      <c r="F46" s="545" t="s">
        <v>5066</v>
      </c>
      <c r="G46" s="545" t="s">
        <v>2884</v>
      </c>
      <c r="H46" s="545" t="s">
        <v>29</v>
      </c>
      <c r="I46" s="545" t="s">
        <v>2884</v>
      </c>
      <c r="J46" s="555">
        <v>44225</v>
      </c>
      <c r="K46" s="561" t="s">
        <v>3750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6289</v>
      </c>
      <c r="C47" s="392" t="s">
        <v>2882</v>
      </c>
      <c r="D47" s="545" t="s">
        <v>6271</v>
      </c>
      <c r="E47" s="557">
        <v>6000</v>
      </c>
      <c r="F47" s="545" t="s">
        <v>3506</v>
      </c>
      <c r="G47" s="555" t="s">
        <v>2884</v>
      </c>
      <c r="H47" s="555" t="s">
        <v>29</v>
      </c>
      <c r="I47" s="555" t="s">
        <v>2885</v>
      </c>
      <c r="J47" s="555">
        <v>43738</v>
      </c>
      <c r="K47" s="558" t="s">
        <v>3764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6277</v>
      </c>
      <c r="C48" s="392" t="s">
        <v>2882</v>
      </c>
      <c r="D48" s="545" t="s">
        <v>6271</v>
      </c>
      <c r="E48" s="557">
        <v>10000</v>
      </c>
      <c r="F48" s="545" t="s">
        <v>3151</v>
      </c>
      <c r="G48" s="555" t="s">
        <v>2884</v>
      </c>
      <c r="H48" s="555" t="s">
        <v>29</v>
      </c>
      <c r="I48" s="555" t="s">
        <v>2885</v>
      </c>
      <c r="J48" s="555">
        <v>43703</v>
      </c>
      <c r="K48" s="558" t="s">
        <v>4144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6293</v>
      </c>
      <c r="C49" s="392" t="s">
        <v>2882</v>
      </c>
      <c r="D49" s="545" t="s">
        <v>6271</v>
      </c>
      <c r="E49" s="557">
        <v>7000</v>
      </c>
      <c r="F49" s="545" t="s">
        <v>3405</v>
      </c>
      <c r="G49" s="555" t="s">
        <v>2884</v>
      </c>
      <c r="H49" s="555" t="s">
        <v>29</v>
      </c>
      <c r="I49" s="555" t="s">
        <v>2885</v>
      </c>
      <c r="J49" s="555">
        <v>43894</v>
      </c>
      <c r="K49" s="558" t="s">
        <v>3760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6293</v>
      </c>
      <c r="C50" s="392" t="s">
        <v>2882</v>
      </c>
      <c r="D50" s="545" t="s">
        <v>6271</v>
      </c>
      <c r="E50" s="557">
        <v>10000</v>
      </c>
      <c r="F50" s="545" t="s">
        <v>3405</v>
      </c>
      <c r="G50" s="555" t="s">
        <v>2884</v>
      </c>
      <c r="H50" s="555" t="s">
        <v>29</v>
      </c>
      <c r="I50" s="555" t="s">
        <v>2885</v>
      </c>
      <c r="J50" s="555">
        <v>43894</v>
      </c>
      <c r="K50" s="558" t="s">
        <v>3760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6295</v>
      </c>
      <c r="C51" s="392" t="s">
        <v>2882</v>
      </c>
      <c r="D51" s="545" t="s">
        <v>6271</v>
      </c>
      <c r="E51" s="557">
        <v>1000</v>
      </c>
      <c r="F51" s="545" t="s">
        <v>2947</v>
      </c>
      <c r="G51" s="555" t="s">
        <v>2884</v>
      </c>
      <c r="H51" s="555" t="s">
        <v>29</v>
      </c>
      <c r="I51" s="555" t="s">
        <v>2885</v>
      </c>
      <c r="J51" s="555">
        <v>43867</v>
      </c>
      <c r="K51" s="558" t="s">
        <v>3750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6273</v>
      </c>
      <c r="C52" s="392" t="s">
        <v>3740</v>
      </c>
      <c r="D52" s="545" t="s">
        <v>6271</v>
      </c>
      <c r="E52" s="557">
        <v>7500</v>
      </c>
      <c r="F52" s="545" t="s">
        <v>5003</v>
      </c>
      <c r="G52" s="545" t="s">
        <v>2884</v>
      </c>
      <c r="H52" s="545" t="s">
        <v>29</v>
      </c>
      <c r="I52" s="545" t="s">
        <v>2884</v>
      </c>
      <c r="J52" s="555">
        <v>43749</v>
      </c>
      <c r="K52" s="561" t="s">
        <v>4144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6291</v>
      </c>
      <c r="C53" s="392" t="s">
        <v>2882</v>
      </c>
      <c r="D53" s="545" t="s">
        <v>6271</v>
      </c>
      <c r="E53" s="557">
        <v>50000</v>
      </c>
      <c r="F53" s="545" t="s">
        <v>3360</v>
      </c>
      <c r="G53" s="555" t="s">
        <v>2884</v>
      </c>
      <c r="H53" s="555" t="s">
        <v>29</v>
      </c>
      <c r="I53" s="555" t="s">
        <v>2885</v>
      </c>
      <c r="J53" s="555">
        <v>43699</v>
      </c>
      <c r="K53" s="558" t="s">
        <v>4144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6282</v>
      </c>
      <c r="C54" s="392" t="s">
        <v>3740</v>
      </c>
      <c r="D54" s="545" t="s">
        <v>6271</v>
      </c>
      <c r="E54" s="557">
        <v>20000</v>
      </c>
      <c r="F54" s="545" t="s">
        <v>4620</v>
      </c>
      <c r="G54" s="545" t="s">
        <v>2884</v>
      </c>
      <c r="H54" s="545" t="s">
        <v>29</v>
      </c>
      <c r="I54" s="545" t="s">
        <v>2884</v>
      </c>
      <c r="J54" s="555">
        <v>44252</v>
      </c>
      <c r="K54" s="561" t="s">
        <v>3760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3631</v>
      </c>
      <c r="C55" s="392" t="s">
        <v>6296</v>
      </c>
      <c r="D55" s="545" t="s">
        <v>6271</v>
      </c>
      <c r="E55" s="557">
        <v>10000</v>
      </c>
      <c r="F55" s="545" t="s">
        <v>3630</v>
      </c>
      <c r="G55" s="545" t="s">
        <v>28</v>
      </c>
      <c r="H55" s="545" t="s">
        <v>29</v>
      </c>
      <c r="I55" s="545" t="s">
        <v>2483</v>
      </c>
      <c r="J55" s="555">
        <v>43797</v>
      </c>
      <c r="K55" s="558" t="s">
        <v>3760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6285</v>
      </c>
      <c r="C56" s="392" t="s">
        <v>2882</v>
      </c>
      <c r="D56" s="545" t="s">
        <v>6271</v>
      </c>
      <c r="E56" s="557">
        <v>973440.75</v>
      </c>
      <c r="F56" s="545" t="s">
        <v>3196</v>
      </c>
      <c r="G56" s="555" t="s">
        <v>2884</v>
      </c>
      <c r="H56" s="555" t="s">
        <v>29</v>
      </c>
      <c r="I56" s="555" t="s">
        <v>2891</v>
      </c>
      <c r="J56" s="555">
        <v>43559</v>
      </c>
      <c r="K56" s="558" t="s">
        <v>4144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6277</v>
      </c>
      <c r="C57" s="392" t="s">
        <v>2882</v>
      </c>
      <c r="D57" s="545" t="s">
        <v>6271</v>
      </c>
      <c r="E57" s="557">
        <v>7000</v>
      </c>
      <c r="F57" s="545" t="s">
        <v>3151</v>
      </c>
      <c r="G57" s="555" t="s">
        <v>2884</v>
      </c>
      <c r="H57" s="555" t="s">
        <v>29</v>
      </c>
      <c r="I57" s="555" t="s">
        <v>2885</v>
      </c>
      <c r="J57" s="555">
        <v>43703</v>
      </c>
      <c r="K57" s="558" t="s">
        <v>4144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6293</v>
      </c>
      <c r="C58" s="392" t="s">
        <v>2882</v>
      </c>
      <c r="D58" s="545" t="s">
        <v>6271</v>
      </c>
      <c r="E58" s="557">
        <v>180000</v>
      </c>
      <c r="F58" s="545" t="s">
        <v>3405</v>
      </c>
      <c r="G58" s="555" t="s">
        <v>2884</v>
      </c>
      <c r="H58" s="555" t="s">
        <v>29</v>
      </c>
      <c r="I58" s="555" t="s">
        <v>2885</v>
      </c>
      <c r="J58" s="555">
        <v>43894</v>
      </c>
      <c r="K58" s="558" t="s">
        <v>3760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6284</v>
      </c>
      <c r="C59" s="392" t="s">
        <v>2882</v>
      </c>
      <c r="D59" s="545" t="s">
        <v>6271</v>
      </c>
      <c r="E59" s="557">
        <v>10701</v>
      </c>
      <c r="F59" s="545" t="s">
        <v>3214</v>
      </c>
      <c r="G59" s="555" t="s">
        <v>2884</v>
      </c>
      <c r="H59" s="555" t="s">
        <v>29</v>
      </c>
      <c r="I59" s="555" t="s">
        <v>2891</v>
      </c>
      <c r="J59" s="555">
        <v>43664</v>
      </c>
      <c r="K59" s="558" t="s">
        <v>4144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6295</v>
      </c>
      <c r="C60" s="392" t="s">
        <v>2882</v>
      </c>
      <c r="D60" s="545" t="s">
        <v>6271</v>
      </c>
      <c r="E60" s="557">
        <v>2000</v>
      </c>
      <c r="F60" s="545" t="s">
        <v>2947</v>
      </c>
      <c r="G60" s="555" t="s">
        <v>2884</v>
      </c>
      <c r="H60" s="555" t="s">
        <v>29</v>
      </c>
      <c r="I60" s="555" t="s">
        <v>2885</v>
      </c>
      <c r="J60" s="555">
        <v>43867</v>
      </c>
      <c r="K60" s="558" t="s">
        <v>3750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6291</v>
      </c>
      <c r="C61" s="392" t="s">
        <v>2882</v>
      </c>
      <c r="D61" s="545" t="s">
        <v>6271</v>
      </c>
      <c r="E61" s="557">
        <v>200000</v>
      </c>
      <c r="F61" s="545" t="s">
        <v>3360</v>
      </c>
      <c r="G61" s="555" t="s">
        <v>2884</v>
      </c>
      <c r="H61" s="555" t="s">
        <v>29</v>
      </c>
      <c r="I61" s="555" t="s">
        <v>2885</v>
      </c>
      <c r="J61" s="555">
        <v>43699</v>
      </c>
      <c r="K61" s="558" t="s">
        <v>4144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6277</v>
      </c>
      <c r="C62" s="392" t="s">
        <v>2882</v>
      </c>
      <c r="D62" s="545" t="s">
        <v>6271</v>
      </c>
      <c r="E62" s="557">
        <v>6000</v>
      </c>
      <c r="F62" s="545" t="s">
        <v>3151</v>
      </c>
      <c r="G62" s="555" t="s">
        <v>2884</v>
      </c>
      <c r="H62" s="555" t="s">
        <v>29</v>
      </c>
      <c r="I62" s="555" t="s">
        <v>2885</v>
      </c>
      <c r="J62" s="555">
        <v>43703</v>
      </c>
      <c r="K62" s="558" t="s">
        <v>4144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6285</v>
      </c>
      <c r="C63" s="392" t="s">
        <v>2882</v>
      </c>
      <c r="D63" s="545" t="s">
        <v>6271</v>
      </c>
      <c r="E63" s="557">
        <v>10000</v>
      </c>
      <c r="F63" s="545" t="s">
        <v>3196</v>
      </c>
      <c r="G63" s="555" t="s">
        <v>2884</v>
      </c>
      <c r="H63" s="555" t="s">
        <v>29</v>
      </c>
      <c r="I63" s="555" t="s">
        <v>2891</v>
      </c>
      <c r="J63" s="555">
        <v>43559</v>
      </c>
      <c r="K63" s="558" t="s">
        <v>4144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6297</v>
      </c>
      <c r="C64" s="392" t="s">
        <v>2882</v>
      </c>
      <c r="D64" s="545" t="s">
        <v>6271</v>
      </c>
      <c r="E64" s="557">
        <v>20000</v>
      </c>
      <c r="F64" s="545" t="s">
        <v>3440</v>
      </c>
      <c r="G64" s="555" t="s">
        <v>2884</v>
      </c>
      <c r="H64" s="555" t="s">
        <v>29</v>
      </c>
      <c r="I64" s="555" t="s">
        <v>2891</v>
      </c>
      <c r="J64" s="555">
        <v>43607</v>
      </c>
      <c r="K64" s="558" t="s">
        <v>4144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6298</v>
      </c>
      <c r="C65" s="392" t="s">
        <v>2882</v>
      </c>
      <c r="D65" s="545" t="s">
        <v>6271</v>
      </c>
      <c r="E65" s="557">
        <v>6000</v>
      </c>
      <c r="F65" s="545" t="s">
        <v>3309</v>
      </c>
      <c r="G65" s="555" t="s">
        <v>2884</v>
      </c>
      <c r="H65" s="555" t="s">
        <v>29</v>
      </c>
      <c r="I65" s="555" t="s">
        <v>2885</v>
      </c>
      <c r="J65" s="555">
        <v>43564</v>
      </c>
      <c r="K65" s="558" t="s">
        <v>3764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6293</v>
      </c>
      <c r="C66" s="392" t="s">
        <v>2882</v>
      </c>
      <c r="D66" s="545" t="s">
        <v>6271</v>
      </c>
      <c r="E66" s="557">
        <v>3000</v>
      </c>
      <c r="F66" s="545" t="s">
        <v>3405</v>
      </c>
      <c r="G66" s="555" t="s">
        <v>2884</v>
      </c>
      <c r="H66" s="555" t="s">
        <v>29</v>
      </c>
      <c r="I66" s="555" t="s">
        <v>2885</v>
      </c>
      <c r="J66" s="555">
        <v>43894</v>
      </c>
      <c r="K66" s="558" t="s">
        <v>3760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6299</v>
      </c>
      <c r="C67" s="392" t="s">
        <v>3740</v>
      </c>
      <c r="D67" s="545" t="s">
        <v>6271</v>
      </c>
      <c r="E67" s="557">
        <v>14000</v>
      </c>
      <c r="F67" s="545" t="s">
        <v>5265</v>
      </c>
      <c r="G67" s="545" t="s">
        <v>2884</v>
      </c>
      <c r="H67" s="545" t="s">
        <v>29</v>
      </c>
      <c r="I67" s="545" t="s">
        <v>2884</v>
      </c>
      <c r="J67" s="555">
        <v>44216</v>
      </c>
      <c r="K67" s="561" t="s">
        <v>3750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6287</v>
      </c>
      <c r="C68" s="545" t="s">
        <v>2882</v>
      </c>
      <c r="D68" s="545" t="s">
        <v>624</v>
      </c>
      <c r="E68" s="557">
        <v>0</v>
      </c>
      <c r="F68" s="545" t="s">
        <v>3021</v>
      </c>
      <c r="G68" s="555" t="s">
        <v>2884</v>
      </c>
      <c r="H68" s="555" t="s">
        <v>29</v>
      </c>
      <c r="I68" s="555" t="s">
        <v>2885</v>
      </c>
      <c r="J68" s="555">
        <v>43453</v>
      </c>
      <c r="K68" s="558" t="s">
        <v>3764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6300</v>
      </c>
      <c r="C69" s="545" t="s">
        <v>2882</v>
      </c>
      <c r="D69" s="545" t="s">
        <v>624</v>
      </c>
      <c r="E69" s="557">
        <v>76468.36</v>
      </c>
      <c r="F69" s="545" t="s">
        <v>3272</v>
      </c>
      <c r="G69" s="555" t="s">
        <v>2884</v>
      </c>
      <c r="H69" s="555" t="s">
        <v>29</v>
      </c>
      <c r="I69" s="555" t="s">
        <v>2891</v>
      </c>
      <c r="J69" s="555">
        <v>43853</v>
      </c>
      <c r="K69" s="558" t="s">
        <v>3760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6301</v>
      </c>
      <c r="C70" s="545" t="s">
        <v>2882</v>
      </c>
      <c r="D70" s="545" t="s">
        <v>624</v>
      </c>
      <c r="E70" s="557">
        <v>36013.410000000003</v>
      </c>
      <c r="F70" s="545" t="s">
        <v>3021</v>
      </c>
      <c r="G70" s="555" t="s">
        <v>2884</v>
      </c>
      <c r="H70" s="555" t="s">
        <v>29</v>
      </c>
      <c r="I70" s="555" t="s">
        <v>2885</v>
      </c>
      <c r="J70" s="555">
        <v>43997</v>
      </c>
      <c r="K70" s="558" t="s">
        <v>3750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6292</v>
      </c>
      <c r="C71" s="392" t="s">
        <v>2882</v>
      </c>
      <c r="D71" s="545" t="s">
        <v>6271</v>
      </c>
      <c r="E71" s="557">
        <v>100000</v>
      </c>
      <c r="F71" s="545" t="s">
        <v>3469</v>
      </c>
      <c r="G71" s="555" t="s">
        <v>2884</v>
      </c>
      <c r="H71" s="555" t="s">
        <v>29</v>
      </c>
      <c r="I71" s="555" t="s">
        <v>2885</v>
      </c>
      <c r="J71" s="555">
        <v>43717</v>
      </c>
      <c r="K71" s="558" t="s">
        <v>4144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6291</v>
      </c>
      <c r="C72" s="392" t="s">
        <v>2882</v>
      </c>
      <c r="D72" s="545" t="s">
        <v>6271</v>
      </c>
      <c r="E72" s="557">
        <v>10000</v>
      </c>
      <c r="F72" s="545" t="s">
        <v>3360</v>
      </c>
      <c r="G72" s="555" t="s">
        <v>2884</v>
      </c>
      <c r="H72" s="555" t="s">
        <v>29</v>
      </c>
      <c r="I72" s="555" t="s">
        <v>2885</v>
      </c>
      <c r="J72" s="555">
        <v>43699</v>
      </c>
      <c r="K72" s="558" t="s">
        <v>4144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6298</v>
      </c>
      <c r="C73" s="392" t="s">
        <v>2882</v>
      </c>
      <c r="D73" s="545" t="s">
        <v>6271</v>
      </c>
      <c r="E73" s="557">
        <v>7000</v>
      </c>
      <c r="F73" s="545" t="s">
        <v>3309</v>
      </c>
      <c r="G73" s="555" t="s">
        <v>2884</v>
      </c>
      <c r="H73" s="555" t="s">
        <v>29</v>
      </c>
      <c r="I73" s="555" t="s">
        <v>2885</v>
      </c>
      <c r="J73" s="555">
        <v>43564</v>
      </c>
      <c r="K73" s="558" t="s">
        <v>3764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6298</v>
      </c>
      <c r="C74" s="392" t="s">
        <v>2882</v>
      </c>
      <c r="D74" s="545" t="s">
        <v>6271</v>
      </c>
      <c r="E74" s="557">
        <v>9000</v>
      </c>
      <c r="F74" s="545" t="s">
        <v>3309</v>
      </c>
      <c r="G74" s="555" t="s">
        <v>2884</v>
      </c>
      <c r="H74" s="555" t="s">
        <v>29</v>
      </c>
      <c r="I74" s="555" t="s">
        <v>2885</v>
      </c>
      <c r="J74" s="555">
        <v>43564</v>
      </c>
      <c r="K74" s="558" t="s">
        <v>3764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6285</v>
      </c>
      <c r="C75" s="392" t="s">
        <v>2882</v>
      </c>
      <c r="D75" s="545" t="s">
        <v>6271</v>
      </c>
      <c r="E75" s="557">
        <v>10000</v>
      </c>
      <c r="F75" s="545" t="s">
        <v>3196</v>
      </c>
      <c r="G75" s="555" t="s">
        <v>2884</v>
      </c>
      <c r="H75" s="555" t="s">
        <v>29</v>
      </c>
      <c r="I75" s="555" t="s">
        <v>2891</v>
      </c>
      <c r="J75" s="555">
        <v>43559</v>
      </c>
      <c r="K75" s="558" t="s">
        <v>4144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6302</v>
      </c>
      <c r="C76" s="545" t="s">
        <v>2882</v>
      </c>
      <c r="D76" s="545" t="s">
        <v>624</v>
      </c>
      <c r="E76" s="557">
        <v>120144.24</v>
      </c>
      <c r="F76" s="545" t="s">
        <v>3173</v>
      </c>
      <c r="G76" s="555" t="s">
        <v>2884</v>
      </c>
      <c r="H76" s="555" t="s">
        <v>29</v>
      </c>
      <c r="I76" s="555" t="s">
        <v>2891</v>
      </c>
      <c r="J76" s="555">
        <v>43822</v>
      </c>
      <c r="K76" s="558" t="s">
        <v>3750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6293</v>
      </c>
      <c r="C77" s="392" t="s">
        <v>2882</v>
      </c>
      <c r="D77" s="545" t="s">
        <v>6271</v>
      </c>
      <c r="E77" s="557">
        <v>160000</v>
      </c>
      <c r="F77" s="545" t="s">
        <v>3405</v>
      </c>
      <c r="G77" s="555" t="s">
        <v>2884</v>
      </c>
      <c r="H77" s="555" t="s">
        <v>29</v>
      </c>
      <c r="I77" s="555" t="s">
        <v>2885</v>
      </c>
      <c r="J77" s="555">
        <v>43894</v>
      </c>
      <c r="K77" s="558" t="s">
        <v>3760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6279</v>
      </c>
      <c r="C78" s="392" t="s">
        <v>2882</v>
      </c>
      <c r="D78" s="545" t="s">
        <v>6271</v>
      </c>
      <c r="E78" s="557">
        <v>2500</v>
      </c>
      <c r="F78" s="545" t="s">
        <v>3188</v>
      </c>
      <c r="G78" s="555" t="s">
        <v>2884</v>
      </c>
      <c r="H78" s="555" t="s">
        <v>29</v>
      </c>
      <c r="I78" s="555" t="s">
        <v>2885</v>
      </c>
      <c r="J78" s="555">
        <v>43605</v>
      </c>
      <c r="K78" s="558" t="s">
        <v>3760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6277</v>
      </c>
      <c r="C79" s="392" t="s">
        <v>2882</v>
      </c>
      <c r="D79" s="545" t="s">
        <v>6271</v>
      </c>
      <c r="E79" s="557">
        <v>11000</v>
      </c>
      <c r="F79" s="545" t="s">
        <v>3151</v>
      </c>
      <c r="G79" s="555" t="s">
        <v>2884</v>
      </c>
      <c r="H79" s="555" t="s">
        <v>29</v>
      </c>
      <c r="I79" s="555" t="s">
        <v>2885</v>
      </c>
      <c r="J79" s="555">
        <v>43703</v>
      </c>
      <c r="K79" s="558" t="s">
        <v>4144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6299</v>
      </c>
      <c r="C80" s="545" t="s">
        <v>3740</v>
      </c>
      <c r="D80" s="545" t="s">
        <v>624</v>
      </c>
      <c r="E80" s="557">
        <v>0</v>
      </c>
      <c r="F80" s="545" t="s">
        <v>5265</v>
      </c>
      <c r="G80" s="545" t="s">
        <v>2884</v>
      </c>
      <c r="H80" s="545" t="s">
        <v>29</v>
      </c>
      <c r="I80" s="545" t="s">
        <v>2884</v>
      </c>
      <c r="J80" s="555">
        <v>44216</v>
      </c>
      <c r="K80" s="561" t="s">
        <v>3750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6303</v>
      </c>
      <c r="C81" s="392" t="s">
        <v>2882</v>
      </c>
      <c r="D81" s="545" t="s">
        <v>6271</v>
      </c>
      <c r="E81" s="557">
        <v>36000</v>
      </c>
      <c r="F81" s="545" t="s">
        <v>3124</v>
      </c>
      <c r="G81" s="555" t="s">
        <v>2884</v>
      </c>
      <c r="H81" s="555" t="s">
        <v>29</v>
      </c>
      <c r="I81" s="555" t="s">
        <v>2885</v>
      </c>
      <c r="J81" s="555">
        <v>43888</v>
      </c>
      <c r="K81" s="558" t="s">
        <v>3750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6285</v>
      </c>
      <c r="C82" s="392" t="s">
        <v>2882</v>
      </c>
      <c r="D82" s="545" t="s">
        <v>6271</v>
      </c>
      <c r="E82" s="557">
        <v>100000</v>
      </c>
      <c r="F82" s="545" t="s">
        <v>3196</v>
      </c>
      <c r="G82" s="555" t="s">
        <v>2884</v>
      </c>
      <c r="H82" s="555" t="s">
        <v>29</v>
      </c>
      <c r="I82" s="555" t="s">
        <v>2891</v>
      </c>
      <c r="J82" s="555">
        <v>43559</v>
      </c>
      <c r="K82" s="558" t="s">
        <v>4144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3631</v>
      </c>
      <c r="C83" s="392" t="s">
        <v>3542</v>
      </c>
      <c r="D83" s="545" t="s">
        <v>6271</v>
      </c>
      <c r="E83" s="557">
        <v>100000</v>
      </c>
      <c r="F83" s="545" t="s">
        <v>3630</v>
      </c>
      <c r="G83" s="555" t="s">
        <v>28</v>
      </c>
      <c r="H83" s="555" t="s">
        <v>29</v>
      </c>
      <c r="I83" s="555" t="s">
        <v>2483</v>
      </c>
      <c r="J83" s="555">
        <v>43797</v>
      </c>
      <c r="K83" s="558" t="s">
        <v>3760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6304</v>
      </c>
      <c r="C84" s="392" t="s">
        <v>2882</v>
      </c>
      <c r="D84" s="545" t="s">
        <v>6271</v>
      </c>
      <c r="E84" s="557">
        <v>40078.019999999997</v>
      </c>
      <c r="F84" s="545" t="s">
        <v>3415</v>
      </c>
      <c r="G84" s="555" t="s">
        <v>2884</v>
      </c>
      <c r="H84" s="555" t="s">
        <v>29</v>
      </c>
      <c r="I84" s="555" t="s">
        <v>2885</v>
      </c>
      <c r="J84" s="555">
        <v>43840</v>
      </c>
      <c r="K84" s="558" t="s">
        <v>3760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6305</v>
      </c>
      <c r="C85" s="392" t="s">
        <v>2882</v>
      </c>
      <c r="D85" s="545" t="s">
        <v>6271</v>
      </c>
      <c r="E85" s="557">
        <v>46758.86</v>
      </c>
      <c r="F85" s="545" t="s">
        <v>3177</v>
      </c>
      <c r="G85" s="555" t="s">
        <v>2884</v>
      </c>
      <c r="H85" s="555" t="s">
        <v>29</v>
      </c>
      <c r="I85" s="555" t="s">
        <v>2885</v>
      </c>
      <c r="J85" s="555">
        <v>43620</v>
      </c>
      <c r="K85" s="558" t="s">
        <v>3764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6306</v>
      </c>
      <c r="C86" s="545" t="s">
        <v>2882</v>
      </c>
      <c r="D86" s="545" t="s">
        <v>624</v>
      </c>
      <c r="E86" s="557">
        <v>0</v>
      </c>
      <c r="F86" s="545" t="s">
        <v>3508</v>
      </c>
      <c r="G86" s="555" t="s">
        <v>2884</v>
      </c>
      <c r="H86" s="555" t="s">
        <v>29</v>
      </c>
      <c r="I86" s="555" t="s">
        <v>2885</v>
      </c>
      <c r="J86" s="555">
        <v>43538</v>
      </c>
      <c r="K86" s="558" t="s">
        <v>4144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6307</v>
      </c>
      <c r="C87" s="545" t="s">
        <v>2882</v>
      </c>
      <c r="D87" s="545" t="s">
        <v>624</v>
      </c>
      <c r="E87" s="557">
        <v>0</v>
      </c>
      <c r="F87" s="545" t="s">
        <v>3508</v>
      </c>
      <c r="G87" s="555" t="s">
        <v>2884</v>
      </c>
      <c r="H87" s="555" t="s">
        <v>29</v>
      </c>
      <c r="I87" s="555" t="s">
        <v>2885</v>
      </c>
      <c r="J87" s="555">
        <v>43538</v>
      </c>
      <c r="K87" s="558" t="s">
        <v>3764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6293</v>
      </c>
      <c r="C88" s="392" t="s">
        <v>2882</v>
      </c>
      <c r="D88" s="545" t="s">
        <v>6271</v>
      </c>
      <c r="E88" s="557">
        <v>60000</v>
      </c>
      <c r="F88" s="545" t="s">
        <v>3405</v>
      </c>
      <c r="G88" s="555" t="s">
        <v>2884</v>
      </c>
      <c r="H88" s="555" t="s">
        <v>29</v>
      </c>
      <c r="I88" s="555" t="s">
        <v>2885</v>
      </c>
      <c r="J88" s="555">
        <v>43894</v>
      </c>
      <c r="K88" s="558" t="s">
        <v>3760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6279</v>
      </c>
      <c r="C89" s="392" t="s">
        <v>2882</v>
      </c>
      <c r="D89" s="545" t="s">
        <v>6271</v>
      </c>
      <c r="E89" s="557">
        <v>211079.19</v>
      </c>
      <c r="F89" s="545" t="s">
        <v>3188</v>
      </c>
      <c r="G89" s="555" t="s">
        <v>2884</v>
      </c>
      <c r="H89" s="555" t="s">
        <v>29</v>
      </c>
      <c r="I89" s="555" t="s">
        <v>2885</v>
      </c>
      <c r="J89" s="555">
        <v>43605</v>
      </c>
      <c r="K89" s="558" t="s">
        <v>3760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6308</v>
      </c>
      <c r="C90" s="392" t="s">
        <v>2882</v>
      </c>
      <c r="D90" s="545" t="s">
        <v>6271</v>
      </c>
      <c r="E90" s="557">
        <v>7000</v>
      </c>
      <c r="F90" s="545" t="s">
        <v>3251</v>
      </c>
      <c r="G90" s="555" t="s">
        <v>2884</v>
      </c>
      <c r="H90" s="555" t="s">
        <v>29</v>
      </c>
      <c r="I90" s="555" t="s">
        <v>2885</v>
      </c>
      <c r="J90" s="555">
        <v>43732</v>
      </c>
      <c r="K90" s="558" t="s">
        <v>4144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6309</v>
      </c>
      <c r="C91" s="392" t="s">
        <v>2882</v>
      </c>
      <c r="D91" s="545" t="s">
        <v>6271</v>
      </c>
      <c r="E91" s="557">
        <v>14000</v>
      </c>
      <c r="F91" s="545" t="s">
        <v>3262</v>
      </c>
      <c r="G91" s="555" t="s">
        <v>2884</v>
      </c>
      <c r="H91" s="555" t="s">
        <v>29</v>
      </c>
      <c r="I91" s="555" t="s">
        <v>2885</v>
      </c>
      <c r="J91" s="555">
        <v>43620</v>
      </c>
      <c r="K91" s="558" t="s">
        <v>3750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6310</v>
      </c>
      <c r="C92" s="392" t="s">
        <v>3740</v>
      </c>
      <c r="D92" s="545" t="s">
        <v>6271</v>
      </c>
      <c r="E92" s="557">
        <v>10000</v>
      </c>
      <c r="F92" s="545" t="s">
        <v>3262</v>
      </c>
      <c r="G92" s="545" t="s">
        <v>2884</v>
      </c>
      <c r="H92" s="545" t="s">
        <v>29</v>
      </c>
      <c r="I92" s="545" t="s">
        <v>2884</v>
      </c>
      <c r="J92" s="555">
        <v>43700</v>
      </c>
      <c r="K92" s="561" t="s">
        <v>3750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6294</v>
      </c>
      <c r="C93" s="392" t="s">
        <v>2882</v>
      </c>
      <c r="D93" s="545" t="s">
        <v>2585</v>
      </c>
      <c r="E93" s="557">
        <v>30000</v>
      </c>
      <c r="F93" s="545" t="s">
        <v>3059</v>
      </c>
      <c r="G93" s="555" t="s">
        <v>2884</v>
      </c>
      <c r="H93" s="555" t="s">
        <v>29</v>
      </c>
      <c r="I93" s="555" t="s">
        <v>2891</v>
      </c>
      <c r="J93" s="555">
        <v>43913</v>
      </c>
      <c r="K93" s="558" t="s">
        <v>3750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6311</v>
      </c>
      <c r="C94" s="392" t="s">
        <v>2882</v>
      </c>
      <c r="D94" s="545" t="s">
        <v>2585</v>
      </c>
      <c r="E94" s="557">
        <v>20000</v>
      </c>
      <c r="F94" s="545" t="s">
        <v>3352</v>
      </c>
      <c r="G94" s="555" t="s">
        <v>2950</v>
      </c>
      <c r="H94" s="555" t="s">
        <v>29</v>
      </c>
      <c r="I94" s="555" t="s">
        <v>2950</v>
      </c>
      <c r="J94" s="555">
        <v>43441</v>
      </c>
      <c r="K94" s="558" t="s">
        <v>3764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6309</v>
      </c>
      <c r="C95" s="392" t="s">
        <v>2882</v>
      </c>
      <c r="D95" s="545" t="s">
        <v>6271</v>
      </c>
      <c r="E95" s="557">
        <v>3500</v>
      </c>
      <c r="F95" s="545" t="s">
        <v>3262</v>
      </c>
      <c r="G95" s="555" t="s">
        <v>2884</v>
      </c>
      <c r="H95" s="555" t="s">
        <v>29</v>
      </c>
      <c r="I95" s="555" t="s">
        <v>2885</v>
      </c>
      <c r="J95" s="555">
        <v>43620</v>
      </c>
      <c r="K95" s="558" t="s">
        <v>3750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6305</v>
      </c>
      <c r="C96" s="392" t="s">
        <v>2882</v>
      </c>
      <c r="D96" s="545" t="s">
        <v>2585</v>
      </c>
      <c r="E96" s="557">
        <v>7000</v>
      </c>
      <c r="F96" s="545" t="s">
        <v>3177</v>
      </c>
      <c r="G96" s="555" t="s">
        <v>2884</v>
      </c>
      <c r="H96" s="555" t="s">
        <v>29</v>
      </c>
      <c r="I96" s="555" t="s">
        <v>2885</v>
      </c>
      <c r="J96" s="555">
        <v>43620</v>
      </c>
      <c r="K96" s="558" t="s">
        <v>3764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6304</v>
      </c>
      <c r="C97" s="392" t="s">
        <v>2882</v>
      </c>
      <c r="D97" s="545" t="s">
        <v>6271</v>
      </c>
      <c r="E97" s="557">
        <v>20000</v>
      </c>
      <c r="F97" s="545" t="s">
        <v>3415</v>
      </c>
      <c r="G97" s="555" t="s">
        <v>2884</v>
      </c>
      <c r="H97" s="555" t="s">
        <v>29</v>
      </c>
      <c r="I97" s="555" t="s">
        <v>2885</v>
      </c>
      <c r="J97" s="555">
        <v>43840</v>
      </c>
      <c r="K97" s="558" t="s">
        <v>3760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6279</v>
      </c>
      <c r="C98" s="392" t="s">
        <v>2882</v>
      </c>
      <c r="D98" s="545" t="s">
        <v>6271</v>
      </c>
      <c r="E98" s="557">
        <v>5000</v>
      </c>
      <c r="F98" s="545" t="s">
        <v>3188</v>
      </c>
      <c r="G98" s="555" t="s">
        <v>2884</v>
      </c>
      <c r="H98" s="555" t="s">
        <v>29</v>
      </c>
      <c r="I98" s="555" t="s">
        <v>2885</v>
      </c>
      <c r="J98" s="555">
        <v>43605</v>
      </c>
      <c r="K98" s="558" t="s">
        <v>3760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6277</v>
      </c>
      <c r="C99" s="392" t="s">
        <v>2882</v>
      </c>
      <c r="D99" s="545" t="s">
        <v>6271</v>
      </c>
      <c r="E99" s="557">
        <v>10000</v>
      </c>
      <c r="F99" s="545" t="s">
        <v>3151</v>
      </c>
      <c r="G99" s="555" t="s">
        <v>2884</v>
      </c>
      <c r="H99" s="555" t="s">
        <v>29</v>
      </c>
      <c r="I99" s="555" t="s">
        <v>2885</v>
      </c>
      <c r="J99" s="555">
        <v>43703</v>
      </c>
      <c r="K99" s="558" t="s">
        <v>4144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6312</v>
      </c>
      <c r="C100" s="545" t="s">
        <v>2882</v>
      </c>
      <c r="D100" s="545" t="s">
        <v>624</v>
      </c>
      <c r="E100" s="557">
        <v>0</v>
      </c>
      <c r="F100" s="545" t="s">
        <v>6313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6303</v>
      </c>
      <c r="C101" s="392" t="s">
        <v>2882</v>
      </c>
      <c r="D101" s="545" t="s">
        <v>6271</v>
      </c>
      <c r="E101" s="557">
        <v>151239.98000000001</v>
      </c>
      <c r="F101" s="545" t="s">
        <v>3124</v>
      </c>
      <c r="G101" s="555" t="s">
        <v>2884</v>
      </c>
      <c r="H101" s="555" t="s">
        <v>29</v>
      </c>
      <c r="I101" s="555" t="s">
        <v>2885</v>
      </c>
      <c r="J101" s="555">
        <v>43888</v>
      </c>
      <c r="K101" s="558" t="s">
        <v>3750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3558</v>
      </c>
      <c r="C102" s="392" t="s">
        <v>3542</v>
      </c>
      <c r="D102" s="545" t="s">
        <v>6271</v>
      </c>
      <c r="E102" s="557">
        <v>10000</v>
      </c>
      <c r="F102" s="545" t="s">
        <v>544</v>
      </c>
      <c r="G102" s="555" t="s">
        <v>28</v>
      </c>
      <c r="H102" s="555" t="s">
        <v>29</v>
      </c>
      <c r="I102" s="555" t="s">
        <v>3033</v>
      </c>
      <c r="J102" s="555">
        <v>43934</v>
      </c>
      <c r="K102" s="558" t="s">
        <v>3744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6314</v>
      </c>
      <c r="C103" s="545" t="s">
        <v>3740</v>
      </c>
      <c r="D103" s="545" t="s">
        <v>624</v>
      </c>
      <c r="E103" s="557">
        <v>0</v>
      </c>
      <c r="F103" s="545" t="s">
        <v>3895</v>
      </c>
      <c r="G103" s="545" t="s">
        <v>2884</v>
      </c>
      <c r="H103" s="545" t="s">
        <v>29</v>
      </c>
      <c r="I103" s="545" t="s">
        <v>2884</v>
      </c>
      <c r="J103" s="555">
        <v>43838</v>
      </c>
      <c r="K103" s="561" t="s">
        <v>3896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3626</v>
      </c>
      <c r="C104" s="392" t="s">
        <v>3542</v>
      </c>
      <c r="D104" s="545" t="s">
        <v>6271</v>
      </c>
      <c r="E104" s="557">
        <v>10000</v>
      </c>
      <c r="F104" s="545" t="s">
        <v>3625</v>
      </c>
      <c r="G104" s="555" t="s">
        <v>28</v>
      </c>
      <c r="H104" s="555" t="s">
        <v>29</v>
      </c>
      <c r="I104" s="555" t="s">
        <v>3033</v>
      </c>
      <c r="J104" s="555">
        <v>43635</v>
      </c>
      <c r="K104" s="558" t="s">
        <v>4144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6315</v>
      </c>
      <c r="C105" s="545" t="s">
        <v>2882</v>
      </c>
      <c r="D105" s="545" t="s">
        <v>624</v>
      </c>
      <c r="E105" s="557">
        <v>151239.98000000001</v>
      </c>
      <c r="F105" s="545" t="s">
        <v>3409</v>
      </c>
      <c r="G105" s="555" t="s">
        <v>2884</v>
      </c>
      <c r="H105" s="555" t="s">
        <v>29</v>
      </c>
      <c r="I105" s="555" t="s">
        <v>2885</v>
      </c>
      <c r="J105" s="555">
        <v>43668</v>
      </c>
      <c r="K105" s="558" t="s">
        <v>4144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6285</v>
      </c>
      <c r="C106" s="392" t="s">
        <v>2882</v>
      </c>
      <c r="D106" s="545" t="s">
        <v>6271</v>
      </c>
      <c r="E106" s="557">
        <v>3000</v>
      </c>
      <c r="F106" s="545" t="s">
        <v>3196</v>
      </c>
      <c r="G106" s="555" t="s">
        <v>2884</v>
      </c>
      <c r="H106" s="555" t="s">
        <v>29</v>
      </c>
      <c r="I106" s="555" t="s">
        <v>2891</v>
      </c>
      <c r="J106" s="555">
        <v>43559</v>
      </c>
      <c r="K106" s="558" t="s">
        <v>4144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6270</v>
      </c>
      <c r="C107" s="392" t="s">
        <v>2882</v>
      </c>
      <c r="D107" s="545" t="s">
        <v>6271</v>
      </c>
      <c r="E107" s="557">
        <v>6500</v>
      </c>
      <c r="F107" s="545" t="s">
        <v>3428</v>
      </c>
      <c r="G107" s="555" t="s">
        <v>2884</v>
      </c>
      <c r="H107" s="555" t="s">
        <v>29</v>
      </c>
      <c r="I107" s="555" t="s">
        <v>2885</v>
      </c>
      <c r="J107" s="555">
        <v>43675</v>
      </c>
      <c r="K107" s="558" t="s">
        <v>4144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6282</v>
      </c>
      <c r="C108" s="392" t="s">
        <v>3740</v>
      </c>
      <c r="D108" s="545" t="s">
        <v>6271</v>
      </c>
      <c r="E108" s="557">
        <v>10000</v>
      </c>
      <c r="F108" s="545" t="s">
        <v>4620</v>
      </c>
      <c r="G108" s="545" t="s">
        <v>2884</v>
      </c>
      <c r="H108" s="545" t="s">
        <v>29</v>
      </c>
      <c r="I108" s="545" t="s">
        <v>2884</v>
      </c>
      <c r="J108" s="555">
        <v>44252</v>
      </c>
      <c r="K108" s="561" t="s">
        <v>3760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6291</v>
      </c>
      <c r="C109" s="392" t="s">
        <v>2882</v>
      </c>
      <c r="D109" s="545" t="s">
        <v>6271</v>
      </c>
      <c r="E109" s="557">
        <v>33000</v>
      </c>
      <c r="F109" s="545" t="s">
        <v>3360</v>
      </c>
      <c r="G109" s="555" t="s">
        <v>2884</v>
      </c>
      <c r="H109" s="555" t="s">
        <v>29</v>
      </c>
      <c r="I109" s="555" t="s">
        <v>2885</v>
      </c>
      <c r="J109" s="555">
        <v>43699</v>
      </c>
      <c r="K109" s="558" t="s">
        <v>4144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6315</v>
      </c>
      <c r="C110" s="392" t="s">
        <v>2882</v>
      </c>
      <c r="D110" s="545" t="s">
        <v>2585</v>
      </c>
      <c r="E110" s="557">
        <v>5000</v>
      </c>
      <c r="F110" s="545" t="s">
        <v>3409</v>
      </c>
      <c r="G110" s="555" t="s">
        <v>2884</v>
      </c>
      <c r="H110" s="555" t="s">
        <v>29</v>
      </c>
      <c r="I110" s="555" t="s">
        <v>2885</v>
      </c>
      <c r="J110" s="555">
        <v>43668</v>
      </c>
      <c r="K110" s="558" t="s">
        <v>4144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6303</v>
      </c>
      <c r="C111" s="392" t="s">
        <v>2882</v>
      </c>
      <c r="D111" s="545" t="s">
        <v>6271</v>
      </c>
      <c r="E111" s="557">
        <v>99216.1</v>
      </c>
      <c r="F111" s="545" t="s">
        <v>3124</v>
      </c>
      <c r="G111" s="555" t="s">
        <v>2884</v>
      </c>
      <c r="H111" s="555" t="s">
        <v>29</v>
      </c>
      <c r="I111" s="555" t="s">
        <v>2885</v>
      </c>
      <c r="J111" s="555">
        <v>43888</v>
      </c>
      <c r="K111" s="558" t="s">
        <v>3750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6277</v>
      </c>
      <c r="C112" s="392" t="s">
        <v>2882</v>
      </c>
      <c r="D112" s="545" t="s">
        <v>6271</v>
      </c>
      <c r="E112" s="557">
        <v>14000</v>
      </c>
      <c r="F112" s="545" t="s">
        <v>3151</v>
      </c>
      <c r="G112" s="555" t="s">
        <v>2884</v>
      </c>
      <c r="H112" s="555" t="s">
        <v>29</v>
      </c>
      <c r="I112" s="555" t="s">
        <v>2885</v>
      </c>
      <c r="J112" s="555">
        <v>43703</v>
      </c>
      <c r="K112" s="558" t="s">
        <v>4144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6293</v>
      </c>
      <c r="C113" s="392" t="s">
        <v>2882</v>
      </c>
      <c r="D113" s="545" t="s">
        <v>6271</v>
      </c>
      <c r="E113" s="557">
        <v>9000</v>
      </c>
      <c r="F113" s="545" t="s">
        <v>3405</v>
      </c>
      <c r="G113" s="555" t="s">
        <v>2884</v>
      </c>
      <c r="H113" s="555" t="s">
        <v>29</v>
      </c>
      <c r="I113" s="555" t="s">
        <v>2885</v>
      </c>
      <c r="J113" s="555">
        <v>43894</v>
      </c>
      <c r="K113" s="558" t="s">
        <v>3760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6284</v>
      </c>
      <c r="C114" s="392" t="s">
        <v>2882</v>
      </c>
      <c r="D114" s="545" t="s">
        <v>6271</v>
      </c>
      <c r="E114" s="557">
        <v>20000</v>
      </c>
      <c r="F114" s="545" t="s">
        <v>3214</v>
      </c>
      <c r="G114" s="555" t="s">
        <v>2884</v>
      </c>
      <c r="H114" s="555" t="s">
        <v>29</v>
      </c>
      <c r="I114" s="555" t="s">
        <v>2891</v>
      </c>
      <c r="J114" s="555">
        <v>43664</v>
      </c>
      <c r="K114" s="558" t="s">
        <v>4144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6289</v>
      </c>
      <c r="C115" s="545" t="s">
        <v>2882</v>
      </c>
      <c r="D115" s="545" t="s">
        <v>624</v>
      </c>
      <c r="E115" s="557">
        <v>0</v>
      </c>
      <c r="F115" s="545" t="s">
        <v>3506</v>
      </c>
      <c r="G115" s="555" t="s">
        <v>2884</v>
      </c>
      <c r="H115" s="555" t="s">
        <v>29</v>
      </c>
      <c r="I115" s="555" t="s">
        <v>2885</v>
      </c>
      <c r="J115" s="555">
        <v>43738</v>
      </c>
      <c r="K115" s="558" t="s">
        <v>3764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6292</v>
      </c>
      <c r="C116" s="392" t="s">
        <v>2882</v>
      </c>
      <c r="D116" s="545" t="s">
        <v>6271</v>
      </c>
      <c r="E116" s="557">
        <v>200000</v>
      </c>
      <c r="F116" s="545" t="s">
        <v>3469</v>
      </c>
      <c r="G116" s="555" t="s">
        <v>2884</v>
      </c>
      <c r="H116" s="555" t="s">
        <v>29</v>
      </c>
      <c r="I116" s="555" t="s">
        <v>2885</v>
      </c>
      <c r="J116" s="555">
        <v>43717</v>
      </c>
      <c r="K116" s="558" t="s">
        <v>4144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6298</v>
      </c>
      <c r="C117" s="392" t="s">
        <v>2882</v>
      </c>
      <c r="D117" s="545" t="s">
        <v>6271</v>
      </c>
      <c r="E117" s="557">
        <v>6300</v>
      </c>
      <c r="F117" s="545" t="s">
        <v>3309</v>
      </c>
      <c r="G117" s="555" t="s">
        <v>2884</v>
      </c>
      <c r="H117" s="555" t="s">
        <v>29</v>
      </c>
      <c r="I117" s="555" t="s">
        <v>2885</v>
      </c>
      <c r="J117" s="555">
        <v>43564</v>
      </c>
      <c r="K117" s="558" t="s">
        <v>3764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6274</v>
      </c>
      <c r="C118" s="545" t="s">
        <v>2882</v>
      </c>
      <c r="D118" s="545" t="s">
        <v>624</v>
      </c>
      <c r="E118" s="557">
        <v>394570.05</v>
      </c>
      <c r="F118" s="545" t="s">
        <v>3384</v>
      </c>
      <c r="G118" s="555" t="s">
        <v>2884</v>
      </c>
      <c r="H118" s="555" t="s">
        <v>29</v>
      </c>
      <c r="I118" s="555" t="s">
        <v>2885</v>
      </c>
      <c r="J118" s="555">
        <v>43700</v>
      </c>
      <c r="K118" s="558" t="s">
        <v>4144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6304</v>
      </c>
      <c r="C119" s="392" t="s">
        <v>2882</v>
      </c>
      <c r="D119" s="545" t="s">
        <v>6271</v>
      </c>
      <c r="E119" s="557">
        <v>7000</v>
      </c>
      <c r="F119" s="545" t="s">
        <v>3415</v>
      </c>
      <c r="G119" s="555" t="s">
        <v>2884</v>
      </c>
      <c r="H119" s="555" t="s">
        <v>29</v>
      </c>
      <c r="I119" s="555" t="s">
        <v>2885</v>
      </c>
      <c r="J119" s="555">
        <v>43840</v>
      </c>
      <c r="K119" s="558" t="s">
        <v>3760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6316</v>
      </c>
      <c r="C120" s="545" t="s">
        <v>2882</v>
      </c>
      <c r="D120" s="545" t="s">
        <v>624</v>
      </c>
      <c r="E120" s="557">
        <v>99216.1</v>
      </c>
      <c r="F120" s="545" t="s">
        <v>3083</v>
      </c>
      <c r="G120" s="555" t="s">
        <v>2884</v>
      </c>
      <c r="H120" s="555" t="s">
        <v>29</v>
      </c>
      <c r="I120" s="555" t="s">
        <v>2885</v>
      </c>
      <c r="J120" s="555">
        <v>43675</v>
      </c>
      <c r="K120" s="558" t="s">
        <v>4144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6279</v>
      </c>
      <c r="C121" s="392" t="s">
        <v>2882</v>
      </c>
      <c r="D121" s="545" t="s">
        <v>6271</v>
      </c>
      <c r="E121" s="557">
        <v>130000</v>
      </c>
      <c r="F121" s="545" t="s">
        <v>3188</v>
      </c>
      <c r="G121" s="555" t="s">
        <v>2884</v>
      </c>
      <c r="H121" s="555" t="s">
        <v>29</v>
      </c>
      <c r="I121" s="555" t="s">
        <v>2885</v>
      </c>
      <c r="J121" s="555">
        <v>43605</v>
      </c>
      <c r="K121" s="558" t="s">
        <v>3760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6285</v>
      </c>
      <c r="C122" s="392" t="s">
        <v>2882</v>
      </c>
      <c r="D122" s="545" t="s">
        <v>6271</v>
      </c>
      <c r="E122" s="557">
        <v>5000</v>
      </c>
      <c r="F122" s="545" t="s">
        <v>3196</v>
      </c>
      <c r="G122" s="555" t="s">
        <v>2884</v>
      </c>
      <c r="H122" s="555" t="s">
        <v>29</v>
      </c>
      <c r="I122" s="555" t="s">
        <v>2891</v>
      </c>
      <c r="J122" s="555">
        <v>43559</v>
      </c>
      <c r="K122" s="558" t="s">
        <v>4144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6273</v>
      </c>
      <c r="C123" s="392" t="s">
        <v>3740</v>
      </c>
      <c r="D123" s="545" t="s">
        <v>6271</v>
      </c>
      <c r="E123" s="557">
        <v>1800</v>
      </c>
      <c r="F123" s="545" t="s">
        <v>5003</v>
      </c>
      <c r="G123" s="545" t="s">
        <v>2884</v>
      </c>
      <c r="H123" s="545" t="s">
        <v>29</v>
      </c>
      <c r="I123" s="545" t="s">
        <v>2884</v>
      </c>
      <c r="J123" s="555">
        <v>43749</v>
      </c>
      <c r="K123" s="561" t="s">
        <v>4144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6277</v>
      </c>
      <c r="C124" s="392" t="s">
        <v>2882</v>
      </c>
      <c r="D124" s="545" t="s">
        <v>6271</v>
      </c>
      <c r="E124" s="557">
        <v>20000</v>
      </c>
      <c r="F124" s="545" t="s">
        <v>3151</v>
      </c>
      <c r="G124" s="555" t="s">
        <v>2884</v>
      </c>
      <c r="H124" s="555" t="s">
        <v>29</v>
      </c>
      <c r="I124" s="555" t="s">
        <v>2885</v>
      </c>
      <c r="J124" s="555">
        <v>43703</v>
      </c>
      <c r="K124" s="558" t="s">
        <v>4144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6284</v>
      </c>
      <c r="C125" s="392" t="s">
        <v>2882</v>
      </c>
      <c r="D125" s="545" t="s">
        <v>6271</v>
      </c>
      <c r="E125" s="563">
        <v>150000</v>
      </c>
      <c r="F125" s="545" t="s">
        <v>3214</v>
      </c>
      <c r="G125" s="555" t="s">
        <v>2884</v>
      </c>
      <c r="H125" s="555" t="s">
        <v>29</v>
      </c>
      <c r="I125" s="555" t="s">
        <v>2891</v>
      </c>
      <c r="J125" s="555">
        <v>43664</v>
      </c>
      <c r="K125" s="558" t="s">
        <v>4144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6279</v>
      </c>
      <c r="C126" s="392" t="s">
        <v>2882</v>
      </c>
      <c r="D126" s="545" t="s">
        <v>6271</v>
      </c>
      <c r="E126" s="557">
        <v>20000</v>
      </c>
      <c r="F126" s="545" t="s">
        <v>3188</v>
      </c>
      <c r="G126" s="555" t="s">
        <v>2884</v>
      </c>
      <c r="H126" s="555" t="s">
        <v>29</v>
      </c>
      <c r="I126" s="555" t="s">
        <v>2885</v>
      </c>
      <c r="J126" s="555">
        <v>43605</v>
      </c>
      <c r="K126" s="558" t="s">
        <v>3760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6304</v>
      </c>
      <c r="C127" s="392" t="s">
        <v>2882</v>
      </c>
      <c r="D127" s="545" t="s">
        <v>6271</v>
      </c>
      <c r="E127" s="557">
        <v>194670.06</v>
      </c>
      <c r="F127" s="545" t="s">
        <v>3415</v>
      </c>
      <c r="G127" s="555" t="s">
        <v>2884</v>
      </c>
      <c r="H127" s="555" t="s">
        <v>29</v>
      </c>
      <c r="I127" s="555" t="s">
        <v>2885</v>
      </c>
      <c r="J127" s="555">
        <v>43840</v>
      </c>
      <c r="K127" s="558" t="s">
        <v>3760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6317</v>
      </c>
      <c r="C128" s="392" t="s">
        <v>2882</v>
      </c>
      <c r="D128" s="545" t="s">
        <v>6271</v>
      </c>
      <c r="E128" s="563">
        <v>5000</v>
      </c>
      <c r="F128" s="545" t="s">
        <v>3402</v>
      </c>
      <c r="G128" s="555" t="s">
        <v>2884</v>
      </c>
      <c r="H128" s="555" t="s">
        <v>29</v>
      </c>
      <c r="I128" s="555" t="s">
        <v>2891</v>
      </c>
      <c r="J128" s="555">
        <v>43564</v>
      </c>
      <c r="K128" s="558" t="s">
        <v>3744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6285</v>
      </c>
      <c r="C129" s="392" t="s">
        <v>2882</v>
      </c>
      <c r="D129" s="545" t="s">
        <v>6271</v>
      </c>
      <c r="E129" s="557">
        <v>14000</v>
      </c>
      <c r="F129" s="545" t="s">
        <v>3196</v>
      </c>
      <c r="G129" s="555" t="s">
        <v>2884</v>
      </c>
      <c r="H129" s="555" t="s">
        <v>29</v>
      </c>
      <c r="I129" s="555" t="s">
        <v>2891</v>
      </c>
      <c r="J129" s="555">
        <v>43559</v>
      </c>
      <c r="K129" s="558" t="s">
        <v>4144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6282</v>
      </c>
      <c r="C130" s="392" t="s">
        <v>3740</v>
      </c>
      <c r="D130" s="545" t="s">
        <v>6271</v>
      </c>
      <c r="E130" s="557">
        <v>20000</v>
      </c>
      <c r="F130" s="545" t="s">
        <v>4620</v>
      </c>
      <c r="G130" s="545" t="s">
        <v>2884</v>
      </c>
      <c r="H130" s="545" t="s">
        <v>29</v>
      </c>
      <c r="I130" s="545" t="s">
        <v>2884</v>
      </c>
      <c r="J130" s="555">
        <v>44252</v>
      </c>
      <c r="K130" s="561" t="s">
        <v>3760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6303</v>
      </c>
      <c r="C131" s="392" t="s">
        <v>2882</v>
      </c>
      <c r="D131" s="545" t="s">
        <v>6271</v>
      </c>
      <c r="E131" s="557">
        <v>85486</v>
      </c>
      <c r="F131" s="545" t="s">
        <v>3124</v>
      </c>
      <c r="G131" s="555" t="s">
        <v>2884</v>
      </c>
      <c r="H131" s="555" t="s">
        <v>29</v>
      </c>
      <c r="I131" s="555" t="s">
        <v>2885</v>
      </c>
      <c r="J131" s="555">
        <v>43888</v>
      </c>
      <c r="K131" s="558" t="s">
        <v>3750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6318</v>
      </c>
      <c r="C132" s="392" t="s">
        <v>2882</v>
      </c>
      <c r="D132" s="545" t="s">
        <v>6271</v>
      </c>
      <c r="E132" s="563">
        <v>3350000</v>
      </c>
      <c r="F132" s="545" t="s">
        <v>2975</v>
      </c>
      <c r="G132" s="555" t="s">
        <v>2884</v>
      </c>
      <c r="H132" s="555" t="s">
        <v>29</v>
      </c>
      <c r="I132" s="555" t="s">
        <v>2891</v>
      </c>
      <c r="J132" s="555">
        <v>43903</v>
      </c>
      <c r="K132" s="558" t="s">
        <v>3750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6319</v>
      </c>
      <c r="C133" s="545" t="s">
        <v>3740</v>
      </c>
      <c r="D133" s="545" t="s">
        <v>624</v>
      </c>
      <c r="E133" s="557">
        <v>0</v>
      </c>
      <c r="F133" s="545" t="s">
        <v>3059</v>
      </c>
      <c r="G133" s="545" t="s">
        <v>2884</v>
      </c>
      <c r="H133" s="545" t="s">
        <v>29</v>
      </c>
      <c r="I133" s="545" t="s">
        <v>2884</v>
      </c>
      <c r="J133" s="555">
        <v>44043</v>
      </c>
      <c r="K133" s="561" t="s">
        <v>3750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6320</v>
      </c>
      <c r="C134" s="392" t="s">
        <v>3740</v>
      </c>
      <c r="D134" s="545" t="s">
        <v>6271</v>
      </c>
      <c r="E134" s="557">
        <v>277581.55</v>
      </c>
      <c r="F134" s="545" t="s">
        <v>4814</v>
      </c>
      <c r="G134" s="545" t="s">
        <v>2884</v>
      </c>
      <c r="H134" s="545" t="s">
        <v>29</v>
      </c>
      <c r="I134" s="545" t="s">
        <v>2884</v>
      </c>
      <c r="J134" s="555">
        <v>44068</v>
      </c>
      <c r="K134" s="561" t="s">
        <v>3750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6319</v>
      </c>
      <c r="C135" s="392" t="s">
        <v>3740</v>
      </c>
      <c r="D135" s="545" t="s">
        <v>2585</v>
      </c>
      <c r="E135" s="557">
        <v>110000</v>
      </c>
      <c r="F135" s="545" t="s">
        <v>3059</v>
      </c>
      <c r="G135" s="545" t="s">
        <v>2884</v>
      </c>
      <c r="H135" s="545" t="s">
        <v>29</v>
      </c>
      <c r="I135" s="545" t="s">
        <v>2884</v>
      </c>
      <c r="J135" s="555">
        <v>44043</v>
      </c>
      <c r="K135" s="561" t="s">
        <v>3750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6294</v>
      </c>
      <c r="C136" s="545" t="s">
        <v>2882</v>
      </c>
      <c r="D136" s="545" t="s">
        <v>624</v>
      </c>
      <c r="E136" s="557">
        <v>0</v>
      </c>
      <c r="F136" s="545" t="s">
        <v>3059</v>
      </c>
      <c r="G136" s="555" t="s">
        <v>2884</v>
      </c>
      <c r="H136" s="555" t="s">
        <v>29</v>
      </c>
      <c r="I136" s="555" t="s">
        <v>2891</v>
      </c>
      <c r="J136" s="555">
        <v>43913</v>
      </c>
      <c r="K136" s="558" t="s">
        <v>3750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6282</v>
      </c>
      <c r="C137" s="392" t="s">
        <v>3740</v>
      </c>
      <c r="D137" s="545" t="s">
        <v>6271</v>
      </c>
      <c r="E137" s="557">
        <v>27000</v>
      </c>
      <c r="F137" s="545" t="s">
        <v>4620</v>
      </c>
      <c r="G137" s="545" t="s">
        <v>2884</v>
      </c>
      <c r="H137" s="545" t="s">
        <v>29</v>
      </c>
      <c r="I137" s="545" t="s">
        <v>2884</v>
      </c>
      <c r="J137" s="555">
        <v>44252</v>
      </c>
      <c r="K137" s="561" t="s">
        <v>3760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6278</v>
      </c>
      <c r="C138" s="392" t="s">
        <v>2882</v>
      </c>
      <c r="D138" s="545" t="s">
        <v>6271</v>
      </c>
      <c r="E138" s="557">
        <v>50000</v>
      </c>
      <c r="F138" s="545" t="s">
        <v>3517</v>
      </c>
      <c r="G138" s="555" t="s">
        <v>2884</v>
      </c>
      <c r="H138" s="555" t="s">
        <v>29</v>
      </c>
      <c r="I138" s="555" t="s">
        <v>2885</v>
      </c>
      <c r="J138" s="555">
        <v>43567</v>
      </c>
      <c r="K138" s="558" t="s">
        <v>3750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6291</v>
      </c>
      <c r="C139" s="392" t="s">
        <v>2882</v>
      </c>
      <c r="D139" s="545" t="s">
        <v>6271</v>
      </c>
      <c r="E139" s="557">
        <v>7000</v>
      </c>
      <c r="F139" s="545" t="s">
        <v>3360</v>
      </c>
      <c r="G139" s="555" t="s">
        <v>2884</v>
      </c>
      <c r="H139" s="555" t="s">
        <v>29</v>
      </c>
      <c r="I139" s="555" t="s">
        <v>2885</v>
      </c>
      <c r="J139" s="555">
        <v>43699</v>
      </c>
      <c r="K139" s="558" t="s">
        <v>4144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6298</v>
      </c>
      <c r="C140" s="392" t="s">
        <v>2882</v>
      </c>
      <c r="D140" s="545" t="s">
        <v>6271</v>
      </c>
      <c r="E140" s="557">
        <v>14000</v>
      </c>
      <c r="F140" s="545" t="s">
        <v>3309</v>
      </c>
      <c r="G140" s="555" t="s">
        <v>2884</v>
      </c>
      <c r="H140" s="555" t="s">
        <v>29</v>
      </c>
      <c r="I140" s="555" t="s">
        <v>2885</v>
      </c>
      <c r="J140" s="555">
        <v>43564</v>
      </c>
      <c r="K140" s="558" t="s">
        <v>3764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6321</v>
      </c>
      <c r="C141" s="392" t="s">
        <v>2882</v>
      </c>
      <c r="D141" s="545" t="s">
        <v>6271</v>
      </c>
      <c r="E141" s="557">
        <v>50000</v>
      </c>
      <c r="F141" s="545" t="s">
        <v>3456</v>
      </c>
      <c r="G141" s="555" t="s">
        <v>2884</v>
      </c>
      <c r="H141" s="555" t="s">
        <v>29</v>
      </c>
      <c r="I141" s="555" t="s">
        <v>2885</v>
      </c>
      <c r="J141" s="555">
        <v>44041</v>
      </c>
      <c r="K141" s="558" t="s">
        <v>3750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6322</v>
      </c>
      <c r="C142" s="545" t="s">
        <v>3740</v>
      </c>
      <c r="D142" s="545" t="s">
        <v>624</v>
      </c>
      <c r="E142" s="557">
        <v>0</v>
      </c>
      <c r="F142" s="545" t="s">
        <v>4373</v>
      </c>
      <c r="G142" s="545" t="s">
        <v>2884</v>
      </c>
      <c r="H142" s="545" t="s">
        <v>29</v>
      </c>
      <c r="I142" s="545" t="s">
        <v>2884</v>
      </c>
      <c r="J142" s="555">
        <v>43696</v>
      </c>
      <c r="K142" s="561" t="s">
        <v>3750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6322</v>
      </c>
      <c r="C143" s="392" t="s">
        <v>3740</v>
      </c>
      <c r="D143" s="545" t="s">
        <v>2585</v>
      </c>
      <c r="E143" s="557">
        <v>6400</v>
      </c>
      <c r="F143" s="545" t="s">
        <v>4373</v>
      </c>
      <c r="G143" s="545" t="s">
        <v>2884</v>
      </c>
      <c r="H143" s="545" t="s">
        <v>29</v>
      </c>
      <c r="I143" s="545" t="s">
        <v>2884</v>
      </c>
      <c r="J143" s="555">
        <v>43696</v>
      </c>
      <c r="K143" s="561" t="s">
        <v>3750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6320</v>
      </c>
      <c r="C144" s="392" t="s">
        <v>3740</v>
      </c>
      <c r="D144" s="545" t="s">
        <v>6271</v>
      </c>
      <c r="E144" s="557">
        <v>0</v>
      </c>
      <c r="F144" s="545" t="s">
        <v>4814</v>
      </c>
      <c r="G144" s="545" t="s">
        <v>2884</v>
      </c>
      <c r="H144" s="545" t="s">
        <v>29</v>
      </c>
      <c r="I144" s="545" t="s">
        <v>2884</v>
      </c>
      <c r="J144" s="555">
        <v>44068</v>
      </c>
      <c r="K144" s="561" t="s">
        <v>3750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6323</v>
      </c>
      <c r="C145" s="392" t="s">
        <v>2882</v>
      </c>
      <c r="D145" s="545" t="s">
        <v>6271</v>
      </c>
      <c r="E145" s="557">
        <v>27000</v>
      </c>
      <c r="F145" s="545" t="s">
        <v>3226</v>
      </c>
      <c r="G145" s="555" t="s">
        <v>2884</v>
      </c>
      <c r="H145" s="555" t="s">
        <v>29</v>
      </c>
      <c r="I145" s="555" t="s">
        <v>2885</v>
      </c>
      <c r="J145" s="555">
        <v>43711</v>
      </c>
      <c r="K145" s="558" t="s">
        <v>4144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6324</v>
      </c>
      <c r="C146" s="392" t="s">
        <v>3740</v>
      </c>
      <c r="D146" s="545" t="s">
        <v>6271</v>
      </c>
      <c r="E146" s="557">
        <v>9000</v>
      </c>
      <c r="F146" s="545" t="s">
        <v>4965</v>
      </c>
      <c r="G146" s="545" t="s">
        <v>2884</v>
      </c>
      <c r="H146" s="545" t="s">
        <v>29</v>
      </c>
      <c r="I146" s="545" t="s">
        <v>2884</v>
      </c>
      <c r="J146" s="555">
        <v>44043</v>
      </c>
      <c r="K146" s="561" t="s">
        <v>3750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6285</v>
      </c>
      <c r="C147" s="392" t="s">
        <v>2882</v>
      </c>
      <c r="D147" s="545" t="s">
        <v>6271</v>
      </c>
      <c r="E147" s="557">
        <v>20000</v>
      </c>
      <c r="F147" s="545" t="s">
        <v>3196</v>
      </c>
      <c r="G147" s="555" t="s">
        <v>2884</v>
      </c>
      <c r="H147" s="555" t="s">
        <v>29</v>
      </c>
      <c r="I147" s="555" t="s">
        <v>2891</v>
      </c>
      <c r="J147" s="555">
        <v>43559</v>
      </c>
      <c r="K147" s="558" t="s">
        <v>4144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6279</v>
      </c>
      <c r="C148" s="392" t="s">
        <v>2882</v>
      </c>
      <c r="D148" s="545" t="s">
        <v>6271</v>
      </c>
      <c r="E148" s="557">
        <v>25000</v>
      </c>
      <c r="F148" s="545" t="s">
        <v>3188</v>
      </c>
      <c r="G148" s="555" t="s">
        <v>2884</v>
      </c>
      <c r="H148" s="555" t="s">
        <v>29</v>
      </c>
      <c r="I148" s="555" t="s">
        <v>2885</v>
      </c>
      <c r="J148" s="555">
        <v>43605</v>
      </c>
      <c r="K148" s="558" t="s">
        <v>3760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6273</v>
      </c>
      <c r="C149" s="392" t="s">
        <v>3740</v>
      </c>
      <c r="D149" s="545" t="s">
        <v>6271</v>
      </c>
      <c r="E149" s="557">
        <v>10000</v>
      </c>
      <c r="F149" s="545" t="s">
        <v>5003</v>
      </c>
      <c r="G149" s="545" t="s">
        <v>2884</v>
      </c>
      <c r="H149" s="545" t="s">
        <v>29</v>
      </c>
      <c r="I149" s="545" t="s">
        <v>2884</v>
      </c>
      <c r="J149" s="555">
        <v>43749</v>
      </c>
      <c r="K149" s="561" t="s">
        <v>4144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6284</v>
      </c>
      <c r="C150" s="392" t="s">
        <v>2882</v>
      </c>
      <c r="D150" s="545" t="s">
        <v>6271</v>
      </c>
      <c r="E150" s="557">
        <v>10000</v>
      </c>
      <c r="F150" s="545" t="s">
        <v>3214</v>
      </c>
      <c r="G150" s="555" t="s">
        <v>2884</v>
      </c>
      <c r="H150" s="555" t="s">
        <v>29</v>
      </c>
      <c r="I150" s="555" t="s">
        <v>2891</v>
      </c>
      <c r="J150" s="555">
        <v>43664</v>
      </c>
      <c r="K150" s="558" t="s">
        <v>4144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3612</v>
      </c>
      <c r="C151" s="392" t="s">
        <v>3542</v>
      </c>
      <c r="D151" s="545" t="s">
        <v>2585</v>
      </c>
      <c r="E151" s="557">
        <v>7000</v>
      </c>
      <c r="F151" s="545" t="s">
        <v>6325</v>
      </c>
      <c r="G151" s="555" t="s">
        <v>28</v>
      </c>
      <c r="H151" s="555" t="s">
        <v>29</v>
      </c>
      <c r="I151" s="555" t="s">
        <v>3613</v>
      </c>
      <c r="J151" s="555">
        <v>43742</v>
      </c>
      <c r="K151" s="558" t="s">
        <v>4144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6326</v>
      </c>
      <c r="C152" s="392" t="s">
        <v>2882</v>
      </c>
      <c r="D152" s="545" t="s">
        <v>6271</v>
      </c>
      <c r="E152" s="557">
        <v>10000</v>
      </c>
      <c r="F152" s="545" t="s">
        <v>2996</v>
      </c>
      <c r="G152" s="555" t="s">
        <v>2884</v>
      </c>
      <c r="H152" s="555" t="s">
        <v>29</v>
      </c>
      <c r="I152" s="555" t="s">
        <v>2885</v>
      </c>
      <c r="J152" s="555">
        <v>43707</v>
      </c>
      <c r="K152" s="558" t="s">
        <v>3764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6327</v>
      </c>
      <c r="C153" s="392" t="s">
        <v>3740</v>
      </c>
      <c r="D153" s="545" t="s">
        <v>6271</v>
      </c>
      <c r="E153" s="557">
        <v>4000</v>
      </c>
      <c r="F153" s="545" t="s">
        <v>4431</v>
      </c>
      <c r="G153" s="545" t="s">
        <v>2884</v>
      </c>
      <c r="H153" s="545" t="s">
        <v>29</v>
      </c>
      <c r="I153" s="545" t="s">
        <v>2884</v>
      </c>
      <c r="J153" s="555">
        <v>43901</v>
      </c>
      <c r="K153" s="561" t="s">
        <v>3744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6277</v>
      </c>
      <c r="C154" s="392" t="s">
        <v>2882</v>
      </c>
      <c r="D154" s="545" t="s">
        <v>6271</v>
      </c>
      <c r="E154" s="557">
        <v>6000</v>
      </c>
      <c r="F154" s="545" t="s">
        <v>3151</v>
      </c>
      <c r="G154" s="555" t="s">
        <v>2884</v>
      </c>
      <c r="H154" s="555" t="s">
        <v>29</v>
      </c>
      <c r="I154" s="555" t="s">
        <v>2885</v>
      </c>
      <c r="J154" s="555">
        <v>43703</v>
      </c>
      <c r="K154" s="558" t="s">
        <v>4144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6270</v>
      </c>
      <c r="C155" s="392" t="s">
        <v>2882</v>
      </c>
      <c r="D155" s="545" t="s">
        <v>6271</v>
      </c>
      <c r="E155" s="557">
        <v>1500</v>
      </c>
      <c r="F155" s="545" t="s">
        <v>3428</v>
      </c>
      <c r="G155" s="555" t="s">
        <v>2884</v>
      </c>
      <c r="H155" s="555" t="s">
        <v>29</v>
      </c>
      <c r="I155" s="555" t="s">
        <v>2885</v>
      </c>
      <c r="J155" s="555">
        <v>43675</v>
      </c>
      <c r="K155" s="558" t="s">
        <v>4144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6291</v>
      </c>
      <c r="C156" s="545" t="s">
        <v>2882</v>
      </c>
      <c r="D156" s="545" t="s">
        <v>624</v>
      </c>
      <c r="E156" s="557">
        <v>17805.25</v>
      </c>
      <c r="F156" s="545" t="s">
        <v>3360</v>
      </c>
      <c r="G156" s="555" t="s">
        <v>2884</v>
      </c>
      <c r="H156" s="555" t="s">
        <v>29</v>
      </c>
      <c r="I156" s="555" t="s">
        <v>2885</v>
      </c>
      <c r="J156" s="555">
        <v>43699</v>
      </c>
      <c r="K156" s="558" t="s">
        <v>4144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6310</v>
      </c>
      <c r="C157" s="545" t="s">
        <v>3740</v>
      </c>
      <c r="D157" s="545" t="s">
        <v>624</v>
      </c>
      <c r="E157" s="557">
        <v>0</v>
      </c>
      <c r="F157" s="545" t="s">
        <v>3262</v>
      </c>
      <c r="G157" s="545" t="s">
        <v>2884</v>
      </c>
      <c r="H157" s="545" t="s">
        <v>29</v>
      </c>
      <c r="I157" s="545" t="s">
        <v>2884</v>
      </c>
      <c r="J157" s="555">
        <v>43700</v>
      </c>
      <c r="K157" s="561" t="s">
        <v>3750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6328</v>
      </c>
      <c r="C158" s="545" t="s">
        <v>3740</v>
      </c>
      <c r="D158" s="545" t="s">
        <v>624</v>
      </c>
      <c r="E158" s="557">
        <v>0</v>
      </c>
      <c r="F158" s="545" t="s">
        <v>5140</v>
      </c>
      <c r="G158" s="545" t="s">
        <v>28</v>
      </c>
      <c r="H158" s="545" t="s">
        <v>29</v>
      </c>
      <c r="I158" s="545" t="s">
        <v>5141</v>
      </c>
      <c r="J158" s="555">
        <v>43777</v>
      </c>
      <c r="K158" s="561" t="s">
        <v>4562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6304</v>
      </c>
      <c r="C159" s="392" t="s">
        <v>2882</v>
      </c>
      <c r="D159" s="545" t="s">
        <v>6271</v>
      </c>
      <c r="E159" s="557">
        <v>20000</v>
      </c>
      <c r="F159" s="545" t="s">
        <v>3415</v>
      </c>
      <c r="G159" s="555" t="s">
        <v>2884</v>
      </c>
      <c r="H159" s="555" t="s">
        <v>29</v>
      </c>
      <c r="I159" s="555" t="s">
        <v>2885</v>
      </c>
      <c r="J159" s="555">
        <v>43840</v>
      </c>
      <c r="K159" s="558" t="s">
        <v>3760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6329</v>
      </c>
      <c r="C160" s="545" t="s">
        <v>2882</v>
      </c>
      <c r="D160" s="545" t="s">
        <v>624</v>
      </c>
      <c r="E160" s="557">
        <v>379116.63</v>
      </c>
      <c r="F160" s="545" t="s">
        <v>3370</v>
      </c>
      <c r="G160" s="555" t="s">
        <v>2950</v>
      </c>
      <c r="H160" s="555" t="s">
        <v>29</v>
      </c>
      <c r="I160" s="555" t="s">
        <v>2950</v>
      </c>
      <c r="J160" s="555">
        <v>43426</v>
      </c>
      <c r="K160" s="558" t="s">
        <v>3764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6320</v>
      </c>
      <c r="C161" s="392" t="s">
        <v>3740</v>
      </c>
      <c r="D161" s="545" t="s">
        <v>6271</v>
      </c>
      <c r="E161" s="557">
        <v>10000</v>
      </c>
      <c r="F161" s="545" t="s">
        <v>4814</v>
      </c>
      <c r="G161" s="545" t="s">
        <v>2884</v>
      </c>
      <c r="H161" s="545" t="s">
        <v>29</v>
      </c>
      <c r="I161" s="545" t="s">
        <v>2884</v>
      </c>
      <c r="J161" s="555">
        <v>44068</v>
      </c>
      <c r="K161" s="561" t="s">
        <v>3750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6279</v>
      </c>
      <c r="C162" s="392" t="s">
        <v>2882</v>
      </c>
      <c r="D162" s="545" t="s">
        <v>6271</v>
      </c>
      <c r="E162" s="557">
        <v>10000</v>
      </c>
      <c r="F162" s="545" t="s">
        <v>3188</v>
      </c>
      <c r="G162" s="555" t="s">
        <v>2884</v>
      </c>
      <c r="H162" s="555" t="s">
        <v>29</v>
      </c>
      <c r="I162" s="555" t="s">
        <v>2885</v>
      </c>
      <c r="J162" s="555">
        <v>43605</v>
      </c>
      <c r="K162" s="558" t="s">
        <v>3760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6298</v>
      </c>
      <c r="C163" s="392" t="s">
        <v>2882</v>
      </c>
      <c r="D163" s="545" t="s">
        <v>6271</v>
      </c>
      <c r="E163" s="557">
        <v>14000</v>
      </c>
      <c r="F163" s="545" t="s">
        <v>3309</v>
      </c>
      <c r="G163" s="555" t="s">
        <v>2884</v>
      </c>
      <c r="H163" s="555" t="s">
        <v>29</v>
      </c>
      <c r="I163" s="555" t="s">
        <v>2885</v>
      </c>
      <c r="J163" s="555">
        <v>43564</v>
      </c>
      <c r="K163" s="558" t="s">
        <v>3764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6292</v>
      </c>
      <c r="C164" s="392" t="s">
        <v>2882</v>
      </c>
      <c r="D164" s="545" t="s">
        <v>6271</v>
      </c>
      <c r="E164" s="557">
        <v>7000</v>
      </c>
      <c r="F164" s="545" t="s">
        <v>3469</v>
      </c>
      <c r="G164" s="555" t="s">
        <v>2884</v>
      </c>
      <c r="H164" s="555" t="s">
        <v>29</v>
      </c>
      <c r="I164" s="555" t="s">
        <v>2885</v>
      </c>
      <c r="J164" s="555">
        <v>43717</v>
      </c>
      <c r="K164" s="558" t="s">
        <v>4144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6320</v>
      </c>
      <c r="C165" s="392" t="s">
        <v>3740</v>
      </c>
      <c r="D165" s="545" t="s">
        <v>6271</v>
      </c>
      <c r="E165" s="557">
        <v>8000</v>
      </c>
      <c r="F165" s="545" t="s">
        <v>4814</v>
      </c>
      <c r="G165" s="545" t="s">
        <v>2884</v>
      </c>
      <c r="H165" s="545" t="s">
        <v>29</v>
      </c>
      <c r="I165" s="545" t="s">
        <v>2884</v>
      </c>
      <c r="J165" s="555">
        <v>44068</v>
      </c>
      <c r="K165" s="561" t="s">
        <v>3750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6293</v>
      </c>
      <c r="C166" s="392" t="s">
        <v>2882</v>
      </c>
      <c r="D166" s="545" t="s">
        <v>6271</v>
      </c>
      <c r="E166" s="557">
        <v>140000</v>
      </c>
      <c r="F166" s="545" t="s">
        <v>3405</v>
      </c>
      <c r="G166" s="555" t="s">
        <v>2884</v>
      </c>
      <c r="H166" s="555" t="s">
        <v>29</v>
      </c>
      <c r="I166" s="555" t="s">
        <v>2885</v>
      </c>
      <c r="J166" s="555">
        <v>43894</v>
      </c>
      <c r="K166" s="558" t="s">
        <v>3760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6330</v>
      </c>
      <c r="C167" s="392" t="s">
        <v>2882</v>
      </c>
      <c r="D167" s="545" t="s">
        <v>6271</v>
      </c>
      <c r="E167" s="557">
        <v>10000</v>
      </c>
      <c r="F167" s="545" t="s">
        <v>3333</v>
      </c>
      <c r="G167" s="555" t="s">
        <v>2884</v>
      </c>
      <c r="H167" s="555" t="s">
        <v>29</v>
      </c>
      <c r="I167" s="555" t="s">
        <v>2891</v>
      </c>
      <c r="J167" s="555">
        <v>43622</v>
      </c>
      <c r="K167" s="558" t="s">
        <v>3760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6282</v>
      </c>
      <c r="C168" s="392" t="s">
        <v>3740</v>
      </c>
      <c r="D168" s="545" t="s">
        <v>6271</v>
      </c>
      <c r="E168" s="557">
        <v>130000</v>
      </c>
      <c r="F168" s="545" t="s">
        <v>4620</v>
      </c>
      <c r="G168" s="545" t="s">
        <v>2884</v>
      </c>
      <c r="H168" s="545" t="s">
        <v>29</v>
      </c>
      <c r="I168" s="545" t="s">
        <v>2884</v>
      </c>
      <c r="J168" s="555">
        <v>44252</v>
      </c>
      <c r="K168" s="561" t="s">
        <v>3760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6298</v>
      </c>
      <c r="C169" s="392" t="s">
        <v>2882</v>
      </c>
      <c r="D169" s="545" t="s">
        <v>6271</v>
      </c>
      <c r="E169" s="557">
        <v>12000</v>
      </c>
      <c r="F169" s="545" t="s">
        <v>3309</v>
      </c>
      <c r="G169" s="555" t="s">
        <v>2884</v>
      </c>
      <c r="H169" s="555" t="s">
        <v>29</v>
      </c>
      <c r="I169" s="555" t="s">
        <v>2885</v>
      </c>
      <c r="J169" s="555">
        <v>43564</v>
      </c>
      <c r="K169" s="558" t="s">
        <v>3764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6279</v>
      </c>
      <c r="C170" s="392" t="s">
        <v>2882</v>
      </c>
      <c r="D170" s="545" t="s">
        <v>6271</v>
      </c>
      <c r="E170" s="557">
        <v>34182</v>
      </c>
      <c r="F170" s="545" t="s">
        <v>3188</v>
      </c>
      <c r="G170" s="555" t="s">
        <v>2884</v>
      </c>
      <c r="H170" s="555" t="s">
        <v>29</v>
      </c>
      <c r="I170" s="555" t="s">
        <v>2885</v>
      </c>
      <c r="J170" s="555">
        <v>43605</v>
      </c>
      <c r="K170" s="558" t="s">
        <v>3760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6320</v>
      </c>
      <c r="C171" s="392" t="s">
        <v>3740</v>
      </c>
      <c r="D171" s="545" t="s">
        <v>6271</v>
      </c>
      <c r="E171" s="557">
        <v>20000</v>
      </c>
      <c r="F171" s="545" t="s">
        <v>4814</v>
      </c>
      <c r="G171" s="545" t="s">
        <v>2884</v>
      </c>
      <c r="H171" s="545" t="s">
        <v>29</v>
      </c>
      <c r="I171" s="545" t="s">
        <v>2884</v>
      </c>
      <c r="J171" s="555">
        <v>44068</v>
      </c>
      <c r="K171" s="561" t="s">
        <v>3750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6304</v>
      </c>
      <c r="C172" s="392" t="s">
        <v>2882</v>
      </c>
      <c r="D172" s="545" t="s">
        <v>6271</v>
      </c>
      <c r="E172" s="557">
        <v>20000</v>
      </c>
      <c r="F172" s="545" t="s">
        <v>3415</v>
      </c>
      <c r="G172" s="555" t="s">
        <v>2884</v>
      </c>
      <c r="H172" s="555" t="s">
        <v>29</v>
      </c>
      <c r="I172" s="555" t="s">
        <v>2885</v>
      </c>
      <c r="J172" s="555">
        <v>43840</v>
      </c>
      <c r="K172" s="558" t="s">
        <v>3760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6295</v>
      </c>
      <c r="C173" s="392" t="s">
        <v>2882</v>
      </c>
      <c r="D173" s="545" t="s">
        <v>6271</v>
      </c>
      <c r="E173" s="557">
        <v>3000</v>
      </c>
      <c r="F173" s="545" t="s">
        <v>2947</v>
      </c>
      <c r="G173" s="555" t="s">
        <v>2884</v>
      </c>
      <c r="H173" s="555" t="s">
        <v>29</v>
      </c>
      <c r="I173" s="555" t="s">
        <v>2885</v>
      </c>
      <c r="J173" s="555">
        <v>43867</v>
      </c>
      <c r="K173" s="558" t="s">
        <v>3750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6277</v>
      </c>
      <c r="C174" s="392" t="s">
        <v>2882</v>
      </c>
      <c r="D174" s="545" t="s">
        <v>6271</v>
      </c>
      <c r="E174" s="557">
        <v>7000</v>
      </c>
      <c r="F174" s="545" t="s">
        <v>3151</v>
      </c>
      <c r="G174" s="555" t="s">
        <v>2884</v>
      </c>
      <c r="H174" s="555" t="s">
        <v>29</v>
      </c>
      <c r="I174" s="555" t="s">
        <v>2885</v>
      </c>
      <c r="J174" s="555">
        <v>43703</v>
      </c>
      <c r="K174" s="558" t="s">
        <v>4144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6308</v>
      </c>
      <c r="C175" s="392" t="s">
        <v>2882</v>
      </c>
      <c r="D175" s="545" t="s">
        <v>6271</v>
      </c>
      <c r="E175" s="557">
        <v>10000</v>
      </c>
      <c r="F175" s="545" t="s">
        <v>3251</v>
      </c>
      <c r="G175" s="555" t="s">
        <v>2884</v>
      </c>
      <c r="H175" s="555" t="s">
        <v>29</v>
      </c>
      <c r="I175" s="555" t="s">
        <v>2885</v>
      </c>
      <c r="J175" s="555">
        <v>43732</v>
      </c>
      <c r="K175" s="558" t="s">
        <v>4144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6331</v>
      </c>
      <c r="C176" s="545" t="s">
        <v>2882</v>
      </c>
      <c r="D176" s="545" t="s">
        <v>624</v>
      </c>
      <c r="E176" s="557">
        <v>191544.71</v>
      </c>
      <c r="F176" s="545" t="s">
        <v>3489</v>
      </c>
      <c r="G176" s="555" t="s">
        <v>2950</v>
      </c>
      <c r="H176" s="555" t="s">
        <v>29</v>
      </c>
      <c r="I176" s="555" t="s">
        <v>2950</v>
      </c>
      <c r="J176" s="555">
        <v>43494</v>
      </c>
      <c r="K176" s="558" t="s">
        <v>3764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6332</v>
      </c>
      <c r="C177" s="392" t="s">
        <v>2882</v>
      </c>
      <c r="D177" s="545" t="s">
        <v>6271</v>
      </c>
      <c r="E177" s="557">
        <v>9600</v>
      </c>
      <c r="F177" s="545" t="s">
        <v>3322</v>
      </c>
      <c r="G177" s="555" t="s">
        <v>2884</v>
      </c>
      <c r="H177" s="555" t="s">
        <v>29</v>
      </c>
      <c r="I177" s="555" t="s">
        <v>2885</v>
      </c>
      <c r="J177" s="555">
        <v>43873</v>
      </c>
      <c r="K177" s="558" t="s">
        <v>3750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6279</v>
      </c>
      <c r="C178" s="392" t="s">
        <v>2882</v>
      </c>
      <c r="D178" s="545" t="s">
        <v>6271</v>
      </c>
      <c r="E178" s="557">
        <v>8000</v>
      </c>
      <c r="F178" s="545" t="s">
        <v>3188</v>
      </c>
      <c r="G178" s="555" t="s">
        <v>2884</v>
      </c>
      <c r="H178" s="555" t="s">
        <v>29</v>
      </c>
      <c r="I178" s="555" t="s">
        <v>2885</v>
      </c>
      <c r="J178" s="555">
        <v>43605</v>
      </c>
      <c r="K178" s="558" t="s">
        <v>3760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6270</v>
      </c>
      <c r="C179" s="392" t="s">
        <v>2882</v>
      </c>
      <c r="D179" s="545" t="s">
        <v>6271</v>
      </c>
      <c r="E179" s="557">
        <v>100000</v>
      </c>
      <c r="F179" s="545" t="s">
        <v>3428</v>
      </c>
      <c r="G179" s="555" t="s">
        <v>2884</v>
      </c>
      <c r="H179" s="555" t="s">
        <v>29</v>
      </c>
      <c r="I179" s="555" t="s">
        <v>2885</v>
      </c>
      <c r="J179" s="555">
        <v>43675</v>
      </c>
      <c r="K179" s="558" t="s">
        <v>4144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6303</v>
      </c>
      <c r="C180" s="392" t="s">
        <v>2882</v>
      </c>
      <c r="D180" s="545" t="s">
        <v>6271</v>
      </c>
      <c r="E180" s="557">
        <v>30000</v>
      </c>
      <c r="F180" s="545" t="s">
        <v>3124</v>
      </c>
      <c r="G180" s="555" t="s">
        <v>2884</v>
      </c>
      <c r="H180" s="555" t="s">
        <v>29</v>
      </c>
      <c r="I180" s="555" t="s">
        <v>2885</v>
      </c>
      <c r="J180" s="555">
        <v>43888</v>
      </c>
      <c r="K180" s="558" t="s">
        <v>3750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6279</v>
      </c>
      <c r="C181" s="392" t="s">
        <v>2882</v>
      </c>
      <c r="D181" s="545" t="s">
        <v>6271</v>
      </c>
      <c r="E181" s="557">
        <v>6000</v>
      </c>
      <c r="F181" s="545" t="s">
        <v>3188</v>
      </c>
      <c r="G181" s="555" t="s">
        <v>2884</v>
      </c>
      <c r="H181" s="555" t="s">
        <v>29</v>
      </c>
      <c r="I181" s="555" t="s">
        <v>2885</v>
      </c>
      <c r="J181" s="555">
        <v>43605</v>
      </c>
      <c r="K181" s="558" t="s">
        <v>3760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6285</v>
      </c>
      <c r="C182" s="392" t="s">
        <v>2882</v>
      </c>
      <c r="D182" s="545" t="s">
        <v>6271</v>
      </c>
      <c r="E182" s="557">
        <v>6000</v>
      </c>
      <c r="F182" s="545" t="s">
        <v>3196</v>
      </c>
      <c r="G182" s="555" t="s">
        <v>2884</v>
      </c>
      <c r="H182" s="555" t="s">
        <v>29</v>
      </c>
      <c r="I182" s="555" t="s">
        <v>2891</v>
      </c>
      <c r="J182" s="555">
        <v>43559</v>
      </c>
      <c r="K182" s="558" t="s">
        <v>4144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6277</v>
      </c>
      <c r="C183" s="392" t="s">
        <v>2882</v>
      </c>
      <c r="D183" s="545" t="s">
        <v>6271</v>
      </c>
      <c r="E183" s="557">
        <v>6300</v>
      </c>
      <c r="F183" s="545" t="s">
        <v>3151</v>
      </c>
      <c r="G183" s="555" t="s">
        <v>2884</v>
      </c>
      <c r="H183" s="555" t="s">
        <v>29</v>
      </c>
      <c r="I183" s="555" t="s">
        <v>2885</v>
      </c>
      <c r="J183" s="555">
        <v>43703</v>
      </c>
      <c r="K183" s="558" t="s">
        <v>4144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6277</v>
      </c>
      <c r="C184" s="392" t="s">
        <v>2882</v>
      </c>
      <c r="D184" s="545" t="s">
        <v>6271</v>
      </c>
      <c r="E184" s="557">
        <v>10000</v>
      </c>
      <c r="F184" s="545" t="s">
        <v>3151</v>
      </c>
      <c r="G184" s="555" t="s">
        <v>2884</v>
      </c>
      <c r="H184" s="555" t="s">
        <v>29</v>
      </c>
      <c r="I184" s="555" t="s">
        <v>2885</v>
      </c>
      <c r="J184" s="555">
        <v>43703</v>
      </c>
      <c r="K184" s="558" t="s">
        <v>4144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6320</v>
      </c>
      <c r="C185" s="392" t="s">
        <v>3740</v>
      </c>
      <c r="D185" s="545" t="s">
        <v>6271</v>
      </c>
      <c r="E185" s="557">
        <v>5000</v>
      </c>
      <c r="F185" s="545" t="s">
        <v>4814</v>
      </c>
      <c r="G185" s="545" t="s">
        <v>2884</v>
      </c>
      <c r="H185" s="545" t="s">
        <v>29</v>
      </c>
      <c r="I185" s="545" t="s">
        <v>2884</v>
      </c>
      <c r="J185" s="555">
        <v>44068</v>
      </c>
      <c r="K185" s="561" t="s">
        <v>3750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6333</v>
      </c>
      <c r="C186" s="392" t="s">
        <v>2882</v>
      </c>
      <c r="D186" s="545" t="s">
        <v>6271</v>
      </c>
      <c r="E186" s="557">
        <v>10000</v>
      </c>
      <c r="F186" s="545" t="s">
        <v>3157</v>
      </c>
      <c r="G186" s="555" t="s">
        <v>2884</v>
      </c>
      <c r="H186" s="555" t="s">
        <v>29</v>
      </c>
      <c r="I186" s="555" t="s">
        <v>2885</v>
      </c>
      <c r="J186" s="555">
        <v>43875</v>
      </c>
      <c r="K186" s="558" t="s">
        <v>3760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6330</v>
      </c>
      <c r="C187" s="392" t="s">
        <v>2882</v>
      </c>
      <c r="D187" s="545" t="s">
        <v>6271</v>
      </c>
      <c r="E187" s="557">
        <v>20000</v>
      </c>
      <c r="F187" s="545" t="s">
        <v>3333</v>
      </c>
      <c r="G187" s="555" t="s">
        <v>2884</v>
      </c>
      <c r="H187" s="555" t="s">
        <v>29</v>
      </c>
      <c r="I187" s="555" t="s">
        <v>2891</v>
      </c>
      <c r="J187" s="555">
        <v>43622</v>
      </c>
      <c r="K187" s="558" t="s">
        <v>3760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3565</v>
      </c>
      <c r="C188" s="392" t="s">
        <v>3542</v>
      </c>
      <c r="D188" s="545" t="s">
        <v>6271</v>
      </c>
      <c r="E188" s="557">
        <v>30000</v>
      </c>
      <c r="F188" s="545" t="s">
        <v>3564</v>
      </c>
      <c r="G188" s="555" t="s">
        <v>28</v>
      </c>
      <c r="H188" s="555" t="s">
        <v>29</v>
      </c>
      <c r="I188" s="555" t="s">
        <v>28</v>
      </c>
      <c r="J188" s="555">
        <v>44062</v>
      </c>
      <c r="K188" s="558" t="s">
        <v>3750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3626</v>
      </c>
      <c r="C189" s="392" t="s">
        <v>3542</v>
      </c>
      <c r="D189" s="545" t="s">
        <v>6271</v>
      </c>
      <c r="E189" s="557">
        <v>28000</v>
      </c>
      <c r="F189" s="545" t="s">
        <v>3625</v>
      </c>
      <c r="G189" s="555" t="s">
        <v>28</v>
      </c>
      <c r="H189" s="555" t="s">
        <v>29</v>
      </c>
      <c r="I189" s="555" t="s">
        <v>3033</v>
      </c>
      <c r="J189" s="555">
        <v>43635</v>
      </c>
      <c r="K189" s="558" t="s">
        <v>4144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6284</v>
      </c>
      <c r="C190" s="392" t="s">
        <v>2882</v>
      </c>
      <c r="D190" s="545" t="s">
        <v>6271</v>
      </c>
      <c r="E190" s="557">
        <v>1800000</v>
      </c>
      <c r="F190" s="545" t="s">
        <v>3214</v>
      </c>
      <c r="G190" s="555" t="s">
        <v>2884</v>
      </c>
      <c r="H190" s="555" t="s">
        <v>29</v>
      </c>
      <c r="I190" s="555" t="s">
        <v>2891</v>
      </c>
      <c r="J190" s="555">
        <v>43664</v>
      </c>
      <c r="K190" s="558" t="s">
        <v>4144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6279</v>
      </c>
      <c r="C191" s="392" t="s">
        <v>2882</v>
      </c>
      <c r="D191" s="545" t="s">
        <v>6271</v>
      </c>
      <c r="E191" s="557">
        <v>15000</v>
      </c>
      <c r="F191" s="545" t="s">
        <v>3188</v>
      </c>
      <c r="G191" s="555" t="s">
        <v>2884</v>
      </c>
      <c r="H191" s="555" t="s">
        <v>29</v>
      </c>
      <c r="I191" s="555" t="s">
        <v>2885</v>
      </c>
      <c r="J191" s="555">
        <v>43605</v>
      </c>
      <c r="K191" s="558" t="s">
        <v>3760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6292</v>
      </c>
      <c r="C192" s="392" t="s">
        <v>2882</v>
      </c>
      <c r="D192" s="545" t="s">
        <v>6271</v>
      </c>
      <c r="E192" s="557">
        <v>7000</v>
      </c>
      <c r="F192" s="545" t="s">
        <v>3469</v>
      </c>
      <c r="G192" s="555" t="s">
        <v>2884</v>
      </c>
      <c r="H192" s="555" t="s">
        <v>29</v>
      </c>
      <c r="I192" s="555" t="s">
        <v>2885</v>
      </c>
      <c r="J192" s="555">
        <v>43717</v>
      </c>
      <c r="K192" s="558" t="s">
        <v>4144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6303</v>
      </c>
      <c r="C193" s="392" t="s">
        <v>2882</v>
      </c>
      <c r="D193" s="545" t="s">
        <v>6271</v>
      </c>
      <c r="E193" s="557">
        <v>90562.43</v>
      </c>
      <c r="F193" s="545" t="s">
        <v>3124</v>
      </c>
      <c r="G193" s="555" t="s">
        <v>2884</v>
      </c>
      <c r="H193" s="555" t="s">
        <v>29</v>
      </c>
      <c r="I193" s="555" t="s">
        <v>2885</v>
      </c>
      <c r="J193" s="555">
        <v>43888</v>
      </c>
      <c r="K193" s="558" t="s">
        <v>3750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6273</v>
      </c>
      <c r="C194" s="392" t="s">
        <v>3740</v>
      </c>
      <c r="D194" s="545" t="s">
        <v>6271</v>
      </c>
      <c r="E194" s="557">
        <v>45400</v>
      </c>
      <c r="F194" s="545" t="s">
        <v>5003</v>
      </c>
      <c r="G194" s="545" t="s">
        <v>2884</v>
      </c>
      <c r="H194" s="545" t="s">
        <v>29</v>
      </c>
      <c r="I194" s="545" t="s">
        <v>2884</v>
      </c>
      <c r="J194" s="555">
        <v>43749</v>
      </c>
      <c r="K194" s="561" t="s">
        <v>4144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6278</v>
      </c>
      <c r="C195" s="392" t="s">
        <v>2882</v>
      </c>
      <c r="D195" s="545" t="s">
        <v>6271</v>
      </c>
      <c r="E195" s="557">
        <v>10000</v>
      </c>
      <c r="F195" s="545" t="s">
        <v>3517</v>
      </c>
      <c r="G195" s="555" t="s">
        <v>2884</v>
      </c>
      <c r="H195" s="555" t="s">
        <v>29</v>
      </c>
      <c r="I195" s="555" t="s">
        <v>2885</v>
      </c>
      <c r="J195" s="555">
        <v>43567</v>
      </c>
      <c r="K195" s="558" t="s">
        <v>3750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6334</v>
      </c>
      <c r="C196" s="392" t="s">
        <v>3740</v>
      </c>
      <c r="D196" s="545" t="s">
        <v>6271</v>
      </c>
      <c r="E196" s="557">
        <v>20000</v>
      </c>
      <c r="F196" s="545" t="s">
        <v>4569</v>
      </c>
      <c r="G196" s="545" t="s">
        <v>2884</v>
      </c>
      <c r="H196" s="545" t="s">
        <v>29</v>
      </c>
      <c r="I196" s="545" t="s">
        <v>2884</v>
      </c>
      <c r="J196" s="555">
        <v>43717</v>
      </c>
      <c r="K196" s="561" t="s">
        <v>4144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6321</v>
      </c>
      <c r="C197" s="392" t="s">
        <v>2882</v>
      </c>
      <c r="D197" s="545" t="s">
        <v>6271</v>
      </c>
      <c r="E197" s="557">
        <v>50000</v>
      </c>
      <c r="F197" s="545" t="s">
        <v>3456</v>
      </c>
      <c r="G197" s="555" t="s">
        <v>2884</v>
      </c>
      <c r="H197" s="555" t="s">
        <v>29</v>
      </c>
      <c r="I197" s="555" t="s">
        <v>2885</v>
      </c>
      <c r="J197" s="555">
        <v>44041</v>
      </c>
      <c r="K197" s="558" t="s">
        <v>3750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3631</v>
      </c>
      <c r="C198" s="392" t="s">
        <v>3542</v>
      </c>
      <c r="D198" s="545" t="s">
        <v>6271</v>
      </c>
      <c r="E198" s="557">
        <v>6000</v>
      </c>
      <c r="F198" s="545" t="s">
        <v>3630</v>
      </c>
      <c r="G198" s="555" t="s">
        <v>28</v>
      </c>
      <c r="H198" s="555" t="s">
        <v>29</v>
      </c>
      <c r="I198" s="555" t="s">
        <v>2483</v>
      </c>
      <c r="J198" s="555">
        <v>43797</v>
      </c>
      <c r="K198" s="558" t="s">
        <v>3760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6320</v>
      </c>
      <c r="C199" s="392" t="s">
        <v>3740</v>
      </c>
      <c r="D199" s="545" t="s">
        <v>6271</v>
      </c>
      <c r="E199" s="557">
        <v>20000</v>
      </c>
      <c r="F199" s="545" t="s">
        <v>4814</v>
      </c>
      <c r="G199" s="545" t="s">
        <v>2884</v>
      </c>
      <c r="H199" s="545" t="s">
        <v>29</v>
      </c>
      <c r="I199" s="545" t="s">
        <v>2884</v>
      </c>
      <c r="J199" s="555">
        <v>44068</v>
      </c>
      <c r="K199" s="561" t="s">
        <v>3750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6304</v>
      </c>
      <c r="C200" s="545" t="s">
        <v>2882</v>
      </c>
      <c r="D200" s="545" t="s">
        <v>624</v>
      </c>
      <c r="E200" s="557">
        <v>90562.43</v>
      </c>
      <c r="F200" s="545" t="s">
        <v>3415</v>
      </c>
      <c r="G200" s="555" t="s">
        <v>2884</v>
      </c>
      <c r="H200" s="555" t="s">
        <v>29</v>
      </c>
      <c r="I200" s="555" t="s">
        <v>2885</v>
      </c>
      <c r="J200" s="555">
        <v>43840</v>
      </c>
      <c r="K200" s="558" t="s">
        <v>3760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6304</v>
      </c>
      <c r="C201" s="392" t="s">
        <v>2882</v>
      </c>
      <c r="D201" s="545" t="s">
        <v>6271</v>
      </c>
      <c r="E201" s="563">
        <v>30000</v>
      </c>
      <c r="F201" s="545" t="s">
        <v>3415</v>
      </c>
      <c r="G201" s="555" t="s">
        <v>2884</v>
      </c>
      <c r="H201" s="555" t="s">
        <v>29</v>
      </c>
      <c r="I201" s="555" t="s">
        <v>2885</v>
      </c>
      <c r="J201" s="555">
        <v>43840</v>
      </c>
      <c r="K201" s="558" t="s">
        <v>3760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6279</v>
      </c>
      <c r="C202" s="392" t="s">
        <v>2882</v>
      </c>
      <c r="D202" s="545" t="s">
        <v>6271</v>
      </c>
      <c r="E202" s="557">
        <v>7000</v>
      </c>
      <c r="F202" s="545" t="s">
        <v>3188</v>
      </c>
      <c r="G202" s="555" t="s">
        <v>2884</v>
      </c>
      <c r="H202" s="555" t="s">
        <v>29</v>
      </c>
      <c r="I202" s="555" t="s">
        <v>2885</v>
      </c>
      <c r="J202" s="555">
        <v>43605</v>
      </c>
      <c r="K202" s="558" t="s">
        <v>3760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6277</v>
      </c>
      <c r="C203" s="392" t="s">
        <v>2882</v>
      </c>
      <c r="D203" s="545" t="s">
        <v>6271</v>
      </c>
      <c r="E203" s="557">
        <v>112433.37</v>
      </c>
      <c r="F203" s="545" t="s">
        <v>3151</v>
      </c>
      <c r="G203" s="555" t="s">
        <v>2884</v>
      </c>
      <c r="H203" s="555" t="s">
        <v>29</v>
      </c>
      <c r="I203" s="555" t="s">
        <v>2885</v>
      </c>
      <c r="J203" s="555">
        <v>43703</v>
      </c>
      <c r="K203" s="558" t="s">
        <v>4144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6320</v>
      </c>
      <c r="C204" s="392" t="s">
        <v>3740</v>
      </c>
      <c r="D204" s="545" t="s">
        <v>6271</v>
      </c>
      <c r="E204" s="557">
        <v>286876.15999999997</v>
      </c>
      <c r="F204" s="545" t="s">
        <v>4814</v>
      </c>
      <c r="G204" s="545" t="s">
        <v>2884</v>
      </c>
      <c r="H204" s="545" t="s">
        <v>29</v>
      </c>
      <c r="I204" s="545" t="s">
        <v>2884</v>
      </c>
      <c r="J204" s="555">
        <v>44068</v>
      </c>
      <c r="K204" s="561" t="s">
        <v>3750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6278</v>
      </c>
      <c r="C205" s="392" t="s">
        <v>2882</v>
      </c>
      <c r="D205" s="545" t="s">
        <v>6271</v>
      </c>
      <c r="E205" s="557">
        <v>34941.81</v>
      </c>
      <c r="F205" s="545" t="s">
        <v>3517</v>
      </c>
      <c r="G205" s="555" t="s">
        <v>2884</v>
      </c>
      <c r="H205" s="555" t="s">
        <v>29</v>
      </c>
      <c r="I205" s="555" t="s">
        <v>2885</v>
      </c>
      <c r="J205" s="555">
        <v>43567</v>
      </c>
      <c r="K205" s="558" t="s">
        <v>3750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6270</v>
      </c>
      <c r="C206" s="392" t="s">
        <v>2882</v>
      </c>
      <c r="D206" s="545" t="s">
        <v>6271</v>
      </c>
      <c r="E206" s="557">
        <v>130950.51000000001</v>
      </c>
      <c r="F206" s="545" t="s">
        <v>3428</v>
      </c>
      <c r="G206" s="555" t="s">
        <v>2884</v>
      </c>
      <c r="H206" s="555" t="s">
        <v>29</v>
      </c>
      <c r="I206" s="555" t="s">
        <v>2885</v>
      </c>
      <c r="J206" s="555">
        <v>43675</v>
      </c>
      <c r="K206" s="558" t="s">
        <v>4144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6292</v>
      </c>
      <c r="C207" s="392" t="s">
        <v>2882</v>
      </c>
      <c r="D207" s="545" t="s">
        <v>6271</v>
      </c>
      <c r="E207" s="557">
        <v>10000</v>
      </c>
      <c r="F207" s="545" t="s">
        <v>3469</v>
      </c>
      <c r="G207" s="555" t="s">
        <v>2884</v>
      </c>
      <c r="H207" s="555" t="s">
        <v>29</v>
      </c>
      <c r="I207" s="555" t="s">
        <v>2885</v>
      </c>
      <c r="J207" s="555">
        <v>43717</v>
      </c>
      <c r="K207" s="558" t="s">
        <v>4144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6303</v>
      </c>
      <c r="C208" s="392" t="s">
        <v>2882</v>
      </c>
      <c r="D208" s="545" t="s">
        <v>6271</v>
      </c>
      <c r="E208" s="557">
        <v>5500</v>
      </c>
      <c r="F208" s="545" t="s">
        <v>3124</v>
      </c>
      <c r="G208" s="555" t="s">
        <v>2884</v>
      </c>
      <c r="H208" s="555" t="s">
        <v>29</v>
      </c>
      <c r="I208" s="555" t="s">
        <v>2885</v>
      </c>
      <c r="J208" s="555">
        <v>43888</v>
      </c>
      <c r="K208" s="558" t="s">
        <v>3750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6285</v>
      </c>
      <c r="C209" s="392" t="s">
        <v>2882</v>
      </c>
      <c r="D209" s="545" t="s">
        <v>6271</v>
      </c>
      <c r="E209" s="557">
        <v>35000</v>
      </c>
      <c r="F209" s="545" t="s">
        <v>3196</v>
      </c>
      <c r="G209" s="555" t="s">
        <v>2884</v>
      </c>
      <c r="H209" s="555" t="s">
        <v>29</v>
      </c>
      <c r="I209" s="555" t="s">
        <v>2891</v>
      </c>
      <c r="J209" s="555">
        <v>43559</v>
      </c>
      <c r="K209" s="558" t="s">
        <v>4144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6335</v>
      </c>
      <c r="C210" s="392" t="s">
        <v>2882</v>
      </c>
      <c r="D210" s="545" t="s">
        <v>6271</v>
      </c>
      <c r="E210" s="557">
        <v>100000</v>
      </c>
      <c r="F210" s="545" t="s">
        <v>3335</v>
      </c>
      <c r="G210" s="555" t="s">
        <v>2884</v>
      </c>
      <c r="H210" s="555" t="s">
        <v>29</v>
      </c>
      <c r="I210" s="555" t="s">
        <v>2885</v>
      </c>
      <c r="J210" s="555">
        <v>43922</v>
      </c>
      <c r="K210" s="558" t="s">
        <v>3760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6335</v>
      </c>
      <c r="C211" s="392" t="s">
        <v>2882</v>
      </c>
      <c r="D211" s="545" t="s">
        <v>6271</v>
      </c>
      <c r="E211" s="557">
        <v>32772.800000000003</v>
      </c>
      <c r="F211" s="545" t="s">
        <v>3335</v>
      </c>
      <c r="G211" s="555" t="s">
        <v>2884</v>
      </c>
      <c r="H211" s="555" t="s">
        <v>29</v>
      </c>
      <c r="I211" s="555" t="s">
        <v>2885</v>
      </c>
      <c r="J211" s="555">
        <v>43922</v>
      </c>
      <c r="K211" s="558" t="s">
        <v>3760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6335</v>
      </c>
      <c r="C212" s="392" t="s">
        <v>2882</v>
      </c>
      <c r="D212" s="545" t="s">
        <v>6271</v>
      </c>
      <c r="E212" s="557">
        <v>13100.45</v>
      </c>
      <c r="F212" s="545" t="s">
        <v>3335</v>
      </c>
      <c r="G212" s="555" t="s">
        <v>2884</v>
      </c>
      <c r="H212" s="555" t="s">
        <v>29</v>
      </c>
      <c r="I212" s="555" t="s">
        <v>2885</v>
      </c>
      <c r="J212" s="555">
        <v>43922</v>
      </c>
      <c r="K212" s="558" t="s">
        <v>3760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6335</v>
      </c>
      <c r="C213" s="392" t="s">
        <v>2882</v>
      </c>
      <c r="D213" s="545" t="s">
        <v>6271</v>
      </c>
      <c r="E213" s="557">
        <v>40379.75</v>
      </c>
      <c r="F213" s="545" t="s">
        <v>3335</v>
      </c>
      <c r="G213" s="555" t="s">
        <v>2884</v>
      </c>
      <c r="H213" s="555" t="s">
        <v>29</v>
      </c>
      <c r="I213" s="555" t="s">
        <v>2885</v>
      </c>
      <c r="J213" s="555">
        <v>43922</v>
      </c>
      <c r="K213" s="558" t="s">
        <v>3760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6277</v>
      </c>
      <c r="C214" s="392" t="s">
        <v>2882</v>
      </c>
      <c r="D214" s="545" t="s">
        <v>6271</v>
      </c>
      <c r="E214" s="557">
        <v>8747</v>
      </c>
      <c r="F214" s="545" t="s">
        <v>3151</v>
      </c>
      <c r="G214" s="555" t="s">
        <v>2884</v>
      </c>
      <c r="H214" s="555" t="s">
        <v>29</v>
      </c>
      <c r="I214" s="555" t="s">
        <v>2885</v>
      </c>
      <c r="J214" s="555">
        <v>43703</v>
      </c>
      <c r="K214" s="558" t="s">
        <v>4144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6277</v>
      </c>
      <c r="C215" s="392" t="s">
        <v>2882</v>
      </c>
      <c r="D215" s="545" t="s">
        <v>6271</v>
      </c>
      <c r="E215" s="557">
        <v>10000</v>
      </c>
      <c r="F215" s="545" t="s">
        <v>3151</v>
      </c>
      <c r="G215" s="555" t="s">
        <v>2884</v>
      </c>
      <c r="H215" s="555" t="s">
        <v>29</v>
      </c>
      <c r="I215" s="555" t="s">
        <v>2885</v>
      </c>
      <c r="J215" s="555">
        <v>43703</v>
      </c>
      <c r="K215" s="558" t="s">
        <v>4144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6336</v>
      </c>
      <c r="C216" s="392" t="s">
        <v>2882</v>
      </c>
      <c r="D216" s="545" t="s">
        <v>6271</v>
      </c>
      <c r="E216" s="557">
        <v>20000</v>
      </c>
      <c r="F216" s="545" t="s">
        <v>3128</v>
      </c>
      <c r="G216" s="555" t="s">
        <v>2884</v>
      </c>
      <c r="H216" s="555" t="s">
        <v>29</v>
      </c>
      <c r="I216" s="555" t="s">
        <v>2891</v>
      </c>
      <c r="J216" s="555">
        <v>43531</v>
      </c>
      <c r="K216" s="558" t="s">
        <v>3764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6336</v>
      </c>
      <c r="C217" s="392" t="s">
        <v>2882</v>
      </c>
      <c r="D217" s="545" t="s">
        <v>6271</v>
      </c>
      <c r="E217" s="557">
        <v>20000</v>
      </c>
      <c r="F217" s="545" t="s">
        <v>3128</v>
      </c>
      <c r="G217" s="555" t="s">
        <v>2884</v>
      </c>
      <c r="H217" s="555" t="s">
        <v>29</v>
      </c>
      <c r="I217" s="555" t="s">
        <v>2891</v>
      </c>
      <c r="J217" s="555">
        <v>43531</v>
      </c>
      <c r="K217" s="558" t="s">
        <v>3764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3631</v>
      </c>
      <c r="C218" s="392" t="s">
        <v>3542</v>
      </c>
      <c r="D218" s="545" t="s">
        <v>6271</v>
      </c>
      <c r="E218" s="557">
        <v>28000</v>
      </c>
      <c r="F218" s="545" t="s">
        <v>3630</v>
      </c>
      <c r="G218" s="555" t="s">
        <v>28</v>
      </c>
      <c r="H218" s="555" t="s">
        <v>29</v>
      </c>
      <c r="I218" s="555" t="s">
        <v>2483</v>
      </c>
      <c r="J218" s="555">
        <v>43797</v>
      </c>
      <c r="K218" s="558" t="s">
        <v>3760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3631</v>
      </c>
      <c r="C219" s="392" t="s">
        <v>3542</v>
      </c>
      <c r="D219" s="545" t="s">
        <v>6271</v>
      </c>
      <c r="E219" s="557">
        <v>25000</v>
      </c>
      <c r="F219" s="545" t="s">
        <v>3630</v>
      </c>
      <c r="G219" s="555" t="s">
        <v>28</v>
      </c>
      <c r="H219" s="555" t="s">
        <v>29</v>
      </c>
      <c r="I219" s="555" t="s">
        <v>2483</v>
      </c>
      <c r="J219" s="555">
        <v>43797</v>
      </c>
      <c r="K219" s="558" t="s">
        <v>3760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3631</v>
      </c>
      <c r="C220" s="392" t="s">
        <v>3542</v>
      </c>
      <c r="D220" s="545" t="s">
        <v>6271</v>
      </c>
      <c r="E220" s="557">
        <v>43000</v>
      </c>
      <c r="F220" s="545" t="s">
        <v>3630</v>
      </c>
      <c r="G220" s="555" t="s">
        <v>28</v>
      </c>
      <c r="H220" s="555" t="s">
        <v>29</v>
      </c>
      <c r="I220" s="555" t="s">
        <v>2483</v>
      </c>
      <c r="J220" s="555">
        <v>43797</v>
      </c>
      <c r="K220" s="558" t="s">
        <v>3760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3631</v>
      </c>
      <c r="C221" s="392" t="s">
        <v>3542</v>
      </c>
      <c r="D221" s="545" t="s">
        <v>6271</v>
      </c>
      <c r="E221" s="557">
        <v>200000</v>
      </c>
      <c r="F221" s="545" t="s">
        <v>3630</v>
      </c>
      <c r="G221" s="555" t="s">
        <v>28</v>
      </c>
      <c r="H221" s="555" t="s">
        <v>29</v>
      </c>
      <c r="I221" s="555" t="s">
        <v>2483</v>
      </c>
      <c r="J221" s="555">
        <v>43797</v>
      </c>
      <c r="K221" s="558" t="s">
        <v>3760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6285</v>
      </c>
      <c r="C222" s="392" t="s">
        <v>2882</v>
      </c>
      <c r="D222" s="545" t="s">
        <v>6271</v>
      </c>
      <c r="E222" s="557">
        <v>25000</v>
      </c>
      <c r="F222" s="545" t="s">
        <v>3196</v>
      </c>
      <c r="G222" s="555" t="s">
        <v>2884</v>
      </c>
      <c r="H222" s="555" t="s">
        <v>29</v>
      </c>
      <c r="I222" s="555" t="s">
        <v>2891</v>
      </c>
      <c r="J222" s="555">
        <v>43559</v>
      </c>
      <c r="K222" s="558" t="s">
        <v>4144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6298</v>
      </c>
      <c r="C223" s="392" t="s">
        <v>2882</v>
      </c>
      <c r="D223" s="545" t="s">
        <v>6271</v>
      </c>
      <c r="E223" s="557">
        <v>14000</v>
      </c>
      <c r="F223" s="545" t="s">
        <v>3309</v>
      </c>
      <c r="G223" s="555" t="s">
        <v>2884</v>
      </c>
      <c r="H223" s="555" t="s">
        <v>29</v>
      </c>
      <c r="I223" s="555" t="s">
        <v>2885</v>
      </c>
      <c r="J223" s="555">
        <v>43564</v>
      </c>
      <c r="K223" s="558" t="s">
        <v>3764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6273</v>
      </c>
      <c r="C224" s="392" t="s">
        <v>3740</v>
      </c>
      <c r="D224" s="545" t="s">
        <v>6271</v>
      </c>
      <c r="E224" s="557">
        <v>153000</v>
      </c>
      <c r="F224" s="545" t="s">
        <v>5003</v>
      </c>
      <c r="G224" s="545" t="s">
        <v>2884</v>
      </c>
      <c r="H224" s="545" t="s">
        <v>29</v>
      </c>
      <c r="I224" s="545" t="s">
        <v>2884</v>
      </c>
      <c r="J224" s="555">
        <v>43749</v>
      </c>
      <c r="K224" s="561" t="s">
        <v>4144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6337</v>
      </c>
      <c r="C225" s="545" t="s">
        <v>2882</v>
      </c>
      <c r="D225" s="545" t="s">
        <v>624</v>
      </c>
      <c r="E225" s="557">
        <v>268845.87</v>
      </c>
      <c r="F225" s="545" t="s">
        <v>2949</v>
      </c>
      <c r="G225" s="555" t="s">
        <v>2950</v>
      </c>
      <c r="H225" s="555" t="s">
        <v>29</v>
      </c>
      <c r="I225" s="555" t="s">
        <v>2950</v>
      </c>
      <c r="J225" s="555">
        <v>43563</v>
      </c>
      <c r="K225" s="558" t="s">
        <v>3764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6323</v>
      </c>
      <c r="C226" s="392" t="s">
        <v>2882</v>
      </c>
      <c r="D226" s="545" t="s">
        <v>6271</v>
      </c>
      <c r="E226" s="557">
        <v>7000</v>
      </c>
      <c r="F226" s="545" t="s">
        <v>3226</v>
      </c>
      <c r="G226" s="555" t="s">
        <v>2884</v>
      </c>
      <c r="H226" s="555" t="s">
        <v>29</v>
      </c>
      <c r="I226" s="555" t="s">
        <v>2885</v>
      </c>
      <c r="J226" s="555">
        <v>43711</v>
      </c>
      <c r="K226" s="558" t="s">
        <v>4144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6279</v>
      </c>
      <c r="C227" s="392" t="s">
        <v>2882</v>
      </c>
      <c r="D227" s="545" t="s">
        <v>6271</v>
      </c>
      <c r="E227" s="557">
        <v>25000</v>
      </c>
      <c r="F227" s="545" t="s">
        <v>3188</v>
      </c>
      <c r="G227" s="555" t="s">
        <v>2884</v>
      </c>
      <c r="H227" s="555" t="s">
        <v>29</v>
      </c>
      <c r="I227" s="555" t="s">
        <v>2885</v>
      </c>
      <c r="J227" s="555">
        <v>43605</v>
      </c>
      <c r="K227" s="558" t="s">
        <v>3760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6320</v>
      </c>
      <c r="C228" s="392" t="s">
        <v>3740</v>
      </c>
      <c r="D228" s="545" t="s">
        <v>6271</v>
      </c>
      <c r="E228" s="557">
        <v>19000</v>
      </c>
      <c r="F228" s="545" t="s">
        <v>4814</v>
      </c>
      <c r="G228" s="545" t="s">
        <v>2884</v>
      </c>
      <c r="H228" s="545" t="s">
        <v>29</v>
      </c>
      <c r="I228" s="545" t="s">
        <v>2884</v>
      </c>
      <c r="J228" s="555">
        <v>44068</v>
      </c>
      <c r="K228" s="561" t="s">
        <v>3750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6277</v>
      </c>
      <c r="C229" s="392" t="s">
        <v>2882</v>
      </c>
      <c r="D229" s="545" t="s">
        <v>6271</v>
      </c>
      <c r="E229" s="557">
        <v>6500</v>
      </c>
      <c r="F229" s="545" t="s">
        <v>3151</v>
      </c>
      <c r="G229" s="555" t="s">
        <v>2884</v>
      </c>
      <c r="H229" s="555" t="s">
        <v>29</v>
      </c>
      <c r="I229" s="555" t="s">
        <v>2885</v>
      </c>
      <c r="J229" s="555">
        <v>43703</v>
      </c>
      <c r="K229" s="558" t="s">
        <v>4144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6298</v>
      </c>
      <c r="C230" s="392" t="s">
        <v>2882</v>
      </c>
      <c r="D230" s="545" t="s">
        <v>6271</v>
      </c>
      <c r="E230" s="557">
        <v>2000</v>
      </c>
      <c r="F230" s="545" t="s">
        <v>3309</v>
      </c>
      <c r="G230" s="555" t="s">
        <v>2884</v>
      </c>
      <c r="H230" s="555" t="s">
        <v>29</v>
      </c>
      <c r="I230" s="555" t="s">
        <v>2885</v>
      </c>
      <c r="J230" s="555">
        <v>43564</v>
      </c>
      <c r="K230" s="558" t="s">
        <v>3764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6279</v>
      </c>
      <c r="C231" s="392" t="s">
        <v>2882</v>
      </c>
      <c r="D231" s="545" t="s">
        <v>6271</v>
      </c>
      <c r="E231" s="557">
        <v>40000</v>
      </c>
      <c r="F231" s="545" t="s">
        <v>3188</v>
      </c>
      <c r="G231" s="555" t="s">
        <v>2884</v>
      </c>
      <c r="H231" s="555" t="s">
        <v>29</v>
      </c>
      <c r="I231" s="555" t="s">
        <v>2885</v>
      </c>
      <c r="J231" s="555">
        <v>43605</v>
      </c>
      <c r="K231" s="558" t="s">
        <v>3760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6295</v>
      </c>
      <c r="C232" s="392" t="s">
        <v>2882</v>
      </c>
      <c r="D232" s="545" t="s">
        <v>6271</v>
      </c>
      <c r="E232" s="557">
        <v>271260.25</v>
      </c>
      <c r="F232" s="545" t="s">
        <v>2947</v>
      </c>
      <c r="G232" s="555" t="s">
        <v>2884</v>
      </c>
      <c r="H232" s="555" t="s">
        <v>29</v>
      </c>
      <c r="I232" s="555" t="s">
        <v>2885</v>
      </c>
      <c r="J232" s="555">
        <v>43867</v>
      </c>
      <c r="K232" s="558" t="s">
        <v>3750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6338</v>
      </c>
      <c r="C233" s="392" t="s">
        <v>2882</v>
      </c>
      <c r="D233" s="545" t="s">
        <v>6271</v>
      </c>
      <c r="E233" s="568">
        <v>40000</v>
      </c>
      <c r="F233" s="545" t="s">
        <v>890</v>
      </c>
      <c r="G233" s="555" t="s">
        <v>28</v>
      </c>
      <c r="H233" s="555" t="s">
        <v>38</v>
      </c>
      <c r="I233" s="555" t="s">
        <v>260</v>
      </c>
      <c r="J233" s="555">
        <v>44321</v>
      </c>
      <c r="K233" s="558" t="s">
        <v>3750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6339</v>
      </c>
      <c r="C234" s="392" t="s">
        <v>2882</v>
      </c>
      <c r="D234" s="545" t="s">
        <v>6271</v>
      </c>
      <c r="E234" s="568">
        <v>10000</v>
      </c>
      <c r="F234" s="545" t="s">
        <v>3217</v>
      </c>
      <c r="G234" s="555" t="s">
        <v>28</v>
      </c>
      <c r="H234" s="555" t="s">
        <v>38</v>
      </c>
      <c r="I234" s="555" t="s">
        <v>260</v>
      </c>
      <c r="J234" s="555">
        <v>44295</v>
      </c>
      <c r="K234" s="558" t="s">
        <v>3757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6340</v>
      </c>
      <c r="C235" s="392" t="s">
        <v>2882</v>
      </c>
      <c r="D235" s="545" t="s">
        <v>2585</v>
      </c>
      <c r="E235" s="569">
        <v>459854.95</v>
      </c>
      <c r="F235" s="545" t="s">
        <v>3125</v>
      </c>
      <c r="G235" s="555" t="s">
        <v>28</v>
      </c>
      <c r="H235" s="555" t="s">
        <v>38</v>
      </c>
      <c r="I235" s="555" t="s">
        <v>260</v>
      </c>
      <c r="J235" s="555">
        <v>44272</v>
      </c>
      <c r="K235" s="558" t="s">
        <v>6341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6342</v>
      </c>
      <c r="C236" s="392" t="s">
        <v>3740</v>
      </c>
      <c r="D236" s="545" t="s">
        <v>6271</v>
      </c>
      <c r="E236" s="568">
        <v>10000</v>
      </c>
      <c r="F236" s="545" t="s">
        <v>4328</v>
      </c>
      <c r="G236" s="545" t="s">
        <v>110</v>
      </c>
      <c r="H236" s="545" t="s">
        <v>29</v>
      </c>
      <c r="I236" s="545" t="s">
        <v>3817</v>
      </c>
      <c r="J236" s="555">
        <v>44263</v>
      </c>
      <c r="K236" s="561" t="s">
        <v>3750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6343</v>
      </c>
      <c r="C237" s="392" t="s">
        <v>2882</v>
      </c>
      <c r="D237" s="545" t="s">
        <v>6271</v>
      </c>
      <c r="E237" s="568">
        <v>200000</v>
      </c>
      <c r="F237" s="545" t="s">
        <v>3246</v>
      </c>
      <c r="G237" s="555" t="s">
        <v>28</v>
      </c>
      <c r="H237" s="555" t="s">
        <v>38</v>
      </c>
      <c r="I237" s="555" t="s">
        <v>260</v>
      </c>
      <c r="J237" s="555">
        <v>44319</v>
      </c>
      <c r="K237" s="558" t="s">
        <v>3750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6285</v>
      </c>
      <c r="C238" s="392" t="s">
        <v>2882</v>
      </c>
      <c r="D238" s="545" t="s">
        <v>6271</v>
      </c>
      <c r="E238" s="557">
        <v>1500</v>
      </c>
      <c r="F238" s="545" t="s">
        <v>3196</v>
      </c>
      <c r="G238" s="555" t="s">
        <v>2884</v>
      </c>
      <c r="H238" s="555" t="s">
        <v>29</v>
      </c>
      <c r="I238" s="555" t="s">
        <v>2891</v>
      </c>
      <c r="J238" s="555">
        <v>43559</v>
      </c>
      <c r="K238" s="558" t="s">
        <v>4144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6270</v>
      </c>
      <c r="C239" s="392" t="s">
        <v>2882</v>
      </c>
      <c r="D239" s="545" t="s">
        <v>6271</v>
      </c>
      <c r="E239" s="557">
        <v>10000</v>
      </c>
      <c r="F239" s="545" t="s">
        <v>3428</v>
      </c>
      <c r="G239" s="555" t="s">
        <v>2884</v>
      </c>
      <c r="H239" s="555" t="s">
        <v>29</v>
      </c>
      <c r="I239" s="555" t="s">
        <v>2885</v>
      </c>
      <c r="J239" s="555">
        <v>43675</v>
      </c>
      <c r="K239" s="558" t="s">
        <v>4144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6279</v>
      </c>
      <c r="C240" s="392" t="s">
        <v>2882</v>
      </c>
      <c r="D240" s="545" t="s">
        <v>6271</v>
      </c>
      <c r="E240" s="557">
        <v>15000</v>
      </c>
      <c r="F240" s="545" t="s">
        <v>3188</v>
      </c>
      <c r="G240" s="555" t="s">
        <v>2884</v>
      </c>
      <c r="H240" s="555" t="s">
        <v>29</v>
      </c>
      <c r="I240" s="555" t="s">
        <v>2885</v>
      </c>
      <c r="J240" s="555">
        <v>43605</v>
      </c>
      <c r="K240" s="558" t="s">
        <v>3760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6277</v>
      </c>
      <c r="C241" s="392" t="s">
        <v>2882</v>
      </c>
      <c r="D241" s="545" t="s">
        <v>6271</v>
      </c>
      <c r="E241" s="563">
        <v>100638.85</v>
      </c>
      <c r="F241" s="545" t="s">
        <v>3151</v>
      </c>
      <c r="G241" s="555" t="s">
        <v>2884</v>
      </c>
      <c r="H241" s="555" t="s">
        <v>29</v>
      </c>
      <c r="I241" s="555" t="s">
        <v>2885</v>
      </c>
      <c r="J241" s="555">
        <v>43703</v>
      </c>
      <c r="K241" s="558" t="s">
        <v>4144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6327</v>
      </c>
      <c r="C242" s="392" t="s">
        <v>3740</v>
      </c>
      <c r="D242" s="545" t="s">
        <v>6271</v>
      </c>
      <c r="E242" s="557">
        <v>5000</v>
      </c>
      <c r="F242" s="545" t="s">
        <v>4431</v>
      </c>
      <c r="G242" s="545" t="s">
        <v>2884</v>
      </c>
      <c r="H242" s="545" t="s">
        <v>29</v>
      </c>
      <c r="I242" s="545" t="s">
        <v>2884</v>
      </c>
      <c r="J242" s="555">
        <v>43901</v>
      </c>
      <c r="K242" s="561" t="s">
        <v>3744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6344</v>
      </c>
      <c r="C243" s="392" t="s">
        <v>3740</v>
      </c>
      <c r="D243" s="545" t="s">
        <v>6271</v>
      </c>
      <c r="E243" s="557">
        <v>13400</v>
      </c>
      <c r="F243" s="545" t="s">
        <v>3945</v>
      </c>
      <c r="G243" s="545" t="s">
        <v>2884</v>
      </c>
      <c r="H243" s="545" t="s">
        <v>29</v>
      </c>
      <c r="I243" s="545" t="s">
        <v>2884</v>
      </c>
      <c r="J243" s="555">
        <v>43847</v>
      </c>
      <c r="K243" s="561" t="s">
        <v>3750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6345</v>
      </c>
      <c r="C244" s="392" t="s">
        <v>2882</v>
      </c>
      <c r="D244" s="545" t="s">
        <v>2585</v>
      </c>
      <c r="E244" s="557">
        <v>5000</v>
      </c>
      <c r="F244" s="545" t="s">
        <v>3339</v>
      </c>
      <c r="G244" s="555" t="s">
        <v>2884</v>
      </c>
      <c r="H244" s="555" t="s">
        <v>29</v>
      </c>
      <c r="I244" s="555" t="s">
        <v>2891</v>
      </c>
      <c r="J244" s="555">
        <v>43795</v>
      </c>
      <c r="K244" s="558" t="s">
        <v>3760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6293</v>
      </c>
      <c r="C245" s="392" t="s">
        <v>2882</v>
      </c>
      <c r="D245" s="545" t="s">
        <v>6271</v>
      </c>
      <c r="E245" s="557">
        <v>14000</v>
      </c>
      <c r="F245" s="545" t="s">
        <v>3405</v>
      </c>
      <c r="G245" s="555" t="s">
        <v>2884</v>
      </c>
      <c r="H245" s="555" t="s">
        <v>29</v>
      </c>
      <c r="I245" s="555" t="s">
        <v>2885</v>
      </c>
      <c r="J245" s="555">
        <v>43894</v>
      </c>
      <c r="K245" s="558" t="s">
        <v>3760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6277</v>
      </c>
      <c r="C246" s="392" t="s">
        <v>2882</v>
      </c>
      <c r="D246" s="545" t="s">
        <v>6271</v>
      </c>
      <c r="E246" s="557">
        <v>10000</v>
      </c>
      <c r="F246" s="545" t="s">
        <v>3151</v>
      </c>
      <c r="G246" s="555" t="s">
        <v>2884</v>
      </c>
      <c r="H246" s="555" t="s">
        <v>29</v>
      </c>
      <c r="I246" s="555" t="s">
        <v>2885</v>
      </c>
      <c r="J246" s="555">
        <v>43703</v>
      </c>
      <c r="K246" s="558" t="s">
        <v>4144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6298</v>
      </c>
      <c r="C247" s="392" t="s">
        <v>2882</v>
      </c>
      <c r="D247" s="545" t="s">
        <v>6271</v>
      </c>
      <c r="E247" s="557">
        <v>24000</v>
      </c>
      <c r="F247" s="545" t="s">
        <v>3309</v>
      </c>
      <c r="G247" s="555" t="s">
        <v>2884</v>
      </c>
      <c r="H247" s="555" t="s">
        <v>29</v>
      </c>
      <c r="I247" s="555" t="s">
        <v>2885</v>
      </c>
      <c r="J247" s="555">
        <v>43564</v>
      </c>
      <c r="K247" s="558" t="s">
        <v>3764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6346</v>
      </c>
      <c r="C248" s="392" t="s">
        <v>2882</v>
      </c>
      <c r="D248" s="545" t="s">
        <v>2585</v>
      </c>
      <c r="E248" s="569">
        <v>100832.44</v>
      </c>
      <c r="F248" s="545" t="s">
        <v>2973</v>
      </c>
      <c r="G248" s="555" t="s">
        <v>2884</v>
      </c>
      <c r="H248" s="555" t="s">
        <v>29</v>
      </c>
      <c r="I248" s="555" t="s">
        <v>2885</v>
      </c>
      <c r="J248" s="555">
        <v>43725</v>
      </c>
      <c r="K248" s="558" t="s">
        <v>4144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6279</v>
      </c>
      <c r="C249" s="392" t="s">
        <v>2882</v>
      </c>
      <c r="D249" s="545" t="s">
        <v>6271</v>
      </c>
      <c r="E249" s="557">
        <v>50000</v>
      </c>
      <c r="F249" s="545" t="s">
        <v>3188</v>
      </c>
      <c r="G249" s="555" t="s">
        <v>2884</v>
      </c>
      <c r="H249" s="555" t="s">
        <v>29</v>
      </c>
      <c r="I249" s="555" t="s">
        <v>2885</v>
      </c>
      <c r="J249" s="555">
        <v>43605</v>
      </c>
      <c r="K249" s="558" t="s">
        <v>3760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6347</v>
      </c>
      <c r="C250" s="392" t="s">
        <v>2882</v>
      </c>
      <c r="D250" s="545" t="s">
        <v>6271</v>
      </c>
      <c r="E250" s="557">
        <v>30000</v>
      </c>
      <c r="F250" s="545" t="s">
        <v>3493</v>
      </c>
      <c r="G250" s="555" t="s">
        <v>2884</v>
      </c>
      <c r="H250" s="555" t="s">
        <v>29</v>
      </c>
      <c r="I250" s="555" t="s">
        <v>2891</v>
      </c>
      <c r="J250" s="555">
        <v>43822</v>
      </c>
      <c r="K250" s="558" t="s">
        <v>3760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6298</v>
      </c>
      <c r="C251" s="392" t="s">
        <v>2882</v>
      </c>
      <c r="D251" s="545" t="s">
        <v>6271</v>
      </c>
      <c r="E251" s="557">
        <v>13000</v>
      </c>
      <c r="F251" s="545" t="s">
        <v>3309</v>
      </c>
      <c r="G251" s="555" t="s">
        <v>2884</v>
      </c>
      <c r="H251" s="555" t="s">
        <v>29</v>
      </c>
      <c r="I251" s="555" t="s">
        <v>2885</v>
      </c>
      <c r="J251" s="555">
        <v>43564</v>
      </c>
      <c r="K251" s="558" t="s">
        <v>3764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6279</v>
      </c>
      <c r="C252" s="392" t="s">
        <v>2882</v>
      </c>
      <c r="D252" s="545" t="s">
        <v>6271</v>
      </c>
      <c r="E252" s="557">
        <v>5000</v>
      </c>
      <c r="F252" s="545" t="s">
        <v>3188</v>
      </c>
      <c r="G252" s="555" t="s">
        <v>2884</v>
      </c>
      <c r="H252" s="555" t="s">
        <v>29</v>
      </c>
      <c r="I252" s="555" t="s">
        <v>2885</v>
      </c>
      <c r="J252" s="555">
        <v>43605</v>
      </c>
      <c r="K252" s="558" t="s">
        <v>3760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6277</v>
      </c>
      <c r="C253" s="392" t="s">
        <v>2882</v>
      </c>
      <c r="D253" s="545" t="s">
        <v>6271</v>
      </c>
      <c r="E253" s="557">
        <v>3000</v>
      </c>
      <c r="F253" s="545" t="s">
        <v>3151</v>
      </c>
      <c r="G253" s="555" t="s">
        <v>2884</v>
      </c>
      <c r="H253" s="555" t="s">
        <v>29</v>
      </c>
      <c r="I253" s="555" t="s">
        <v>2885</v>
      </c>
      <c r="J253" s="555">
        <v>43703</v>
      </c>
      <c r="K253" s="558" t="s">
        <v>4144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6270</v>
      </c>
      <c r="C254" s="392" t="s">
        <v>2882</v>
      </c>
      <c r="D254" s="545" t="s">
        <v>6271</v>
      </c>
      <c r="E254" s="557">
        <v>37000</v>
      </c>
      <c r="F254" s="545" t="s">
        <v>3428</v>
      </c>
      <c r="G254" s="555" t="s">
        <v>2884</v>
      </c>
      <c r="H254" s="555" t="s">
        <v>29</v>
      </c>
      <c r="I254" s="555" t="s">
        <v>2885</v>
      </c>
      <c r="J254" s="555">
        <v>43675</v>
      </c>
      <c r="K254" s="558" t="s">
        <v>4144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6348</v>
      </c>
      <c r="C255" s="545" t="s">
        <v>3740</v>
      </c>
      <c r="D255" s="545" t="s">
        <v>624</v>
      </c>
      <c r="E255" s="557">
        <v>0</v>
      </c>
      <c r="F255" s="545" t="s">
        <v>4444</v>
      </c>
      <c r="G255" s="545" t="s">
        <v>28</v>
      </c>
      <c r="H255" s="545" t="s">
        <v>29</v>
      </c>
      <c r="I255" s="545" t="s">
        <v>3748</v>
      </c>
      <c r="J255" s="555">
        <v>44167</v>
      </c>
      <c r="K255" s="561" t="s">
        <v>3764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6332</v>
      </c>
      <c r="C256" s="392" t="s">
        <v>2882</v>
      </c>
      <c r="D256" s="545" t="s">
        <v>6271</v>
      </c>
      <c r="E256" s="557">
        <v>49992.45</v>
      </c>
      <c r="F256" s="545" t="s">
        <v>3322</v>
      </c>
      <c r="G256" s="555" t="s">
        <v>2884</v>
      </c>
      <c r="H256" s="555" t="s">
        <v>29</v>
      </c>
      <c r="I256" s="555" t="s">
        <v>2885</v>
      </c>
      <c r="J256" s="555">
        <v>43873</v>
      </c>
      <c r="K256" s="558" t="s">
        <v>3750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6273</v>
      </c>
      <c r="C257" s="392" t="s">
        <v>3740</v>
      </c>
      <c r="D257" s="545" t="s">
        <v>6271</v>
      </c>
      <c r="E257" s="557">
        <v>80000</v>
      </c>
      <c r="F257" s="545" t="s">
        <v>5003</v>
      </c>
      <c r="G257" s="545" t="s">
        <v>2884</v>
      </c>
      <c r="H257" s="545" t="s">
        <v>29</v>
      </c>
      <c r="I257" s="545" t="s">
        <v>2884</v>
      </c>
      <c r="J257" s="555">
        <v>43749</v>
      </c>
      <c r="K257" s="561" t="s">
        <v>4144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6324</v>
      </c>
      <c r="C258" s="392" t="s">
        <v>3740</v>
      </c>
      <c r="D258" s="545" t="s">
        <v>6271</v>
      </c>
      <c r="E258" s="557">
        <v>5000</v>
      </c>
      <c r="F258" s="545" t="s">
        <v>4965</v>
      </c>
      <c r="G258" s="545" t="s">
        <v>2884</v>
      </c>
      <c r="H258" s="545" t="s">
        <v>29</v>
      </c>
      <c r="I258" s="545" t="s">
        <v>2884</v>
      </c>
      <c r="J258" s="555">
        <v>44043</v>
      </c>
      <c r="K258" s="561" t="s">
        <v>3750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6303</v>
      </c>
      <c r="C259" s="392" t="s">
        <v>2882</v>
      </c>
      <c r="D259" s="545" t="s">
        <v>6271</v>
      </c>
      <c r="E259" s="557">
        <v>100000</v>
      </c>
      <c r="F259" s="545" t="s">
        <v>3124</v>
      </c>
      <c r="G259" s="555" t="s">
        <v>2884</v>
      </c>
      <c r="H259" s="555" t="s">
        <v>29</v>
      </c>
      <c r="I259" s="555" t="s">
        <v>2885</v>
      </c>
      <c r="J259" s="555">
        <v>43888</v>
      </c>
      <c r="K259" s="558" t="s">
        <v>3750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3631</v>
      </c>
      <c r="C260" s="392" t="s">
        <v>3542</v>
      </c>
      <c r="D260" s="545" t="s">
        <v>6271</v>
      </c>
      <c r="E260" s="557">
        <v>75000</v>
      </c>
      <c r="F260" s="545" t="s">
        <v>3630</v>
      </c>
      <c r="G260" s="555" t="s">
        <v>28</v>
      </c>
      <c r="H260" s="555" t="s">
        <v>29</v>
      </c>
      <c r="I260" s="555" t="s">
        <v>2483</v>
      </c>
      <c r="J260" s="555">
        <v>43797</v>
      </c>
      <c r="K260" s="558" t="s">
        <v>3760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6349</v>
      </c>
      <c r="C261" s="392" t="s">
        <v>3740</v>
      </c>
      <c r="D261" s="545" t="s">
        <v>6271</v>
      </c>
      <c r="E261" s="557">
        <v>40000</v>
      </c>
      <c r="F261" s="545" t="s">
        <v>4097</v>
      </c>
      <c r="G261" s="545" t="s">
        <v>28</v>
      </c>
      <c r="H261" s="545" t="s">
        <v>29</v>
      </c>
      <c r="I261" s="545" t="s">
        <v>4098</v>
      </c>
      <c r="J261" s="555">
        <v>44089</v>
      </c>
      <c r="K261" s="561" t="s">
        <v>3757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624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6327</v>
      </c>
      <c r="C262" s="392" t="s">
        <v>3740</v>
      </c>
      <c r="D262" s="545" t="s">
        <v>6271</v>
      </c>
      <c r="E262" s="557">
        <v>60000</v>
      </c>
      <c r="F262" s="545" t="s">
        <v>4431</v>
      </c>
      <c r="G262" s="545" t="s">
        <v>2884</v>
      </c>
      <c r="H262" s="545" t="s">
        <v>29</v>
      </c>
      <c r="I262" s="545" t="s">
        <v>2884</v>
      </c>
      <c r="J262" s="555">
        <v>43901</v>
      </c>
      <c r="K262" s="561" t="s">
        <v>3744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2585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6350</v>
      </c>
      <c r="C263" s="392" t="s">
        <v>2882</v>
      </c>
      <c r="D263" s="545" t="s">
        <v>6271</v>
      </c>
      <c r="E263" s="557">
        <v>0</v>
      </c>
      <c r="F263" s="545" t="s">
        <v>3070</v>
      </c>
      <c r="G263" s="555" t="s">
        <v>2884</v>
      </c>
      <c r="H263" s="555" t="s">
        <v>29</v>
      </c>
      <c r="I263" s="555" t="s">
        <v>2885</v>
      </c>
      <c r="J263" s="555">
        <v>43888</v>
      </c>
      <c r="K263" s="558" t="s">
        <v>3760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6271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6351</v>
      </c>
      <c r="C264" s="392" t="s">
        <v>3740</v>
      </c>
      <c r="D264" s="545" t="s">
        <v>6271</v>
      </c>
      <c r="E264" s="557">
        <v>147535.35999999999</v>
      </c>
      <c r="F264" s="545" t="s">
        <v>3812</v>
      </c>
      <c r="G264" s="545" t="s">
        <v>2884</v>
      </c>
      <c r="H264" s="545" t="s">
        <v>29</v>
      </c>
      <c r="I264" s="545" t="s">
        <v>2884</v>
      </c>
      <c r="J264" s="555">
        <v>44180</v>
      </c>
      <c r="K264" s="561" t="s">
        <v>3750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6292</v>
      </c>
      <c r="C265" s="392" t="s">
        <v>2882</v>
      </c>
      <c r="D265" s="545" t="s">
        <v>6271</v>
      </c>
      <c r="E265" s="557">
        <v>10000</v>
      </c>
      <c r="F265" s="545" t="s">
        <v>3469</v>
      </c>
      <c r="G265" s="555" t="s">
        <v>2884</v>
      </c>
      <c r="H265" s="555" t="s">
        <v>29</v>
      </c>
      <c r="I265" s="555" t="s">
        <v>2885</v>
      </c>
      <c r="J265" s="555">
        <v>43717</v>
      </c>
      <c r="K265" s="558" t="s">
        <v>4144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6352</v>
      </c>
      <c r="C266" s="392" t="s">
        <v>2882</v>
      </c>
      <c r="D266" s="545" t="s">
        <v>6271</v>
      </c>
      <c r="E266" s="557">
        <v>7000</v>
      </c>
      <c r="F266" s="545" t="s">
        <v>3391</v>
      </c>
      <c r="G266" s="555" t="s">
        <v>28</v>
      </c>
      <c r="H266" s="555" t="s">
        <v>29</v>
      </c>
      <c r="I266" s="555" t="s">
        <v>3033</v>
      </c>
      <c r="J266" s="555">
        <v>43417</v>
      </c>
      <c r="K266" s="558" t="s">
        <v>5174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6282</v>
      </c>
      <c r="C267" s="545" t="s">
        <v>3740</v>
      </c>
      <c r="D267" s="545" t="s">
        <v>624</v>
      </c>
      <c r="E267" s="557">
        <v>0</v>
      </c>
      <c r="F267" s="545" t="s">
        <v>4620</v>
      </c>
      <c r="G267" s="545" t="s">
        <v>2884</v>
      </c>
      <c r="H267" s="545" t="s">
        <v>29</v>
      </c>
      <c r="I267" s="545" t="s">
        <v>2884</v>
      </c>
      <c r="J267" s="555">
        <v>44252</v>
      </c>
      <c r="K267" s="561" t="s">
        <v>3760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6290</v>
      </c>
      <c r="C268" s="392" t="s">
        <v>3740</v>
      </c>
      <c r="D268" s="545" t="s">
        <v>6271</v>
      </c>
      <c r="E268" s="557">
        <v>359512.5</v>
      </c>
      <c r="F268" s="545" t="s">
        <v>5066</v>
      </c>
      <c r="G268" s="545" t="s">
        <v>2884</v>
      </c>
      <c r="H268" s="545" t="s">
        <v>29</v>
      </c>
      <c r="I268" s="545" t="s">
        <v>2884</v>
      </c>
      <c r="J268" s="555">
        <v>44225</v>
      </c>
      <c r="K268" s="561" t="s">
        <v>3750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6273</v>
      </c>
      <c r="C269" s="392" t="s">
        <v>3740</v>
      </c>
      <c r="D269" s="545" t="s">
        <v>6271</v>
      </c>
      <c r="E269" s="557">
        <v>0</v>
      </c>
      <c r="F269" s="545" t="s">
        <v>5003</v>
      </c>
      <c r="G269" s="545" t="s">
        <v>2884</v>
      </c>
      <c r="H269" s="545" t="s">
        <v>29</v>
      </c>
      <c r="I269" s="545" t="s">
        <v>2884</v>
      </c>
      <c r="J269" s="555">
        <v>43749</v>
      </c>
      <c r="K269" s="561" t="s">
        <v>4144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6324</v>
      </c>
      <c r="C270" s="392" t="s">
        <v>3740</v>
      </c>
      <c r="D270" s="545" t="s">
        <v>6271</v>
      </c>
      <c r="E270" s="557">
        <v>30000</v>
      </c>
      <c r="F270" s="545" t="s">
        <v>4965</v>
      </c>
      <c r="G270" s="545" t="s">
        <v>2884</v>
      </c>
      <c r="H270" s="545" t="s">
        <v>29</v>
      </c>
      <c r="I270" s="545" t="s">
        <v>2884</v>
      </c>
      <c r="J270" s="555">
        <v>44043</v>
      </c>
      <c r="K270" s="561" t="s">
        <v>3750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6353</v>
      </c>
      <c r="C271" s="545" t="s">
        <v>3740</v>
      </c>
      <c r="D271" s="545" t="s">
        <v>624</v>
      </c>
      <c r="E271" s="557">
        <v>0</v>
      </c>
      <c r="F271" s="545" t="s">
        <v>4094</v>
      </c>
      <c r="G271" s="545" t="s">
        <v>110</v>
      </c>
      <c r="H271" s="545" t="s">
        <v>29</v>
      </c>
      <c r="I271" s="545" t="s">
        <v>290</v>
      </c>
      <c r="J271" s="555">
        <v>44183</v>
      </c>
      <c r="K271" s="561" t="s">
        <v>3750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6354</v>
      </c>
      <c r="C272" s="392" t="s">
        <v>3740</v>
      </c>
      <c r="D272" s="545" t="s">
        <v>6271</v>
      </c>
      <c r="E272" s="557">
        <v>600000</v>
      </c>
      <c r="F272" s="545" t="s">
        <v>4607</v>
      </c>
      <c r="G272" s="545" t="s">
        <v>110</v>
      </c>
      <c r="H272" s="545" t="s">
        <v>29</v>
      </c>
      <c r="I272" s="545" t="s">
        <v>4025</v>
      </c>
      <c r="J272" s="555">
        <v>44067</v>
      </c>
      <c r="K272" s="561" t="s">
        <v>3764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6353</v>
      </c>
      <c r="C273" s="392" t="s">
        <v>3740</v>
      </c>
      <c r="D273" s="545" t="s">
        <v>6271</v>
      </c>
      <c r="E273" s="557">
        <v>33961.75</v>
      </c>
      <c r="F273" s="545" t="s">
        <v>4094</v>
      </c>
      <c r="G273" s="545" t="s">
        <v>110</v>
      </c>
      <c r="H273" s="545" t="s">
        <v>29</v>
      </c>
      <c r="I273" s="545" t="s">
        <v>290</v>
      </c>
      <c r="J273" s="555">
        <v>44183</v>
      </c>
      <c r="K273" s="561" t="s">
        <v>3750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6285</v>
      </c>
      <c r="C274" s="392" t="s">
        <v>2882</v>
      </c>
      <c r="D274" s="545" t="s">
        <v>6271</v>
      </c>
      <c r="E274" s="557">
        <v>47591.43</v>
      </c>
      <c r="F274" s="545" t="s">
        <v>3196</v>
      </c>
      <c r="G274" s="555" t="s">
        <v>2884</v>
      </c>
      <c r="H274" s="555" t="s">
        <v>29</v>
      </c>
      <c r="I274" s="555" t="s">
        <v>2891</v>
      </c>
      <c r="J274" s="555">
        <v>43559</v>
      </c>
      <c r="K274" s="558" t="s">
        <v>4144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6355</v>
      </c>
      <c r="C275" s="392" t="s">
        <v>2882</v>
      </c>
      <c r="D275" s="545" t="s">
        <v>2585</v>
      </c>
      <c r="E275" s="557">
        <v>5000</v>
      </c>
      <c r="F275" s="545" t="s">
        <v>3032</v>
      </c>
      <c r="G275" s="555" t="s">
        <v>28</v>
      </c>
      <c r="H275" s="555" t="s">
        <v>29</v>
      </c>
      <c r="I275" s="555" t="s">
        <v>3033</v>
      </c>
      <c r="J275" s="555">
        <v>43416</v>
      </c>
      <c r="K275" s="558" t="s">
        <v>3764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3631</v>
      </c>
      <c r="C276" s="392" t="s">
        <v>3542</v>
      </c>
      <c r="D276" s="545" t="s">
        <v>2585</v>
      </c>
      <c r="E276" s="557">
        <v>721960.02</v>
      </c>
      <c r="F276" s="545" t="s">
        <v>3630</v>
      </c>
      <c r="G276" s="555" t="s">
        <v>28</v>
      </c>
      <c r="H276" s="555" t="s">
        <v>29</v>
      </c>
      <c r="I276" s="555" t="s">
        <v>2483</v>
      </c>
      <c r="J276" s="555">
        <v>43797</v>
      </c>
      <c r="K276" s="558" t="s">
        <v>3760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6303</v>
      </c>
      <c r="C277" s="392" t="s">
        <v>2882</v>
      </c>
      <c r="D277" s="545" t="s">
        <v>6271</v>
      </c>
      <c r="E277" s="557">
        <v>50844.88</v>
      </c>
      <c r="F277" s="545" t="s">
        <v>3124</v>
      </c>
      <c r="G277" s="555" t="s">
        <v>2884</v>
      </c>
      <c r="H277" s="555" t="s">
        <v>29</v>
      </c>
      <c r="I277" s="555" t="s">
        <v>2885</v>
      </c>
      <c r="J277" s="555">
        <v>43888</v>
      </c>
      <c r="K277" s="558" t="s">
        <v>3750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6356</v>
      </c>
      <c r="C278" s="392" t="s">
        <v>2882</v>
      </c>
      <c r="D278" s="545" t="s">
        <v>6271</v>
      </c>
      <c r="E278" s="557">
        <v>20000</v>
      </c>
      <c r="F278" s="545" t="s">
        <v>3207</v>
      </c>
      <c r="G278" s="555" t="s">
        <v>28</v>
      </c>
      <c r="H278" s="555" t="s">
        <v>29</v>
      </c>
      <c r="I278" s="555" t="s">
        <v>3033</v>
      </c>
      <c r="J278" s="555">
        <v>43515</v>
      </c>
      <c r="K278" s="558" t="s">
        <v>3764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6303</v>
      </c>
      <c r="C279" s="545" t="s">
        <v>2882</v>
      </c>
      <c r="D279" s="545" t="s">
        <v>624</v>
      </c>
      <c r="E279" s="557">
        <v>111979.59</v>
      </c>
      <c r="F279" s="545" t="s">
        <v>3124</v>
      </c>
      <c r="G279" s="555" t="s">
        <v>2884</v>
      </c>
      <c r="H279" s="555" t="s">
        <v>29</v>
      </c>
      <c r="I279" s="555" t="s">
        <v>2885</v>
      </c>
      <c r="J279" s="555">
        <v>43888</v>
      </c>
      <c r="K279" s="558" t="s">
        <v>3750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6344</v>
      </c>
      <c r="C280" s="392" t="s">
        <v>3740</v>
      </c>
      <c r="D280" s="545" t="s">
        <v>2585</v>
      </c>
      <c r="E280" s="557">
        <v>100000</v>
      </c>
      <c r="F280" s="545" t="s">
        <v>3945</v>
      </c>
      <c r="G280" s="545" t="s">
        <v>2884</v>
      </c>
      <c r="H280" s="545" t="s">
        <v>29</v>
      </c>
      <c r="I280" s="545" t="s">
        <v>2884</v>
      </c>
      <c r="J280" s="555">
        <v>43847</v>
      </c>
      <c r="K280" s="561" t="s">
        <v>3750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6324</v>
      </c>
      <c r="C281" s="392" t="s">
        <v>3740</v>
      </c>
      <c r="D281" s="545" t="s">
        <v>2585</v>
      </c>
      <c r="E281" s="557">
        <v>900000</v>
      </c>
      <c r="F281" s="545" t="s">
        <v>4965</v>
      </c>
      <c r="G281" s="545" t="s">
        <v>2884</v>
      </c>
      <c r="H281" s="545" t="s">
        <v>29</v>
      </c>
      <c r="I281" s="545" t="s">
        <v>2884</v>
      </c>
      <c r="J281" s="555">
        <v>44043</v>
      </c>
      <c r="K281" s="561" t="s">
        <v>3750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6357</v>
      </c>
      <c r="C282" s="392" t="s">
        <v>3740</v>
      </c>
      <c r="D282" s="545" t="s">
        <v>2585</v>
      </c>
      <c r="E282" s="557">
        <v>13000</v>
      </c>
      <c r="F282" s="545" t="s">
        <v>4598</v>
      </c>
      <c r="G282" s="545" t="s">
        <v>2884</v>
      </c>
      <c r="H282" s="545" t="s">
        <v>29</v>
      </c>
      <c r="I282" s="545" t="s">
        <v>2884</v>
      </c>
      <c r="J282" s="555">
        <v>44070</v>
      </c>
      <c r="K282" s="561" t="s">
        <v>3744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6358</v>
      </c>
      <c r="C283" s="545" t="s">
        <v>3740</v>
      </c>
      <c r="D283" s="545" t="s">
        <v>624</v>
      </c>
      <c r="E283" s="557">
        <v>0</v>
      </c>
      <c r="F283" s="545" t="s">
        <v>4426</v>
      </c>
      <c r="G283" s="545" t="s">
        <v>110</v>
      </c>
      <c r="H283" s="545" t="s">
        <v>29</v>
      </c>
      <c r="I283" s="545" t="s">
        <v>6359</v>
      </c>
      <c r="J283" s="555">
        <v>44160</v>
      </c>
      <c r="K283" s="561" t="s">
        <v>3744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6360</v>
      </c>
      <c r="C284" s="545" t="s">
        <v>3740</v>
      </c>
      <c r="D284" s="545" t="s">
        <v>624</v>
      </c>
      <c r="E284" s="557">
        <v>0</v>
      </c>
      <c r="F284" s="545" t="s">
        <v>5034</v>
      </c>
      <c r="G284" s="545" t="s">
        <v>2884</v>
      </c>
      <c r="H284" s="545" t="s">
        <v>29</v>
      </c>
      <c r="I284" s="545" t="s">
        <v>2884</v>
      </c>
      <c r="J284" s="555">
        <v>44244</v>
      </c>
      <c r="K284" s="561" t="s">
        <v>3750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6285</v>
      </c>
      <c r="C285" s="392" t="s">
        <v>2882</v>
      </c>
      <c r="D285" s="545" t="s">
        <v>6271</v>
      </c>
      <c r="E285" s="557">
        <v>100000</v>
      </c>
      <c r="F285" s="545" t="s">
        <v>3196</v>
      </c>
      <c r="G285" s="555" t="s">
        <v>2884</v>
      </c>
      <c r="H285" s="555" t="s">
        <v>29</v>
      </c>
      <c r="I285" s="555" t="s">
        <v>2891</v>
      </c>
      <c r="J285" s="555">
        <v>43559</v>
      </c>
      <c r="K285" s="558" t="s">
        <v>4144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6290</v>
      </c>
      <c r="C286" s="392" t="s">
        <v>3740</v>
      </c>
      <c r="D286" s="545" t="s">
        <v>2585</v>
      </c>
      <c r="E286" s="557">
        <v>12500</v>
      </c>
      <c r="F286" s="545" t="s">
        <v>5066</v>
      </c>
      <c r="G286" s="545" t="s">
        <v>2884</v>
      </c>
      <c r="H286" s="545" t="s">
        <v>29</v>
      </c>
      <c r="I286" s="545" t="s">
        <v>2884</v>
      </c>
      <c r="J286" s="555">
        <v>44225</v>
      </c>
      <c r="K286" s="561" t="s">
        <v>3750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6361</v>
      </c>
      <c r="C287" s="392" t="s">
        <v>3740</v>
      </c>
      <c r="D287" s="545" t="s">
        <v>2585</v>
      </c>
      <c r="E287" s="557">
        <v>10000</v>
      </c>
      <c r="F287" s="545" t="s">
        <v>5201</v>
      </c>
      <c r="G287" s="545" t="s">
        <v>2884</v>
      </c>
      <c r="H287" s="545" t="s">
        <v>29</v>
      </c>
      <c r="I287" s="545" t="s">
        <v>2884</v>
      </c>
      <c r="J287" s="555">
        <v>44075</v>
      </c>
      <c r="K287" s="574" t="s">
        <v>3750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6281</v>
      </c>
      <c r="C288" s="392" t="s">
        <v>2882</v>
      </c>
      <c r="D288" s="545" t="s">
        <v>6271</v>
      </c>
      <c r="E288" s="557">
        <v>96557.66</v>
      </c>
      <c r="F288" s="545" t="s">
        <v>3028</v>
      </c>
      <c r="G288" s="555" t="s">
        <v>2884</v>
      </c>
      <c r="H288" s="555" t="s">
        <v>29</v>
      </c>
      <c r="I288" s="555" t="s">
        <v>2885</v>
      </c>
      <c r="J288" s="555">
        <v>43822</v>
      </c>
      <c r="K288" s="555" t="s">
        <v>3760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6362</v>
      </c>
      <c r="C289" s="392" t="s">
        <v>2882</v>
      </c>
      <c r="D289" s="545" t="s">
        <v>6271</v>
      </c>
      <c r="E289" s="557">
        <v>120000</v>
      </c>
      <c r="F289" s="545" t="s">
        <v>3364</v>
      </c>
      <c r="G289" s="555" t="s">
        <v>2884</v>
      </c>
      <c r="H289" s="555" t="s">
        <v>29</v>
      </c>
      <c r="I289" s="555" t="s">
        <v>2891</v>
      </c>
      <c r="J289" s="555">
        <v>43531</v>
      </c>
      <c r="K289" s="558" t="s">
        <v>4144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6363</v>
      </c>
      <c r="C290" s="392" t="s">
        <v>2882</v>
      </c>
      <c r="D290" s="545" t="s">
        <v>6271</v>
      </c>
      <c r="E290" s="557">
        <v>5000</v>
      </c>
      <c r="F290" s="545" t="s">
        <v>6364</v>
      </c>
      <c r="G290" s="555" t="s">
        <v>28</v>
      </c>
      <c r="H290" s="555" t="s">
        <v>38</v>
      </c>
      <c r="I290" s="555" t="s">
        <v>260</v>
      </c>
      <c r="J290" s="555">
        <v>44278</v>
      </c>
      <c r="K290" s="558" t="s">
        <v>3750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6365</v>
      </c>
      <c r="C291" s="392" t="s">
        <v>3740</v>
      </c>
      <c r="D291" s="545" t="s">
        <v>6271</v>
      </c>
      <c r="E291" s="557">
        <v>7000</v>
      </c>
      <c r="F291" s="545" t="s">
        <v>5192</v>
      </c>
      <c r="G291" s="545" t="s">
        <v>110</v>
      </c>
      <c r="H291" s="545" t="s">
        <v>29</v>
      </c>
      <c r="I291" s="545" t="s">
        <v>5193</v>
      </c>
      <c r="J291" s="555">
        <v>44105</v>
      </c>
      <c r="K291" s="561" t="s">
        <v>3764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6366</v>
      </c>
      <c r="C292" s="392" t="s">
        <v>2882</v>
      </c>
      <c r="D292" s="545" t="s">
        <v>6271</v>
      </c>
      <c r="E292" s="557">
        <v>153417.37</v>
      </c>
      <c r="F292" s="545" t="s">
        <v>2999</v>
      </c>
      <c r="G292" s="555" t="s">
        <v>28</v>
      </c>
      <c r="H292" s="555" t="s">
        <v>38</v>
      </c>
      <c r="I292" s="555" t="s">
        <v>2932</v>
      </c>
      <c r="J292" s="555">
        <v>44273</v>
      </c>
      <c r="K292" s="558" t="s">
        <v>3750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6279</v>
      </c>
      <c r="C293" s="392" t="s">
        <v>2882</v>
      </c>
      <c r="D293" s="545" t="s">
        <v>6271</v>
      </c>
      <c r="E293" s="557">
        <v>15000</v>
      </c>
      <c r="F293" s="545" t="s">
        <v>3188</v>
      </c>
      <c r="G293" s="555" t="s">
        <v>2884</v>
      </c>
      <c r="H293" s="555" t="s">
        <v>29</v>
      </c>
      <c r="I293" s="555" t="s">
        <v>2885</v>
      </c>
      <c r="J293" s="555">
        <v>43605</v>
      </c>
      <c r="K293" s="558" t="s">
        <v>3760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6277</v>
      </c>
      <c r="C294" s="392" t="s">
        <v>2882</v>
      </c>
      <c r="D294" s="545" t="s">
        <v>6271</v>
      </c>
      <c r="E294" s="557">
        <v>20000</v>
      </c>
      <c r="F294" s="545" t="s">
        <v>3151</v>
      </c>
      <c r="G294" s="555" t="s">
        <v>2884</v>
      </c>
      <c r="H294" s="555" t="s">
        <v>29</v>
      </c>
      <c r="I294" s="555" t="s">
        <v>2885</v>
      </c>
      <c r="J294" s="555">
        <v>43703</v>
      </c>
      <c r="K294" s="558" t="s">
        <v>4144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6367</v>
      </c>
      <c r="C295" s="545" t="s">
        <v>3740</v>
      </c>
      <c r="D295" s="545" t="s">
        <v>624</v>
      </c>
      <c r="E295" s="557">
        <v>0</v>
      </c>
      <c r="F295" s="545" t="s">
        <v>4283</v>
      </c>
      <c r="G295" s="545" t="s">
        <v>110</v>
      </c>
      <c r="H295" s="545" t="s">
        <v>29</v>
      </c>
      <c r="I295" s="545" t="s">
        <v>3569</v>
      </c>
      <c r="J295" s="555">
        <v>44126</v>
      </c>
      <c r="K295" s="561" t="s">
        <v>3750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6368</v>
      </c>
      <c r="C296" s="545" t="s">
        <v>2882</v>
      </c>
      <c r="D296" s="545" t="s">
        <v>624</v>
      </c>
      <c r="E296" s="557"/>
      <c r="F296" s="545" t="s">
        <v>3337</v>
      </c>
      <c r="G296" s="555" t="s">
        <v>28</v>
      </c>
      <c r="H296" s="555" t="s">
        <v>38</v>
      </c>
      <c r="I296" s="555" t="s">
        <v>2932</v>
      </c>
      <c r="J296" s="555">
        <v>44280</v>
      </c>
      <c r="K296" s="558" t="s">
        <v>3760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6369</v>
      </c>
      <c r="C297" s="392" t="s">
        <v>2882</v>
      </c>
      <c r="D297" s="545" t="s">
        <v>2585</v>
      </c>
      <c r="E297" s="557">
        <v>200000</v>
      </c>
      <c r="F297" s="545" t="s">
        <v>3421</v>
      </c>
      <c r="G297" s="555" t="s">
        <v>2884</v>
      </c>
      <c r="H297" s="555" t="s">
        <v>29</v>
      </c>
      <c r="I297" s="555" t="s">
        <v>2891</v>
      </c>
      <c r="J297" s="555">
        <v>43861</v>
      </c>
      <c r="K297" s="558" t="s">
        <v>3760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6370</v>
      </c>
      <c r="C298" s="392" t="s">
        <v>3740</v>
      </c>
      <c r="D298" s="545" t="s">
        <v>6271</v>
      </c>
      <c r="E298" s="557">
        <v>328583.39</v>
      </c>
      <c r="F298" s="545" t="s">
        <v>5345</v>
      </c>
      <c r="G298" s="545" t="s">
        <v>110</v>
      </c>
      <c r="H298" s="545" t="s">
        <v>29</v>
      </c>
      <c r="I298" s="545" t="s">
        <v>4025</v>
      </c>
      <c r="J298" s="575">
        <v>44134</v>
      </c>
      <c r="K298" s="561" t="s">
        <v>3744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6362</v>
      </c>
      <c r="C299" s="545" t="s">
        <v>2882</v>
      </c>
      <c r="D299" s="545" t="s">
        <v>624</v>
      </c>
      <c r="E299" s="557">
        <v>222801.29</v>
      </c>
      <c r="F299" s="545" t="s">
        <v>3364</v>
      </c>
      <c r="G299" s="555" t="s">
        <v>2884</v>
      </c>
      <c r="H299" s="555" t="s">
        <v>29</v>
      </c>
      <c r="I299" s="555" t="s">
        <v>2891</v>
      </c>
      <c r="J299" s="555">
        <v>43531</v>
      </c>
      <c r="K299" s="558" t="s">
        <v>4144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6371</v>
      </c>
      <c r="C300" s="545" t="s">
        <v>2882</v>
      </c>
      <c r="D300" s="545" t="s">
        <v>624</v>
      </c>
      <c r="E300" s="557"/>
      <c r="F300" s="545" t="s">
        <v>3364</v>
      </c>
      <c r="G300" s="555" t="s">
        <v>2884</v>
      </c>
      <c r="H300" s="555" t="s">
        <v>29</v>
      </c>
      <c r="I300" s="555" t="s">
        <v>2891</v>
      </c>
      <c r="J300" s="555">
        <v>43566</v>
      </c>
      <c r="K300" s="558" t="s">
        <v>3760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6372</v>
      </c>
      <c r="C301" s="392" t="s">
        <v>3740</v>
      </c>
      <c r="D301" s="545" t="s">
        <v>6271</v>
      </c>
      <c r="E301" s="557">
        <v>95592.52</v>
      </c>
      <c r="F301" s="545" t="s">
        <v>5042</v>
      </c>
      <c r="G301" s="545" t="s">
        <v>110</v>
      </c>
      <c r="H301" s="545" t="s">
        <v>29</v>
      </c>
      <c r="I301" s="545" t="s">
        <v>6359</v>
      </c>
      <c r="J301" s="575">
        <v>44180</v>
      </c>
      <c r="K301" s="561" t="s">
        <v>3750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6373</v>
      </c>
      <c r="C302" s="545" t="s">
        <v>3740</v>
      </c>
      <c r="D302" s="545" t="s">
        <v>624</v>
      </c>
      <c r="E302" s="557">
        <v>0</v>
      </c>
      <c r="F302" s="545" t="s">
        <v>5279</v>
      </c>
      <c r="G302" s="545" t="s">
        <v>110</v>
      </c>
      <c r="H302" s="545" t="s">
        <v>29</v>
      </c>
      <c r="I302" s="545" t="s">
        <v>3808</v>
      </c>
      <c r="J302" s="555">
        <v>44215</v>
      </c>
      <c r="K302" s="561" t="s">
        <v>3744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6285</v>
      </c>
      <c r="C303" s="392" t="s">
        <v>2882</v>
      </c>
      <c r="D303" s="545" t="s">
        <v>6271</v>
      </c>
      <c r="E303" s="557">
        <v>3500</v>
      </c>
      <c r="F303" s="545" t="s">
        <v>3196</v>
      </c>
      <c r="G303" s="555" t="s">
        <v>2884</v>
      </c>
      <c r="H303" s="555" t="s">
        <v>29</v>
      </c>
      <c r="I303" s="555" t="s">
        <v>2891</v>
      </c>
      <c r="J303" s="555">
        <v>43559</v>
      </c>
      <c r="K303" s="558" t="s">
        <v>4144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6373</v>
      </c>
      <c r="C304" s="392" t="s">
        <v>3740</v>
      </c>
      <c r="D304" s="545" t="s">
        <v>2585</v>
      </c>
      <c r="E304" s="557">
        <v>6000</v>
      </c>
      <c r="F304" s="545" t="s">
        <v>5279</v>
      </c>
      <c r="G304" s="545" t="s">
        <v>110</v>
      </c>
      <c r="H304" s="545" t="s">
        <v>29</v>
      </c>
      <c r="I304" s="545" t="s">
        <v>3808</v>
      </c>
      <c r="J304" s="555">
        <v>44215</v>
      </c>
      <c r="K304" s="561" t="s">
        <v>3744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6277</v>
      </c>
      <c r="C305" s="392" t="s">
        <v>2882</v>
      </c>
      <c r="D305" s="545" t="s">
        <v>6271</v>
      </c>
      <c r="E305" s="557">
        <v>50000</v>
      </c>
      <c r="F305" s="545" t="s">
        <v>3151</v>
      </c>
      <c r="G305" s="555" t="s">
        <v>2884</v>
      </c>
      <c r="H305" s="555" t="s">
        <v>29</v>
      </c>
      <c r="I305" s="555" t="s">
        <v>2885</v>
      </c>
      <c r="J305" s="555">
        <v>43703</v>
      </c>
      <c r="K305" s="558" t="s">
        <v>4144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6374</v>
      </c>
      <c r="C306" s="392" t="s">
        <v>3740</v>
      </c>
      <c r="D306" s="545" t="s">
        <v>6271</v>
      </c>
      <c r="E306" s="557">
        <v>200000</v>
      </c>
      <c r="F306" s="545" t="s">
        <v>5288</v>
      </c>
      <c r="G306" s="545" t="s">
        <v>110</v>
      </c>
      <c r="H306" s="545" t="s">
        <v>29</v>
      </c>
      <c r="I306" s="537" t="s">
        <v>4013</v>
      </c>
      <c r="J306" s="555">
        <v>44203</v>
      </c>
      <c r="K306" s="561" t="s">
        <v>3750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6375</v>
      </c>
      <c r="C307" s="392" t="s">
        <v>3740</v>
      </c>
      <c r="D307" s="545" t="s">
        <v>6271</v>
      </c>
      <c r="E307" s="557">
        <v>7000</v>
      </c>
      <c r="F307" s="545" t="s">
        <v>1373</v>
      </c>
      <c r="G307" s="545" t="s">
        <v>28</v>
      </c>
      <c r="H307" s="545" t="s">
        <v>29</v>
      </c>
      <c r="I307" s="545" t="s">
        <v>30</v>
      </c>
      <c r="J307" s="555">
        <v>44218</v>
      </c>
      <c r="K307" s="561" t="s">
        <v>3750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6376</v>
      </c>
      <c r="C308" s="545" t="s">
        <v>3740</v>
      </c>
      <c r="D308" s="545" t="s">
        <v>624</v>
      </c>
      <c r="E308" s="557">
        <v>0</v>
      </c>
      <c r="F308" s="545" t="s">
        <v>3999</v>
      </c>
      <c r="G308" s="545" t="s">
        <v>110</v>
      </c>
      <c r="H308" s="545" t="s">
        <v>29</v>
      </c>
      <c r="I308" s="545" t="s">
        <v>3569</v>
      </c>
      <c r="J308" s="555">
        <v>44165</v>
      </c>
      <c r="K308" s="561" t="s">
        <v>3750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6377</v>
      </c>
      <c r="C309" s="392" t="s">
        <v>3740</v>
      </c>
      <c r="D309" s="545" t="s">
        <v>2585</v>
      </c>
      <c r="E309" s="557">
        <v>299695.62</v>
      </c>
      <c r="F309" s="545" t="s">
        <v>4312</v>
      </c>
      <c r="G309" s="545" t="s">
        <v>110</v>
      </c>
      <c r="H309" s="545" t="s">
        <v>29</v>
      </c>
      <c r="I309" s="545" t="s">
        <v>4025</v>
      </c>
      <c r="J309" s="555">
        <v>44195</v>
      </c>
      <c r="K309" s="561" t="s">
        <v>3760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6273</v>
      </c>
      <c r="C310" s="392" t="s">
        <v>3740</v>
      </c>
      <c r="D310" s="545" t="s">
        <v>2585</v>
      </c>
      <c r="E310" s="557">
        <v>203869.45</v>
      </c>
      <c r="F310" s="545" t="s">
        <v>5003</v>
      </c>
      <c r="G310" s="545" t="s">
        <v>2884</v>
      </c>
      <c r="H310" s="545" t="s">
        <v>29</v>
      </c>
      <c r="I310" s="545" t="s">
        <v>2884</v>
      </c>
      <c r="J310" s="555">
        <v>43749</v>
      </c>
      <c r="K310" s="561" t="s">
        <v>4144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6277</v>
      </c>
      <c r="C311" s="392" t="s">
        <v>2882</v>
      </c>
      <c r="D311" s="545" t="s">
        <v>6271</v>
      </c>
      <c r="E311" s="557">
        <v>1000</v>
      </c>
      <c r="F311" s="545" t="s">
        <v>3151</v>
      </c>
      <c r="G311" s="555" t="s">
        <v>2884</v>
      </c>
      <c r="H311" s="555" t="s">
        <v>29</v>
      </c>
      <c r="I311" s="555" t="s">
        <v>2885</v>
      </c>
      <c r="J311" s="555">
        <v>43703</v>
      </c>
      <c r="K311" s="558" t="s">
        <v>4144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6292</v>
      </c>
      <c r="C312" s="392" t="s">
        <v>2882</v>
      </c>
      <c r="D312" s="545" t="s">
        <v>6271</v>
      </c>
      <c r="E312" s="557">
        <v>10000</v>
      </c>
      <c r="F312" s="545" t="s">
        <v>3469</v>
      </c>
      <c r="G312" s="555" t="s">
        <v>2884</v>
      </c>
      <c r="H312" s="555" t="s">
        <v>29</v>
      </c>
      <c r="I312" s="555" t="s">
        <v>2885</v>
      </c>
      <c r="J312" s="555">
        <v>43717</v>
      </c>
      <c r="K312" s="558" t="s">
        <v>4144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6273</v>
      </c>
      <c r="C313" s="545" t="s">
        <v>3740</v>
      </c>
      <c r="D313" s="545" t="s">
        <v>624</v>
      </c>
      <c r="E313" s="557">
        <v>0</v>
      </c>
      <c r="F313" s="545" t="s">
        <v>5003</v>
      </c>
      <c r="G313" s="545" t="s">
        <v>2884</v>
      </c>
      <c r="H313" s="545" t="s">
        <v>29</v>
      </c>
      <c r="I313" s="545" t="s">
        <v>2884</v>
      </c>
      <c r="J313" s="555">
        <v>43749</v>
      </c>
      <c r="K313" s="561" t="s">
        <v>4144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6290</v>
      </c>
      <c r="C314" s="545" t="s">
        <v>3740</v>
      </c>
      <c r="D314" s="545" t="s">
        <v>624</v>
      </c>
      <c r="E314" s="557">
        <v>0</v>
      </c>
      <c r="F314" s="545" t="s">
        <v>5066</v>
      </c>
      <c r="G314" s="545" t="s">
        <v>2884</v>
      </c>
      <c r="H314" s="545" t="s">
        <v>29</v>
      </c>
      <c r="I314" s="545" t="s">
        <v>2884</v>
      </c>
      <c r="J314" s="555">
        <v>44225</v>
      </c>
      <c r="K314" s="561" t="s">
        <v>3750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6347</v>
      </c>
      <c r="C315" s="392" t="s">
        <v>2882</v>
      </c>
      <c r="D315" s="545" t="s">
        <v>6271</v>
      </c>
      <c r="E315" s="557">
        <v>29853.439999999999</v>
      </c>
      <c r="F315" s="545" t="s">
        <v>3493</v>
      </c>
      <c r="G315" s="555" t="s">
        <v>2884</v>
      </c>
      <c r="H315" s="555" t="s">
        <v>29</v>
      </c>
      <c r="I315" s="555" t="s">
        <v>2891</v>
      </c>
      <c r="J315" s="555">
        <v>43822</v>
      </c>
      <c r="K315" s="558" t="s">
        <v>3760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6378</v>
      </c>
      <c r="C316" s="392" t="s">
        <v>2882</v>
      </c>
      <c r="D316" s="545" t="s">
        <v>6271</v>
      </c>
      <c r="E316" s="557">
        <v>3500</v>
      </c>
      <c r="F316" s="545" t="s">
        <v>3512</v>
      </c>
      <c r="G316" s="555" t="s">
        <v>28</v>
      </c>
      <c r="H316" s="555" t="s">
        <v>38</v>
      </c>
      <c r="I316" s="555" t="s">
        <v>306</v>
      </c>
      <c r="J316" s="555">
        <v>44273</v>
      </c>
      <c r="K316" s="558" t="s">
        <v>3750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6285</v>
      </c>
      <c r="C317" s="392" t="s">
        <v>2882</v>
      </c>
      <c r="D317" s="545" t="s">
        <v>6271</v>
      </c>
      <c r="E317" s="557">
        <v>193917.59</v>
      </c>
      <c r="F317" s="545" t="s">
        <v>3196</v>
      </c>
      <c r="G317" s="555" t="s">
        <v>2884</v>
      </c>
      <c r="H317" s="555" t="s">
        <v>29</v>
      </c>
      <c r="I317" s="555" t="s">
        <v>2891</v>
      </c>
      <c r="J317" s="555">
        <v>43559</v>
      </c>
      <c r="K317" s="558" t="s">
        <v>4144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6379</v>
      </c>
      <c r="C318" s="392" t="s">
        <v>2882</v>
      </c>
      <c r="D318" s="545" t="s">
        <v>6271</v>
      </c>
      <c r="E318" s="557">
        <v>10000</v>
      </c>
      <c r="F318" s="545" t="s">
        <v>2890</v>
      </c>
      <c r="G318" s="555" t="s">
        <v>2884</v>
      </c>
      <c r="H318" s="555" t="s">
        <v>29</v>
      </c>
      <c r="I318" s="555" t="s">
        <v>2891</v>
      </c>
      <c r="J318" s="555">
        <v>43874</v>
      </c>
      <c r="K318" s="558" t="s">
        <v>3750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6380</v>
      </c>
      <c r="C319" s="545" t="s">
        <v>2882</v>
      </c>
      <c r="D319" s="545" t="s">
        <v>624</v>
      </c>
      <c r="E319" s="557">
        <v>72.06</v>
      </c>
      <c r="F319" s="545" t="s">
        <v>2942</v>
      </c>
      <c r="G319" s="555" t="s">
        <v>2884</v>
      </c>
      <c r="H319" s="555" t="s">
        <v>29</v>
      </c>
      <c r="I319" s="555" t="s">
        <v>2891</v>
      </c>
      <c r="J319" s="555">
        <v>43685</v>
      </c>
      <c r="K319" s="558" t="s">
        <v>4144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6381</v>
      </c>
      <c r="C320" s="545" t="s">
        <v>2882</v>
      </c>
      <c r="D320" s="545" t="s">
        <v>624</v>
      </c>
      <c r="E320" s="557">
        <v>295.22000000000003</v>
      </c>
      <c r="F320" s="545" t="s">
        <v>2952</v>
      </c>
      <c r="G320" s="555" t="s">
        <v>28</v>
      </c>
      <c r="H320" s="555" t="s">
        <v>29</v>
      </c>
      <c r="I320" s="555" t="s">
        <v>487</v>
      </c>
      <c r="J320" s="555">
        <v>43382</v>
      </c>
      <c r="K320" s="558" t="s">
        <v>3764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6382</v>
      </c>
      <c r="C321" s="545" t="s">
        <v>2882</v>
      </c>
      <c r="D321" s="545" t="s">
        <v>624</v>
      </c>
      <c r="E321" s="557">
        <v>47.86</v>
      </c>
      <c r="F321" s="545" t="s">
        <v>2983</v>
      </c>
      <c r="G321" s="555" t="s">
        <v>2884</v>
      </c>
      <c r="H321" s="555" t="s">
        <v>29</v>
      </c>
      <c r="I321" s="555" t="s">
        <v>2885</v>
      </c>
      <c r="J321" s="555">
        <v>43665</v>
      </c>
      <c r="K321" s="558" t="s">
        <v>4144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6356</v>
      </c>
      <c r="C322" s="545" t="s">
        <v>2882</v>
      </c>
      <c r="D322" s="545" t="s">
        <v>624</v>
      </c>
      <c r="E322" s="557"/>
      <c r="F322" s="545" t="s">
        <v>3207</v>
      </c>
      <c r="G322" s="555" t="s">
        <v>28</v>
      </c>
      <c r="H322" s="555" t="s">
        <v>29</v>
      </c>
      <c r="I322" s="555" t="s">
        <v>3033</v>
      </c>
      <c r="J322" s="555">
        <v>43515</v>
      </c>
      <c r="K322" s="558" t="s">
        <v>3764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6284</v>
      </c>
      <c r="C323" s="545" t="s">
        <v>2882</v>
      </c>
      <c r="D323" s="545" t="s">
        <v>624</v>
      </c>
      <c r="E323" s="557">
        <v>4170.42</v>
      </c>
      <c r="F323" s="545" t="s">
        <v>3214</v>
      </c>
      <c r="G323" s="555" t="s">
        <v>2884</v>
      </c>
      <c r="H323" s="555" t="s">
        <v>29</v>
      </c>
      <c r="I323" s="555" t="s">
        <v>2891</v>
      </c>
      <c r="J323" s="555">
        <v>43664</v>
      </c>
      <c r="K323" s="558" t="s">
        <v>4144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6383</v>
      </c>
      <c r="C324" s="545" t="s">
        <v>2882</v>
      </c>
      <c r="D324" s="545" t="s">
        <v>624</v>
      </c>
      <c r="E324" s="557">
        <v>6.32</v>
      </c>
      <c r="F324" s="545" t="s">
        <v>3026</v>
      </c>
      <c r="G324" s="555" t="s">
        <v>2884</v>
      </c>
      <c r="H324" s="555" t="s">
        <v>29</v>
      </c>
      <c r="I324" s="555" t="s">
        <v>2885</v>
      </c>
      <c r="J324" s="555" t="s">
        <v>3573</v>
      </c>
      <c r="K324" s="558" t="s">
        <v>3750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6270</v>
      </c>
      <c r="C325" s="545" t="s">
        <v>2882</v>
      </c>
      <c r="D325" s="545" t="s">
        <v>624</v>
      </c>
      <c r="E325" s="557">
        <v>242.83</v>
      </c>
      <c r="F325" s="545" t="s">
        <v>3428</v>
      </c>
      <c r="G325" s="555" t="s">
        <v>2884</v>
      </c>
      <c r="H325" s="555" t="s">
        <v>29</v>
      </c>
      <c r="I325" s="555" t="s">
        <v>2885</v>
      </c>
      <c r="J325" s="555">
        <v>43675</v>
      </c>
      <c r="K325" s="558" t="s">
        <v>4144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6330</v>
      </c>
      <c r="C326" s="392" t="s">
        <v>2882</v>
      </c>
      <c r="D326" s="545" t="s">
        <v>2585</v>
      </c>
      <c r="E326" s="557">
        <v>57000</v>
      </c>
      <c r="F326" s="545" t="s">
        <v>3333</v>
      </c>
      <c r="G326" s="555" t="s">
        <v>2884</v>
      </c>
      <c r="H326" s="555" t="s">
        <v>29</v>
      </c>
      <c r="I326" s="555" t="s">
        <v>2891</v>
      </c>
      <c r="J326" s="555">
        <v>43622</v>
      </c>
      <c r="K326" s="558" t="s">
        <v>3760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6379</v>
      </c>
      <c r="C327" s="545" t="s">
        <v>2882</v>
      </c>
      <c r="D327" s="545" t="s">
        <v>624</v>
      </c>
      <c r="E327" s="557">
        <v>299695.62</v>
      </c>
      <c r="F327" s="545" t="s">
        <v>2890</v>
      </c>
      <c r="G327" s="555" t="s">
        <v>2884</v>
      </c>
      <c r="H327" s="555" t="s">
        <v>29</v>
      </c>
      <c r="I327" s="555" t="s">
        <v>2891</v>
      </c>
      <c r="J327" s="555">
        <v>43874</v>
      </c>
      <c r="K327" s="558" t="s">
        <v>3750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6384</v>
      </c>
      <c r="C328" s="545" t="s">
        <v>2882</v>
      </c>
      <c r="D328" s="545" t="s">
        <v>624</v>
      </c>
      <c r="E328" s="557">
        <v>29853.439999999999</v>
      </c>
      <c r="F328" s="545" t="s">
        <v>2957</v>
      </c>
      <c r="G328" s="555" t="s">
        <v>2884</v>
      </c>
      <c r="H328" s="555" t="s">
        <v>29</v>
      </c>
      <c r="I328" s="555" t="s">
        <v>2885</v>
      </c>
      <c r="J328" s="555">
        <v>43620</v>
      </c>
      <c r="K328" s="558" t="s">
        <v>3760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6385</v>
      </c>
      <c r="C329" s="392" t="s">
        <v>2882</v>
      </c>
      <c r="D329" s="545" t="s">
        <v>6271</v>
      </c>
      <c r="E329" s="557">
        <v>11000</v>
      </c>
      <c r="F329" s="545" t="s">
        <v>3101</v>
      </c>
      <c r="G329" s="555" t="s">
        <v>28</v>
      </c>
      <c r="H329" s="555" t="s">
        <v>38</v>
      </c>
      <c r="I329" s="555" t="s">
        <v>306</v>
      </c>
      <c r="J329" s="555">
        <v>44298</v>
      </c>
      <c r="K329" s="558" t="s">
        <v>3750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6277</v>
      </c>
      <c r="C330" s="392" t="s">
        <v>2882</v>
      </c>
      <c r="D330" s="545" t="s">
        <v>6271</v>
      </c>
      <c r="E330" s="557">
        <v>12000</v>
      </c>
      <c r="F330" s="545" t="s">
        <v>3151</v>
      </c>
      <c r="G330" s="555" t="s">
        <v>2884</v>
      </c>
      <c r="H330" s="555" t="s">
        <v>29</v>
      </c>
      <c r="I330" s="555" t="s">
        <v>2885</v>
      </c>
      <c r="J330" s="555">
        <v>43703</v>
      </c>
      <c r="K330" s="558" t="s">
        <v>4144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6384</v>
      </c>
      <c r="C331" s="392" t="s">
        <v>2882</v>
      </c>
      <c r="D331" s="545" t="s">
        <v>2585</v>
      </c>
      <c r="E331" s="557">
        <v>162050.69</v>
      </c>
      <c r="F331" s="545" t="s">
        <v>2957</v>
      </c>
      <c r="G331" s="555" t="s">
        <v>2884</v>
      </c>
      <c r="H331" s="555" t="s">
        <v>29</v>
      </c>
      <c r="I331" s="555" t="s">
        <v>2885</v>
      </c>
      <c r="J331" s="555">
        <v>43620</v>
      </c>
      <c r="K331" s="558" t="s">
        <v>3760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6327</v>
      </c>
      <c r="C332" s="392" t="s">
        <v>3740</v>
      </c>
      <c r="D332" s="545" t="s">
        <v>6271</v>
      </c>
      <c r="E332" s="557">
        <v>5000</v>
      </c>
      <c r="F332" s="545" t="s">
        <v>4431</v>
      </c>
      <c r="G332" s="545" t="s">
        <v>2884</v>
      </c>
      <c r="H332" s="545" t="s">
        <v>29</v>
      </c>
      <c r="I332" s="545" t="s">
        <v>2884</v>
      </c>
      <c r="J332" s="555">
        <v>43901</v>
      </c>
      <c r="K332" s="561" t="s">
        <v>3744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6386</v>
      </c>
      <c r="C333" s="545" t="s">
        <v>3740</v>
      </c>
      <c r="D333" s="545" t="s">
        <v>624</v>
      </c>
      <c r="E333" s="557">
        <v>0</v>
      </c>
      <c r="F333" s="545" t="s">
        <v>4960</v>
      </c>
      <c r="G333" s="545" t="s">
        <v>110</v>
      </c>
      <c r="H333" s="545" t="s">
        <v>29</v>
      </c>
      <c r="I333" s="545" t="s">
        <v>378</v>
      </c>
      <c r="J333" s="555">
        <v>44183</v>
      </c>
      <c r="K333" s="561" t="s">
        <v>3744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6386</v>
      </c>
      <c r="C334" s="392" t="s">
        <v>3740</v>
      </c>
      <c r="D334" s="545" t="s">
        <v>2585</v>
      </c>
      <c r="E334" s="557">
        <v>103154.55</v>
      </c>
      <c r="F334" s="545" t="s">
        <v>4960</v>
      </c>
      <c r="G334" s="545" t="s">
        <v>110</v>
      </c>
      <c r="H334" s="545" t="s">
        <v>29</v>
      </c>
      <c r="I334" s="545" t="s">
        <v>378</v>
      </c>
      <c r="J334" s="555">
        <v>44183</v>
      </c>
      <c r="K334" s="561" t="s">
        <v>3744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6385</v>
      </c>
      <c r="C335" s="392" t="s">
        <v>2882</v>
      </c>
      <c r="D335" s="545" t="s">
        <v>6271</v>
      </c>
      <c r="E335" s="557">
        <v>100000</v>
      </c>
      <c r="F335" s="545" t="s">
        <v>3101</v>
      </c>
      <c r="G335" s="555" t="s">
        <v>28</v>
      </c>
      <c r="H335" s="555" t="s">
        <v>38</v>
      </c>
      <c r="I335" s="555" t="s">
        <v>306</v>
      </c>
      <c r="J335" s="555">
        <v>44298</v>
      </c>
      <c r="K335" s="558" t="s">
        <v>3750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6277</v>
      </c>
      <c r="C336" s="392" t="s">
        <v>2882</v>
      </c>
      <c r="D336" s="545" t="s">
        <v>6271</v>
      </c>
      <c r="E336" s="557">
        <v>9000</v>
      </c>
      <c r="F336" s="545" t="s">
        <v>3151</v>
      </c>
      <c r="G336" s="555" t="s">
        <v>2884</v>
      </c>
      <c r="H336" s="555" t="s">
        <v>29</v>
      </c>
      <c r="I336" s="555" t="s">
        <v>2885</v>
      </c>
      <c r="J336" s="555">
        <v>43703</v>
      </c>
      <c r="K336" s="558" t="s">
        <v>4144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6372</v>
      </c>
      <c r="C337" s="392" t="s">
        <v>3740</v>
      </c>
      <c r="D337" s="545" t="s">
        <v>6271</v>
      </c>
      <c r="E337" s="557">
        <v>5000</v>
      </c>
      <c r="F337" s="545" t="s">
        <v>5042</v>
      </c>
      <c r="G337" s="545" t="s">
        <v>110</v>
      </c>
      <c r="H337" s="545" t="s">
        <v>29</v>
      </c>
      <c r="I337" s="545" t="s">
        <v>4427</v>
      </c>
      <c r="J337" s="555">
        <v>44180</v>
      </c>
      <c r="K337" s="561" t="s">
        <v>3750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6387</v>
      </c>
      <c r="C338" s="545" t="s">
        <v>3740</v>
      </c>
      <c r="D338" s="545" t="s">
        <v>624</v>
      </c>
      <c r="E338" s="557">
        <v>0</v>
      </c>
      <c r="F338" s="545" t="s">
        <v>4707</v>
      </c>
      <c r="G338" s="545" t="s">
        <v>110</v>
      </c>
      <c r="H338" s="545" t="s">
        <v>2039</v>
      </c>
      <c r="I338" s="545" t="s">
        <v>6182</v>
      </c>
      <c r="J338" s="555">
        <v>44246</v>
      </c>
      <c r="K338" s="561" t="s">
        <v>3744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6279</v>
      </c>
      <c r="C339" s="392" t="s">
        <v>2882</v>
      </c>
      <c r="D339" s="545" t="s">
        <v>6271</v>
      </c>
      <c r="E339" s="557">
        <v>150895.04999999999</v>
      </c>
      <c r="F339" s="545" t="s">
        <v>3188</v>
      </c>
      <c r="G339" s="555" t="s">
        <v>2884</v>
      </c>
      <c r="H339" s="555" t="s">
        <v>29</v>
      </c>
      <c r="I339" s="555" t="s">
        <v>2885</v>
      </c>
      <c r="J339" s="555">
        <v>43605</v>
      </c>
      <c r="K339" s="558" t="s">
        <v>3760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6387</v>
      </c>
      <c r="C340" s="392" t="s">
        <v>3740</v>
      </c>
      <c r="D340" s="545" t="s">
        <v>2585</v>
      </c>
      <c r="E340" s="557">
        <v>263682.77</v>
      </c>
      <c r="F340" s="545" t="s">
        <v>4707</v>
      </c>
      <c r="G340" s="545" t="s">
        <v>110</v>
      </c>
      <c r="H340" s="545" t="s">
        <v>2039</v>
      </c>
      <c r="I340" s="545" t="s">
        <v>6182</v>
      </c>
      <c r="J340" s="555">
        <v>44246</v>
      </c>
      <c r="K340" s="561" t="s">
        <v>3744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6285</v>
      </c>
      <c r="C341" s="392" t="s">
        <v>2882</v>
      </c>
      <c r="D341" s="545" t="s">
        <v>6271</v>
      </c>
      <c r="E341" s="557">
        <v>54000</v>
      </c>
      <c r="F341" s="545" t="s">
        <v>3196</v>
      </c>
      <c r="G341" s="555" t="s">
        <v>2884</v>
      </c>
      <c r="H341" s="555" t="s">
        <v>29</v>
      </c>
      <c r="I341" s="555" t="s">
        <v>2891</v>
      </c>
      <c r="J341" s="555">
        <v>43559</v>
      </c>
      <c r="K341" s="558" t="s">
        <v>4144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6388</v>
      </c>
      <c r="C342" s="392" t="s">
        <v>3740</v>
      </c>
      <c r="D342" s="545" t="s">
        <v>2585</v>
      </c>
      <c r="E342" s="557">
        <v>10000</v>
      </c>
      <c r="F342" s="545" t="s">
        <v>3977</v>
      </c>
      <c r="G342" s="545" t="s">
        <v>110</v>
      </c>
      <c r="H342" s="545" t="s">
        <v>29</v>
      </c>
      <c r="I342" s="545" t="s">
        <v>3569</v>
      </c>
      <c r="J342" s="555">
        <v>44228</v>
      </c>
      <c r="K342" s="561" t="s">
        <v>3744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6389</v>
      </c>
      <c r="C343" s="392" t="s">
        <v>2882</v>
      </c>
      <c r="D343" s="545" t="s">
        <v>6271</v>
      </c>
      <c r="E343" s="557">
        <v>18500</v>
      </c>
      <c r="F343" s="545" t="s">
        <v>3407</v>
      </c>
      <c r="G343" s="555" t="s">
        <v>28</v>
      </c>
      <c r="H343" s="555" t="s">
        <v>38</v>
      </c>
      <c r="I343" s="555" t="s">
        <v>306</v>
      </c>
      <c r="J343" s="555">
        <v>44279</v>
      </c>
      <c r="K343" s="558" t="s">
        <v>3750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6363</v>
      </c>
      <c r="C344" s="545" t="s">
        <v>2882</v>
      </c>
      <c r="D344" s="545" t="s">
        <v>624</v>
      </c>
      <c r="E344" s="557">
        <v>19321.39</v>
      </c>
      <c r="F344" s="545" t="s">
        <v>6364</v>
      </c>
      <c r="G344" s="555" t="s">
        <v>28</v>
      </c>
      <c r="H344" s="555" t="s">
        <v>38</v>
      </c>
      <c r="I344" s="555" t="s">
        <v>260</v>
      </c>
      <c r="J344" s="555">
        <v>44278</v>
      </c>
      <c r="K344" s="558" t="s">
        <v>3750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6277</v>
      </c>
      <c r="C345" s="392" t="s">
        <v>2882</v>
      </c>
      <c r="D345" s="545" t="s">
        <v>6271</v>
      </c>
      <c r="E345" s="557">
        <v>103664.69</v>
      </c>
      <c r="F345" s="545" t="s">
        <v>3151</v>
      </c>
      <c r="G345" s="555" t="s">
        <v>2884</v>
      </c>
      <c r="H345" s="555" t="s">
        <v>29</v>
      </c>
      <c r="I345" s="555" t="s">
        <v>2885</v>
      </c>
      <c r="J345" s="555">
        <v>43703</v>
      </c>
      <c r="K345" s="558" t="s">
        <v>4144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6332</v>
      </c>
      <c r="C346" s="392" t="s">
        <v>2882</v>
      </c>
      <c r="D346" s="545" t="s">
        <v>6271</v>
      </c>
      <c r="E346" s="557">
        <v>11000</v>
      </c>
      <c r="F346" s="545" t="s">
        <v>3322</v>
      </c>
      <c r="G346" s="555" t="s">
        <v>2884</v>
      </c>
      <c r="H346" s="555" t="s">
        <v>29</v>
      </c>
      <c r="I346" s="555" t="s">
        <v>2885</v>
      </c>
      <c r="J346" s="555">
        <v>43873</v>
      </c>
      <c r="K346" s="558" t="s">
        <v>3750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6390</v>
      </c>
      <c r="C347" s="545" t="s">
        <v>2882</v>
      </c>
      <c r="D347" s="545" t="s">
        <v>624</v>
      </c>
      <c r="E347" s="557">
        <v>797.3</v>
      </c>
      <c r="F347" s="545" t="s">
        <v>3358</v>
      </c>
      <c r="G347" s="555" t="s">
        <v>2884</v>
      </c>
      <c r="H347" s="555" t="s">
        <v>29</v>
      </c>
      <c r="I347" s="555" t="s">
        <v>2885</v>
      </c>
      <c r="J347" s="555">
        <v>43710</v>
      </c>
      <c r="K347" s="558" t="s">
        <v>4144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6308</v>
      </c>
      <c r="C348" s="392" t="s">
        <v>2882</v>
      </c>
      <c r="D348" s="545" t="s">
        <v>2585</v>
      </c>
      <c r="E348" s="569">
        <v>151479.54999999999</v>
      </c>
      <c r="F348" s="545" t="s">
        <v>3251</v>
      </c>
      <c r="G348" s="555" t="s">
        <v>2884</v>
      </c>
      <c r="H348" s="555" t="s">
        <v>29</v>
      </c>
      <c r="I348" s="555" t="s">
        <v>2885</v>
      </c>
      <c r="J348" s="555">
        <v>43732</v>
      </c>
      <c r="K348" s="558" t="s">
        <v>4144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6391</v>
      </c>
      <c r="C349" s="392" t="s">
        <v>2882</v>
      </c>
      <c r="D349" s="545" t="s">
        <v>2585</v>
      </c>
      <c r="E349" s="557">
        <v>405479.42</v>
      </c>
      <c r="F349" s="545" t="s">
        <v>2907</v>
      </c>
      <c r="G349" s="555" t="s">
        <v>2884</v>
      </c>
      <c r="H349" s="555" t="s">
        <v>29</v>
      </c>
      <c r="I349" s="555" t="s">
        <v>2885</v>
      </c>
      <c r="J349" s="555">
        <v>43684</v>
      </c>
      <c r="K349" s="558" t="s">
        <v>4144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6392</v>
      </c>
      <c r="C350" s="392" t="s">
        <v>2882</v>
      </c>
      <c r="D350" s="545" t="s">
        <v>6271</v>
      </c>
      <c r="E350" s="557">
        <v>70000</v>
      </c>
      <c r="F350" s="545" t="s">
        <v>3213</v>
      </c>
      <c r="G350" s="555" t="s">
        <v>28</v>
      </c>
      <c r="H350" s="555" t="s">
        <v>38</v>
      </c>
      <c r="I350" s="555" t="s">
        <v>306</v>
      </c>
      <c r="J350" s="555">
        <v>44278</v>
      </c>
      <c r="K350" s="558" t="s">
        <v>3744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6332</v>
      </c>
      <c r="C351" s="392" t="s">
        <v>2882</v>
      </c>
      <c r="D351" s="545" t="s">
        <v>6271</v>
      </c>
      <c r="E351" s="557">
        <v>15000</v>
      </c>
      <c r="F351" s="545" t="s">
        <v>3322</v>
      </c>
      <c r="G351" s="555" t="s">
        <v>2884</v>
      </c>
      <c r="H351" s="555" t="s">
        <v>29</v>
      </c>
      <c r="I351" s="555" t="s">
        <v>2885</v>
      </c>
      <c r="J351" s="555">
        <v>43873</v>
      </c>
      <c r="K351" s="558" t="s">
        <v>3750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6321</v>
      </c>
      <c r="C352" s="545" t="s">
        <v>2882</v>
      </c>
      <c r="D352" s="545" t="s">
        <v>624</v>
      </c>
      <c r="E352" s="557">
        <v>13320.06</v>
      </c>
      <c r="F352" s="545" t="s">
        <v>3456</v>
      </c>
      <c r="G352" s="555" t="s">
        <v>2884</v>
      </c>
      <c r="H352" s="555" t="s">
        <v>29</v>
      </c>
      <c r="I352" s="555" t="s">
        <v>2885</v>
      </c>
      <c r="J352" s="555">
        <v>44041</v>
      </c>
      <c r="K352" s="558" t="s">
        <v>3750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6277</v>
      </c>
      <c r="C353" s="392" t="s">
        <v>2882</v>
      </c>
      <c r="D353" s="545" t="s">
        <v>6271</v>
      </c>
      <c r="E353" s="557">
        <v>15000</v>
      </c>
      <c r="F353" s="545" t="s">
        <v>3151</v>
      </c>
      <c r="G353" s="555" t="s">
        <v>2884</v>
      </c>
      <c r="H353" s="555" t="s">
        <v>29</v>
      </c>
      <c r="I353" s="555" t="s">
        <v>2885</v>
      </c>
      <c r="J353" s="555">
        <v>43703</v>
      </c>
      <c r="K353" s="558" t="s">
        <v>4144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6393</v>
      </c>
      <c r="C354" s="392" t="s">
        <v>2882</v>
      </c>
      <c r="D354" s="545" t="s">
        <v>2585</v>
      </c>
      <c r="E354" s="557">
        <v>107481.43</v>
      </c>
      <c r="F354" s="545" t="s">
        <v>3039</v>
      </c>
      <c r="G354" s="555" t="s">
        <v>2884</v>
      </c>
      <c r="H354" s="555" t="s">
        <v>29</v>
      </c>
      <c r="I354" s="555" t="s">
        <v>2884</v>
      </c>
      <c r="J354" s="555">
        <v>44118</v>
      </c>
      <c r="K354" s="558" t="s">
        <v>3750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6394</v>
      </c>
      <c r="C355" s="392" t="s">
        <v>2882</v>
      </c>
      <c r="D355" s="545" t="s">
        <v>2585</v>
      </c>
      <c r="E355" s="557">
        <v>89000</v>
      </c>
      <c r="F355" s="545" t="s">
        <v>3037</v>
      </c>
      <c r="G355" s="555" t="s">
        <v>2884</v>
      </c>
      <c r="H355" s="555" t="s">
        <v>29</v>
      </c>
      <c r="I355" s="555" t="s">
        <v>2884</v>
      </c>
      <c r="J355" s="555">
        <v>44124</v>
      </c>
      <c r="K355" s="558" t="s">
        <v>3750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6395</v>
      </c>
      <c r="C356" s="392" t="s">
        <v>2882</v>
      </c>
      <c r="D356" s="545" t="s">
        <v>6271</v>
      </c>
      <c r="E356" s="557">
        <v>140003.78</v>
      </c>
      <c r="F356" s="545" t="s">
        <v>2278</v>
      </c>
      <c r="G356" s="555" t="s">
        <v>28</v>
      </c>
      <c r="H356" s="555" t="s">
        <v>38</v>
      </c>
      <c r="I356" s="555" t="s">
        <v>260</v>
      </c>
      <c r="J356" s="555">
        <v>44280</v>
      </c>
      <c r="K356" s="558" t="s">
        <v>3750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6396</v>
      </c>
      <c r="C357" s="392" t="s">
        <v>3740</v>
      </c>
      <c r="D357" s="545" t="s">
        <v>6271</v>
      </c>
      <c r="E357" s="557">
        <v>200000</v>
      </c>
      <c r="F357" s="545" t="s">
        <v>3750</v>
      </c>
      <c r="G357" s="545" t="s">
        <v>110</v>
      </c>
      <c r="H357" s="545" t="s">
        <v>29</v>
      </c>
      <c r="I357" s="545" t="s">
        <v>3569</v>
      </c>
      <c r="J357" s="555">
        <v>44160</v>
      </c>
      <c r="K357" s="561" t="s">
        <v>3750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6397</v>
      </c>
      <c r="C358" s="545" t="s">
        <v>3740</v>
      </c>
      <c r="D358" s="545" t="s">
        <v>624</v>
      </c>
      <c r="E358" s="557">
        <v>0</v>
      </c>
      <c r="F358" s="545" t="s">
        <v>4544</v>
      </c>
      <c r="G358" s="545" t="s">
        <v>28</v>
      </c>
      <c r="H358" s="545" t="s">
        <v>29</v>
      </c>
      <c r="I358" s="545" t="s">
        <v>487</v>
      </c>
      <c r="J358" s="555">
        <v>43880</v>
      </c>
      <c r="K358" s="561" t="s">
        <v>3764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6385</v>
      </c>
      <c r="C359" s="392" t="s">
        <v>2882</v>
      </c>
      <c r="D359" s="545" t="s">
        <v>6271</v>
      </c>
      <c r="E359" s="557">
        <v>44600</v>
      </c>
      <c r="F359" s="545" t="s">
        <v>3101</v>
      </c>
      <c r="G359" s="555" t="s">
        <v>28</v>
      </c>
      <c r="H359" s="555" t="s">
        <v>38</v>
      </c>
      <c r="I359" s="555" t="s">
        <v>306</v>
      </c>
      <c r="J359" s="555">
        <v>44298</v>
      </c>
      <c r="K359" s="558" t="s">
        <v>3750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6398</v>
      </c>
      <c r="C360" s="392" t="s">
        <v>2882</v>
      </c>
      <c r="D360" s="545" t="s">
        <v>6271</v>
      </c>
      <c r="E360" s="557">
        <v>54600</v>
      </c>
      <c r="F360" s="545" t="s">
        <v>1908</v>
      </c>
      <c r="G360" s="555" t="s">
        <v>28</v>
      </c>
      <c r="H360" s="555" t="s">
        <v>38</v>
      </c>
      <c r="I360" s="555" t="s">
        <v>306</v>
      </c>
      <c r="J360" s="555">
        <v>44287</v>
      </c>
      <c r="K360" s="558" t="s">
        <v>3760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6399</v>
      </c>
      <c r="C361" s="392" t="s">
        <v>2882</v>
      </c>
      <c r="D361" s="545" t="s">
        <v>6271</v>
      </c>
      <c r="E361" s="557">
        <v>11500</v>
      </c>
      <c r="F361" s="545" t="s">
        <v>588</v>
      </c>
      <c r="G361" s="555" t="s">
        <v>28</v>
      </c>
      <c r="H361" s="555" t="s">
        <v>38</v>
      </c>
      <c r="I361" s="555" t="s">
        <v>306</v>
      </c>
      <c r="J361" s="555">
        <v>44333</v>
      </c>
      <c r="K361" s="558" t="s">
        <v>3760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6323</v>
      </c>
      <c r="C362" s="392" t="s">
        <v>2882</v>
      </c>
      <c r="D362" s="545" t="s">
        <v>6271</v>
      </c>
      <c r="E362" s="557">
        <v>98710.87</v>
      </c>
      <c r="F362" s="545" t="s">
        <v>3226</v>
      </c>
      <c r="G362" s="555" t="s">
        <v>2884</v>
      </c>
      <c r="H362" s="555" t="s">
        <v>29</v>
      </c>
      <c r="I362" s="555" t="s">
        <v>2885</v>
      </c>
      <c r="J362" s="555">
        <v>43711</v>
      </c>
      <c r="K362" s="558" t="s">
        <v>4144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6334</v>
      </c>
      <c r="C363" s="392" t="s">
        <v>3740</v>
      </c>
      <c r="D363" s="545" t="s">
        <v>6271</v>
      </c>
      <c r="E363" s="557">
        <v>10000</v>
      </c>
      <c r="F363" s="545" t="s">
        <v>4569</v>
      </c>
      <c r="G363" s="545" t="s">
        <v>2884</v>
      </c>
      <c r="H363" s="545" t="s">
        <v>29</v>
      </c>
      <c r="I363" s="545" t="s">
        <v>2884</v>
      </c>
      <c r="J363" s="577">
        <v>43717</v>
      </c>
      <c r="K363" s="561" t="s">
        <v>4144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6323</v>
      </c>
      <c r="C364" s="392" t="s">
        <v>2882</v>
      </c>
      <c r="D364" s="545" t="s">
        <v>2585</v>
      </c>
      <c r="E364" s="557">
        <v>1330000</v>
      </c>
      <c r="F364" s="545" t="s">
        <v>3226</v>
      </c>
      <c r="G364" s="555" t="s">
        <v>2884</v>
      </c>
      <c r="H364" s="555" t="s">
        <v>29</v>
      </c>
      <c r="I364" s="555" t="s">
        <v>2885</v>
      </c>
      <c r="J364" s="555">
        <v>43711</v>
      </c>
      <c r="K364" s="558" t="s">
        <v>4144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6400</v>
      </c>
      <c r="C365" s="392" t="s">
        <v>3740</v>
      </c>
      <c r="D365" s="545" t="s">
        <v>6271</v>
      </c>
      <c r="E365" s="557">
        <v>15000</v>
      </c>
      <c r="F365" s="545" t="s">
        <v>5218</v>
      </c>
      <c r="G365" s="545" t="s">
        <v>28</v>
      </c>
      <c r="H365" s="545" t="s">
        <v>20</v>
      </c>
      <c r="I365" s="545" t="s">
        <v>369</v>
      </c>
      <c r="J365" s="555">
        <v>44291</v>
      </c>
      <c r="K365" s="561" t="s">
        <v>3764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6389</v>
      </c>
      <c r="C366" s="392" t="s">
        <v>2882</v>
      </c>
      <c r="D366" s="545" t="s">
        <v>6271</v>
      </c>
      <c r="E366" s="557">
        <v>10000</v>
      </c>
      <c r="F366" s="545" t="s">
        <v>3407</v>
      </c>
      <c r="G366" s="555" t="s">
        <v>28</v>
      </c>
      <c r="H366" s="555" t="s">
        <v>38</v>
      </c>
      <c r="I366" s="555" t="s">
        <v>306</v>
      </c>
      <c r="J366" s="555">
        <v>44279</v>
      </c>
      <c r="K366" s="558" t="s">
        <v>3750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6401</v>
      </c>
      <c r="C367" s="392" t="s">
        <v>2882</v>
      </c>
      <c r="D367" s="545" t="s">
        <v>6271</v>
      </c>
      <c r="E367" s="557">
        <v>7000</v>
      </c>
      <c r="F367" s="545" t="s">
        <v>3235</v>
      </c>
      <c r="G367" s="555" t="s">
        <v>28</v>
      </c>
      <c r="H367" s="555" t="s">
        <v>38</v>
      </c>
      <c r="I367" s="555" t="s">
        <v>306</v>
      </c>
      <c r="J367" s="555">
        <v>44280</v>
      </c>
      <c r="K367" s="558" t="s">
        <v>3750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6402</v>
      </c>
      <c r="C368" s="392" t="s">
        <v>2882</v>
      </c>
      <c r="D368" s="545" t="s">
        <v>6271</v>
      </c>
      <c r="E368" s="557">
        <v>15000</v>
      </c>
      <c r="F368" s="545" t="s">
        <v>2954</v>
      </c>
      <c r="G368" s="555" t="s">
        <v>28</v>
      </c>
      <c r="H368" s="555" t="s">
        <v>38</v>
      </c>
      <c r="I368" s="555" t="s">
        <v>306</v>
      </c>
      <c r="J368" s="555">
        <v>44295</v>
      </c>
      <c r="K368" s="558" t="s">
        <v>3744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6279</v>
      </c>
      <c r="C369" s="392" t="s">
        <v>2882</v>
      </c>
      <c r="D369" s="545" t="s">
        <v>6271</v>
      </c>
      <c r="E369" s="557">
        <v>10000</v>
      </c>
      <c r="F369" s="545" t="s">
        <v>3188</v>
      </c>
      <c r="G369" s="555" t="s">
        <v>2884</v>
      </c>
      <c r="H369" s="555" t="s">
        <v>29</v>
      </c>
      <c r="I369" s="555" t="s">
        <v>2885</v>
      </c>
      <c r="J369" s="555">
        <v>43605</v>
      </c>
      <c r="K369" s="558" t="s">
        <v>3760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6285</v>
      </c>
      <c r="C370" s="392" t="s">
        <v>2882</v>
      </c>
      <c r="D370" s="545" t="s">
        <v>2585</v>
      </c>
      <c r="E370" s="557">
        <v>4300</v>
      </c>
      <c r="F370" s="545" t="s">
        <v>3196</v>
      </c>
      <c r="G370" s="555" t="s">
        <v>2884</v>
      </c>
      <c r="H370" s="555" t="s">
        <v>29</v>
      </c>
      <c r="I370" s="555" t="s">
        <v>2891</v>
      </c>
      <c r="J370" s="555">
        <v>43559</v>
      </c>
      <c r="K370" s="558" t="s">
        <v>4144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6403</v>
      </c>
      <c r="C371" s="392" t="s">
        <v>2882</v>
      </c>
      <c r="D371" s="545" t="s">
        <v>6271</v>
      </c>
      <c r="E371" s="557">
        <v>50000</v>
      </c>
      <c r="F371" s="545" t="s">
        <v>3292</v>
      </c>
      <c r="G371" s="555" t="s">
        <v>28</v>
      </c>
      <c r="H371" s="555" t="s">
        <v>38</v>
      </c>
      <c r="I371" s="555" t="s">
        <v>306</v>
      </c>
      <c r="J371" s="555">
        <v>44322</v>
      </c>
      <c r="K371" s="558" t="s">
        <v>3750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6404</v>
      </c>
      <c r="C372" s="392" t="s">
        <v>2882</v>
      </c>
      <c r="D372" s="545" t="s">
        <v>6271</v>
      </c>
      <c r="E372" s="557">
        <v>0</v>
      </c>
      <c r="F372" s="545" t="s">
        <v>3198</v>
      </c>
      <c r="G372" s="555" t="s">
        <v>28</v>
      </c>
      <c r="H372" s="555" t="s">
        <v>38</v>
      </c>
      <c r="I372" s="555" t="s">
        <v>2932</v>
      </c>
      <c r="J372" s="555">
        <v>44266</v>
      </c>
      <c r="K372" s="558" t="s">
        <v>3760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6277</v>
      </c>
      <c r="C373" s="392" t="s">
        <v>2882</v>
      </c>
      <c r="D373" s="545" t="s">
        <v>6271</v>
      </c>
      <c r="E373" s="557">
        <v>40000</v>
      </c>
      <c r="F373" s="545" t="s">
        <v>3151</v>
      </c>
      <c r="G373" s="555" t="s">
        <v>2884</v>
      </c>
      <c r="H373" s="555" t="s">
        <v>29</v>
      </c>
      <c r="I373" s="555" t="s">
        <v>2885</v>
      </c>
      <c r="J373" s="555">
        <v>43703</v>
      </c>
      <c r="K373" s="558" t="s">
        <v>4144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6285</v>
      </c>
      <c r="C374" s="392" t="s">
        <v>2882</v>
      </c>
      <c r="D374" s="545" t="s">
        <v>6271</v>
      </c>
      <c r="E374" s="557">
        <v>17000</v>
      </c>
      <c r="F374" s="545" t="s">
        <v>3196</v>
      </c>
      <c r="G374" s="555" t="s">
        <v>2884</v>
      </c>
      <c r="H374" s="555" t="s">
        <v>29</v>
      </c>
      <c r="I374" s="555" t="s">
        <v>2891</v>
      </c>
      <c r="J374" s="555">
        <v>43559</v>
      </c>
      <c r="K374" s="558" t="s">
        <v>4144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6403</v>
      </c>
      <c r="C375" s="392" t="s">
        <v>2882</v>
      </c>
      <c r="D375" s="545" t="s">
        <v>6271</v>
      </c>
      <c r="E375" s="557">
        <v>40000</v>
      </c>
      <c r="F375" s="545" t="s">
        <v>3292</v>
      </c>
      <c r="G375" s="555" t="s">
        <v>28</v>
      </c>
      <c r="H375" s="555" t="s">
        <v>38</v>
      </c>
      <c r="I375" s="555" t="s">
        <v>306</v>
      </c>
      <c r="J375" s="555">
        <v>44322</v>
      </c>
      <c r="K375" s="558" t="s">
        <v>3750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6405</v>
      </c>
      <c r="C376" s="392" t="s">
        <v>2882</v>
      </c>
      <c r="D376" s="545" t="s">
        <v>6271</v>
      </c>
      <c r="E376" s="557">
        <v>150000</v>
      </c>
      <c r="F376" s="545" t="s">
        <v>3425</v>
      </c>
      <c r="G376" s="555" t="s">
        <v>28</v>
      </c>
      <c r="H376" s="555" t="s">
        <v>38</v>
      </c>
      <c r="I376" s="555" t="s">
        <v>306</v>
      </c>
      <c r="J376" s="555">
        <v>44319</v>
      </c>
      <c r="K376" s="558" t="s">
        <v>3750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6279</v>
      </c>
      <c r="C377" s="392" t="s">
        <v>2882</v>
      </c>
      <c r="D377" s="545" t="s">
        <v>6271</v>
      </c>
      <c r="E377" s="557">
        <v>280000</v>
      </c>
      <c r="F377" s="545" t="s">
        <v>3188</v>
      </c>
      <c r="G377" s="555" t="s">
        <v>2884</v>
      </c>
      <c r="H377" s="555" t="s">
        <v>29</v>
      </c>
      <c r="I377" s="555" t="s">
        <v>2885</v>
      </c>
      <c r="J377" s="555">
        <v>43605</v>
      </c>
      <c r="K377" s="558" t="s">
        <v>3760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6406</v>
      </c>
      <c r="C378" s="392" t="s">
        <v>2882</v>
      </c>
      <c r="D378" s="545" t="s">
        <v>6271</v>
      </c>
      <c r="E378" s="557">
        <v>2000</v>
      </c>
      <c r="F378" s="545" t="s">
        <v>2444</v>
      </c>
      <c r="G378" s="555" t="s">
        <v>28</v>
      </c>
      <c r="H378" s="555" t="s">
        <v>38</v>
      </c>
      <c r="I378" s="555" t="s">
        <v>260</v>
      </c>
      <c r="J378" s="555">
        <v>44280</v>
      </c>
      <c r="K378" s="558" t="s">
        <v>3744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3552</v>
      </c>
      <c r="C379" s="392" t="s">
        <v>3542</v>
      </c>
      <c r="D379" s="545" t="s">
        <v>2585</v>
      </c>
      <c r="E379" s="557">
        <v>57300</v>
      </c>
      <c r="F379" s="545" t="s">
        <v>3551</v>
      </c>
      <c r="G379" s="555" t="s">
        <v>28</v>
      </c>
      <c r="H379" s="555" t="s">
        <v>29</v>
      </c>
      <c r="I379" s="555" t="s">
        <v>3553</v>
      </c>
      <c r="J379" s="555">
        <v>43759</v>
      </c>
      <c r="K379" s="558" t="s">
        <v>5174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6407</v>
      </c>
      <c r="C380" s="392" t="s">
        <v>2882</v>
      </c>
      <c r="D380" s="545" t="s">
        <v>6271</v>
      </c>
      <c r="E380" s="557">
        <v>13000</v>
      </c>
      <c r="F380" s="545" t="s">
        <v>1926</v>
      </c>
      <c r="G380" s="555" t="s">
        <v>28</v>
      </c>
      <c r="H380" s="555" t="s">
        <v>38</v>
      </c>
      <c r="I380" s="555" t="s">
        <v>260</v>
      </c>
      <c r="J380" s="555">
        <v>44322</v>
      </c>
      <c r="K380" s="558" t="s">
        <v>3750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6372</v>
      </c>
      <c r="C381" s="392" t="s">
        <v>3740</v>
      </c>
      <c r="D381" s="545" t="s">
        <v>6271</v>
      </c>
      <c r="E381" s="557">
        <v>50000</v>
      </c>
      <c r="F381" s="545" t="s">
        <v>5042</v>
      </c>
      <c r="G381" s="545" t="s">
        <v>110</v>
      </c>
      <c r="H381" s="545" t="s">
        <v>29</v>
      </c>
      <c r="I381" s="545" t="s">
        <v>4427</v>
      </c>
      <c r="J381" s="575">
        <v>44180</v>
      </c>
      <c r="K381" s="561" t="s">
        <v>3750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6338</v>
      </c>
      <c r="C382" s="392" t="s">
        <v>2882</v>
      </c>
      <c r="D382" s="545" t="s">
        <v>6271</v>
      </c>
      <c r="E382" s="557">
        <v>40000</v>
      </c>
      <c r="F382" s="545" t="s">
        <v>890</v>
      </c>
      <c r="G382" s="555" t="s">
        <v>28</v>
      </c>
      <c r="H382" s="555" t="s">
        <v>38</v>
      </c>
      <c r="I382" s="555" t="s">
        <v>260</v>
      </c>
      <c r="J382" s="555">
        <v>44321</v>
      </c>
      <c r="K382" s="558" t="s">
        <v>3750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6407</v>
      </c>
      <c r="C383" s="392" t="s">
        <v>2882</v>
      </c>
      <c r="D383" s="545" t="s">
        <v>6271</v>
      </c>
      <c r="E383" s="557">
        <v>10000</v>
      </c>
      <c r="F383" s="545" t="s">
        <v>1926</v>
      </c>
      <c r="G383" s="555" t="s">
        <v>28</v>
      </c>
      <c r="H383" s="555" t="s">
        <v>38</v>
      </c>
      <c r="I383" s="555" t="s">
        <v>260</v>
      </c>
      <c r="J383" s="555">
        <v>44322</v>
      </c>
      <c r="K383" s="558" t="s">
        <v>3750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6408</v>
      </c>
      <c r="C384" s="392" t="s">
        <v>2882</v>
      </c>
      <c r="D384" s="545" t="s">
        <v>6271</v>
      </c>
      <c r="E384" s="557">
        <v>31306.959999999999</v>
      </c>
      <c r="F384" s="545" t="s">
        <v>3041</v>
      </c>
      <c r="G384" s="555" t="s">
        <v>28</v>
      </c>
      <c r="H384" s="555" t="s">
        <v>38</v>
      </c>
      <c r="I384" s="555" t="s">
        <v>260</v>
      </c>
      <c r="J384" s="555">
        <v>44328</v>
      </c>
      <c r="K384" s="558" t="s">
        <v>3750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6409</v>
      </c>
      <c r="C385" s="392" t="s">
        <v>2882</v>
      </c>
      <c r="D385" s="545" t="s">
        <v>6271</v>
      </c>
      <c r="E385" s="557">
        <v>9000</v>
      </c>
      <c r="F385" s="545" t="s">
        <v>2994</v>
      </c>
      <c r="G385" s="555" t="s">
        <v>28</v>
      </c>
      <c r="H385" s="555" t="s">
        <v>38</v>
      </c>
      <c r="I385" s="555" t="s">
        <v>2932</v>
      </c>
      <c r="J385" s="555">
        <v>44260</v>
      </c>
      <c r="K385" s="558" t="s">
        <v>3750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6298</v>
      </c>
      <c r="C386" s="392" t="s">
        <v>2882</v>
      </c>
      <c r="D386" s="545" t="s">
        <v>6271</v>
      </c>
      <c r="E386" s="557">
        <v>40000</v>
      </c>
      <c r="F386" s="545" t="s">
        <v>3309</v>
      </c>
      <c r="G386" s="555" t="s">
        <v>2884</v>
      </c>
      <c r="H386" s="555" t="s">
        <v>29</v>
      </c>
      <c r="I386" s="555" t="s">
        <v>2885</v>
      </c>
      <c r="J386" s="555">
        <v>43564</v>
      </c>
      <c r="K386" s="558" t="s">
        <v>3764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6410</v>
      </c>
      <c r="C387" s="392" t="s">
        <v>3740</v>
      </c>
      <c r="D387" s="545" t="s">
        <v>6271</v>
      </c>
      <c r="E387" s="557">
        <v>506343.93</v>
      </c>
      <c r="F387" s="545" t="s">
        <v>3890</v>
      </c>
      <c r="G387" s="545" t="s">
        <v>28</v>
      </c>
      <c r="H387" s="545" t="s">
        <v>20</v>
      </c>
      <c r="I387" s="545" t="s">
        <v>369</v>
      </c>
      <c r="J387" s="578">
        <v>44298</v>
      </c>
      <c r="K387" s="561" t="s">
        <v>3760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6411</v>
      </c>
      <c r="C388" s="392" t="s">
        <v>2882</v>
      </c>
      <c r="D388" s="545" t="s">
        <v>6271</v>
      </c>
      <c r="E388" s="557">
        <v>5000</v>
      </c>
      <c r="F388" s="545" t="s">
        <v>3160</v>
      </c>
      <c r="G388" s="555" t="s">
        <v>2884</v>
      </c>
      <c r="H388" s="555" t="s">
        <v>29</v>
      </c>
      <c r="I388" s="555" t="s">
        <v>2891</v>
      </c>
      <c r="J388" s="555">
        <v>43752</v>
      </c>
      <c r="K388" s="558" t="s">
        <v>3750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6298</v>
      </c>
      <c r="C389" s="392" t="s">
        <v>2882</v>
      </c>
      <c r="D389" s="545" t="s">
        <v>6271</v>
      </c>
      <c r="E389" s="557">
        <v>50000</v>
      </c>
      <c r="F389" s="545" t="s">
        <v>3309</v>
      </c>
      <c r="G389" s="555" t="s">
        <v>2884</v>
      </c>
      <c r="H389" s="555" t="s">
        <v>29</v>
      </c>
      <c r="I389" s="555" t="s">
        <v>2885</v>
      </c>
      <c r="J389" s="555">
        <v>43564</v>
      </c>
      <c r="K389" s="558" t="s">
        <v>3764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6339</v>
      </c>
      <c r="C390" s="392" t="s">
        <v>2882</v>
      </c>
      <c r="D390" s="545" t="s">
        <v>6271</v>
      </c>
      <c r="E390" s="557">
        <v>15000</v>
      </c>
      <c r="F390" s="545" t="s">
        <v>3217</v>
      </c>
      <c r="G390" s="555" t="s">
        <v>28</v>
      </c>
      <c r="H390" s="555" t="s">
        <v>38</v>
      </c>
      <c r="I390" s="555" t="s">
        <v>260</v>
      </c>
      <c r="J390" s="555">
        <v>44295</v>
      </c>
      <c r="K390" s="558" t="s">
        <v>3757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6412</v>
      </c>
      <c r="C391" s="392" t="s">
        <v>2882</v>
      </c>
      <c r="D391" s="545" t="s">
        <v>2585</v>
      </c>
      <c r="E391" s="557">
        <v>30000</v>
      </c>
      <c r="F391" s="545" t="s">
        <v>3305</v>
      </c>
      <c r="G391" s="555" t="s">
        <v>2884</v>
      </c>
      <c r="H391" s="555" t="s">
        <v>29</v>
      </c>
      <c r="I391" s="555" t="s">
        <v>2884</v>
      </c>
      <c r="J391" s="555">
        <v>44036</v>
      </c>
      <c r="K391" s="558" t="s">
        <v>3760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6277</v>
      </c>
      <c r="C392" s="392" t="s">
        <v>2882</v>
      </c>
      <c r="D392" s="545" t="s">
        <v>6271</v>
      </c>
      <c r="E392" s="557">
        <v>600000</v>
      </c>
      <c r="F392" s="545" t="s">
        <v>3151</v>
      </c>
      <c r="G392" s="555" t="s">
        <v>2884</v>
      </c>
      <c r="H392" s="555" t="s">
        <v>29</v>
      </c>
      <c r="I392" s="555" t="s">
        <v>2885</v>
      </c>
      <c r="J392" s="555">
        <v>43703</v>
      </c>
      <c r="K392" s="558" t="s">
        <v>4144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6370</v>
      </c>
      <c r="C393" s="392" t="s">
        <v>3740</v>
      </c>
      <c r="D393" s="545" t="s">
        <v>6271</v>
      </c>
      <c r="E393" s="557">
        <v>40000</v>
      </c>
      <c r="F393" s="545" t="s">
        <v>5345</v>
      </c>
      <c r="G393" s="545" t="s">
        <v>110</v>
      </c>
      <c r="H393" s="545" t="s">
        <v>29</v>
      </c>
      <c r="I393" s="545" t="s">
        <v>4025</v>
      </c>
      <c r="J393" s="555">
        <v>44134</v>
      </c>
      <c r="K393" s="561" t="s">
        <v>3744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6413</v>
      </c>
      <c r="C394" s="392" t="s">
        <v>3740</v>
      </c>
      <c r="D394" s="545" t="s">
        <v>2585</v>
      </c>
      <c r="E394" s="557">
        <v>15000</v>
      </c>
      <c r="F394" s="545" t="s">
        <v>4192</v>
      </c>
      <c r="G394" s="545" t="s">
        <v>110</v>
      </c>
      <c r="H394" s="545" t="s">
        <v>29</v>
      </c>
      <c r="I394" s="545" t="s">
        <v>4025</v>
      </c>
      <c r="J394" s="555">
        <v>44194</v>
      </c>
      <c r="K394" s="561" t="s">
        <v>3750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6277</v>
      </c>
      <c r="C395" s="392" t="s">
        <v>2882</v>
      </c>
      <c r="D395" s="545" t="s">
        <v>6271</v>
      </c>
      <c r="E395" s="557">
        <v>100000</v>
      </c>
      <c r="F395" s="545" t="s">
        <v>3151</v>
      </c>
      <c r="G395" s="555" t="s">
        <v>2884</v>
      </c>
      <c r="H395" s="555" t="s">
        <v>29</v>
      </c>
      <c r="I395" s="555" t="s">
        <v>2885</v>
      </c>
      <c r="J395" s="555">
        <v>43703</v>
      </c>
      <c r="K395" s="558" t="s">
        <v>4144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6414</v>
      </c>
      <c r="C396" s="392" t="s">
        <v>2882</v>
      </c>
      <c r="D396" s="545" t="s">
        <v>6271</v>
      </c>
      <c r="E396" s="557">
        <v>5000</v>
      </c>
      <c r="F396" s="545" t="s">
        <v>2904</v>
      </c>
      <c r="G396" s="555" t="s">
        <v>2884</v>
      </c>
      <c r="H396" s="555" t="s">
        <v>29</v>
      </c>
      <c r="I396" s="555" t="s">
        <v>2885</v>
      </c>
      <c r="J396" s="555">
        <v>43753</v>
      </c>
      <c r="K396" s="558" t="s">
        <v>3750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6403</v>
      </c>
      <c r="C397" s="392" t="s">
        <v>2882</v>
      </c>
      <c r="D397" s="545" t="s">
        <v>6271</v>
      </c>
      <c r="E397" s="557">
        <v>312377.96000000002</v>
      </c>
      <c r="F397" s="545" t="s">
        <v>3292</v>
      </c>
      <c r="G397" s="555" t="s">
        <v>28</v>
      </c>
      <c r="H397" s="555" t="s">
        <v>38</v>
      </c>
      <c r="I397" s="555" t="s">
        <v>306</v>
      </c>
      <c r="J397" s="555">
        <v>44322</v>
      </c>
      <c r="K397" s="558" t="s">
        <v>3750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6415</v>
      </c>
      <c r="C398" s="392" t="s">
        <v>2882</v>
      </c>
      <c r="D398" s="545" t="s">
        <v>6271</v>
      </c>
      <c r="E398" s="557">
        <v>15000</v>
      </c>
      <c r="F398" s="545" t="s">
        <v>1343</v>
      </c>
      <c r="G398" s="555" t="s">
        <v>28</v>
      </c>
      <c r="H398" s="555" t="s">
        <v>38</v>
      </c>
      <c r="I398" s="555" t="s">
        <v>260</v>
      </c>
      <c r="J398" s="555">
        <v>44319</v>
      </c>
      <c r="K398" s="558" t="s">
        <v>3750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6416</v>
      </c>
      <c r="C399" s="392" t="s">
        <v>3740</v>
      </c>
      <c r="D399" s="545" t="s">
        <v>6271</v>
      </c>
      <c r="E399" s="557">
        <v>15000</v>
      </c>
      <c r="F399" s="545" t="s">
        <v>4910</v>
      </c>
      <c r="G399" s="545" t="s">
        <v>110</v>
      </c>
      <c r="H399" s="545" t="s">
        <v>29</v>
      </c>
      <c r="I399" s="545" t="s">
        <v>3569</v>
      </c>
      <c r="J399" s="555">
        <v>44090</v>
      </c>
      <c r="K399" s="561" t="s">
        <v>3760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6298</v>
      </c>
      <c r="C400" s="392" t="s">
        <v>2882</v>
      </c>
      <c r="D400" s="545" t="s">
        <v>6271</v>
      </c>
      <c r="E400" s="557">
        <v>40000</v>
      </c>
      <c r="F400" s="545" t="s">
        <v>3309</v>
      </c>
      <c r="G400" s="555" t="s">
        <v>2884</v>
      </c>
      <c r="H400" s="555" t="s">
        <v>29</v>
      </c>
      <c r="I400" s="555" t="s">
        <v>2885</v>
      </c>
      <c r="J400" s="555">
        <v>43564</v>
      </c>
      <c r="K400" s="558" t="s">
        <v>3764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6403</v>
      </c>
      <c r="C401" s="392" t="s">
        <v>2882</v>
      </c>
      <c r="D401" s="545" t="s">
        <v>6271</v>
      </c>
      <c r="E401" s="557">
        <v>11500</v>
      </c>
      <c r="F401" s="545" t="s">
        <v>3292</v>
      </c>
      <c r="G401" s="555" t="s">
        <v>28</v>
      </c>
      <c r="H401" s="555" t="s">
        <v>38</v>
      </c>
      <c r="I401" s="555" t="s">
        <v>306</v>
      </c>
      <c r="J401" s="555">
        <v>44322</v>
      </c>
      <c r="K401" s="558" t="s">
        <v>3750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6402</v>
      </c>
      <c r="C402" s="392" t="s">
        <v>2882</v>
      </c>
      <c r="D402" s="545" t="s">
        <v>6271</v>
      </c>
      <c r="E402" s="557">
        <v>100000</v>
      </c>
      <c r="F402" s="545" t="s">
        <v>2954</v>
      </c>
      <c r="G402" s="555" t="s">
        <v>28</v>
      </c>
      <c r="H402" s="555" t="s">
        <v>38</v>
      </c>
      <c r="I402" s="555" t="s">
        <v>306</v>
      </c>
      <c r="J402" s="555">
        <v>44295</v>
      </c>
      <c r="K402" s="558" t="s">
        <v>3744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6293</v>
      </c>
      <c r="C403" s="392" t="s">
        <v>2882</v>
      </c>
      <c r="D403" s="545" t="s">
        <v>6271</v>
      </c>
      <c r="E403" s="557">
        <v>100000</v>
      </c>
      <c r="F403" s="545" t="s">
        <v>3405</v>
      </c>
      <c r="G403" s="555" t="s">
        <v>2884</v>
      </c>
      <c r="H403" s="555" t="s">
        <v>29</v>
      </c>
      <c r="I403" s="555" t="s">
        <v>2885</v>
      </c>
      <c r="J403" s="555">
        <v>43894</v>
      </c>
      <c r="K403" s="558" t="s">
        <v>3760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6417</v>
      </c>
      <c r="C404" s="392" t="s">
        <v>3740</v>
      </c>
      <c r="D404" s="545" t="s">
        <v>2585</v>
      </c>
      <c r="E404" s="557">
        <v>7000</v>
      </c>
      <c r="F404" s="545" t="s">
        <v>4194</v>
      </c>
      <c r="G404" s="545" t="s">
        <v>28</v>
      </c>
      <c r="H404" s="545" t="s">
        <v>29</v>
      </c>
      <c r="I404" s="545" t="s">
        <v>3748</v>
      </c>
      <c r="J404" s="555">
        <v>44075</v>
      </c>
      <c r="K404" s="561" t="s">
        <v>3750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6288</v>
      </c>
      <c r="C405" s="545" t="s">
        <v>3740</v>
      </c>
      <c r="D405" s="545" t="s">
        <v>624</v>
      </c>
      <c r="E405" s="557">
        <v>0</v>
      </c>
      <c r="F405" s="545" t="s">
        <v>4634</v>
      </c>
      <c r="G405" s="545" t="s">
        <v>2884</v>
      </c>
      <c r="H405" s="545" t="s">
        <v>29</v>
      </c>
      <c r="I405" s="545" t="s">
        <v>2884</v>
      </c>
      <c r="J405" s="555">
        <v>43872</v>
      </c>
      <c r="K405" s="561" t="s">
        <v>3750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6405</v>
      </c>
      <c r="C406" s="392" t="s">
        <v>2882</v>
      </c>
      <c r="D406" s="545" t="s">
        <v>6271</v>
      </c>
      <c r="E406" s="557">
        <v>30000</v>
      </c>
      <c r="F406" s="545" t="s">
        <v>3425</v>
      </c>
      <c r="G406" s="555" t="s">
        <v>28</v>
      </c>
      <c r="H406" s="555" t="s">
        <v>38</v>
      </c>
      <c r="I406" s="555" t="s">
        <v>306</v>
      </c>
      <c r="J406" s="555">
        <v>44319</v>
      </c>
      <c r="K406" s="558" t="s">
        <v>3750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6418</v>
      </c>
      <c r="C407" s="392" t="s">
        <v>3740</v>
      </c>
      <c r="D407" s="545" t="s">
        <v>6271</v>
      </c>
      <c r="E407" s="557">
        <v>10000</v>
      </c>
      <c r="F407" s="545" t="s">
        <v>1206</v>
      </c>
      <c r="G407" s="545" t="s">
        <v>110</v>
      </c>
      <c r="H407" s="545" t="s">
        <v>29</v>
      </c>
      <c r="I407" s="545" t="s">
        <v>4060</v>
      </c>
      <c r="J407" s="555">
        <v>44145</v>
      </c>
      <c r="K407" s="561" t="s">
        <v>3744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6419</v>
      </c>
      <c r="C408" s="392" t="s">
        <v>3740</v>
      </c>
      <c r="D408" s="545" t="s">
        <v>6271</v>
      </c>
      <c r="E408" s="557">
        <v>150000</v>
      </c>
      <c r="F408" s="545" t="s">
        <v>4937</v>
      </c>
      <c r="G408" s="545" t="s">
        <v>28</v>
      </c>
      <c r="H408" s="545" t="s">
        <v>20</v>
      </c>
      <c r="I408" s="545" t="s">
        <v>369</v>
      </c>
      <c r="J408" s="555">
        <v>44349</v>
      </c>
      <c r="K408" s="561" t="s">
        <v>3965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6279</v>
      </c>
      <c r="C409" s="392" t="s">
        <v>2882</v>
      </c>
      <c r="D409" s="545" t="s">
        <v>6271</v>
      </c>
      <c r="E409" s="557">
        <v>200000</v>
      </c>
      <c r="F409" s="545" t="s">
        <v>3188</v>
      </c>
      <c r="G409" s="555" t="s">
        <v>2884</v>
      </c>
      <c r="H409" s="555" t="s">
        <v>29</v>
      </c>
      <c r="I409" s="555" t="s">
        <v>2885</v>
      </c>
      <c r="J409" s="555">
        <v>43605</v>
      </c>
      <c r="K409" s="558" t="s">
        <v>3760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6389</v>
      </c>
      <c r="C410" s="392" t="s">
        <v>2882</v>
      </c>
      <c r="D410" s="545" t="s">
        <v>6271</v>
      </c>
      <c r="E410" s="557">
        <v>60000</v>
      </c>
      <c r="F410" s="545" t="s">
        <v>3407</v>
      </c>
      <c r="G410" s="555" t="s">
        <v>28</v>
      </c>
      <c r="H410" s="555" t="s">
        <v>38</v>
      </c>
      <c r="I410" s="555" t="s">
        <v>306</v>
      </c>
      <c r="J410" s="555">
        <v>44279</v>
      </c>
      <c r="K410" s="558" t="s">
        <v>3750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6420</v>
      </c>
      <c r="C411" s="392" t="s">
        <v>3740</v>
      </c>
      <c r="D411" s="545" t="s">
        <v>6271</v>
      </c>
      <c r="E411" s="557">
        <v>30000</v>
      </c>
      <c r="F411" s="545" t="s">
        <v>3826</v>
      </c>
      <c r="G411" s="545" t="s">
        <v>110</v>
      </c>
      <c r="H411" s="545" t="s">
        <v>29</v>
      </c>
      <c r="I411" s="538" t="s">
        <v>3827</v>
      </c>
      <c r="J411" s="555">
        <v>44180</v>
      </c>
      <c r="K411" s="561" t="s">
        <v>3760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6421</v>
      </c>
      <c r="C412" s="545" t="s">
        <v>2882</v>
      </c>
      <c r="D412" s="545" t="s">
        <v>624</v>
      </c>
      <c r="E412" s="557">
        <v>373842.57</v>
      </c>
      <c r="F412" s="545" t="s">
        <v>3096</v>
      </c>
      <c r="G412" s="555" t="s">
        <v>2950</v>
      </c>
      <c r="H412" s="555" t="s">
        <v>29</v>
      </c>
      <c r="I412" s="573" t="s">
        <v>2950</v>
      </c>
      <c r="J412" s="555">
        <v>43829</v>
      </c>
      <c r="K412" s="558" t="s">
        <v>3764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6332</v>
      </c>
      <c r="C413" s="392" t="s">
        <v>2882</v>
      </c>
      <c r="D413" s="545" t="s">
        <v>6271</v>
      </c>
      <c r="E413" s="557">
        <v>8000</v>
      </c>
      <c r="F413" s="545" t="s">
        <v>3322</v>
      </c>
      <c r="G413" s="555" t="s">
        <v>2884</v>
      </c>
      <c r="H413" s="555" t="s">
        <v>29</v>
      </c>
      <c r="I413" s="555" t="s">
        <v>2885</v>
      </c>
      <c r="J413" s="555">
        <v>43873</v>
      </c>
      <c r="K413" s="558" t="s">
        <v>3750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6277</v>
      </c>
      <c r="C414" s="392" t="s">
        <v>2882</v>
      </c>
      <c r="D414" s="545" t="s">
        <v>6271</v>
      </c>
      <c r="E414" s="557">
        <v>504274.77</v>
      </c>
      <c r="F414" s="545" t="s">
        <v>3151</v>
      </c>
      <c r="G414" s="555" t="s">
        <v>2884</v>
      </c>
      <c r="H414" s="555" t="s">
        <v>29</v>
      </c>
      <c r="I414" s="555" t="s">
        <v>2885</v>
      </c>
      <c r="J414" s="555">
        <v>43703</v>
      </c>
      <c r="K414" s="558" t="s">
        <v>4144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6277</v>
      </c>
      <c r="C415" s="392" t="s">
        <v>2882</v>
      </c>
      <c r="D415" s="545" t="s">
        <v>6271</v>
      </c>
      <c r="E415" s="557">
        <v>150000</v>
      </c>
      <c r="F415" s="545" t="s">
        <v>3151</v>
      </c>
      <c r="G415" s="555" t="s">
        <v>2884</v>
      </c>
      <c r="H415" s="555" t="s">
        <v>29</v>
      </c>
      <c r="I415" s="555" t="s">
        <v>2885</v>
      </c>
      <c r="J415" s="555">
        <v>43703</v>
      </c>
      <c r="K415" s="558" t="s">
        <v>4144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6407</v>
      </c>
      <c r="C416" s="392" t="s">
        <v>2882</v>
      </c>
      <c r="D416" s="545" t="s">
        <v>6271</v>
      </c>
      <c r="E416" s="557">
        <v>399197.6</v>
      </c>
      <c r="F416" s="545" t="s">
        <v>1926</v>
      </c>
      <c r="G416" s="555" t="s">
        <v>28</v>
      </c>
      <c r="H416" s="555" t="s">
        <v>38</v>
      </c>
      <c r="I416" s="555" t="s">
        <v>260</v>
      </c>
      <c r="J416" s="555">
        <v>44322</v>
      </c>
      <c r="K416" s="558" t="s">
        <v>3750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6422</v>
      </c>
      <c r="C417" s="392" t="s">
        <v>2882</v>
      </c>
      <c r="D417" s="545" t="s">
        <v>6271</v>
      </c>
      <c r="E417" s="557">
        <v>45000</v>
      </c>
      <c r="F417" s="545" t="s">
        <v>3179</v>
      </c>
      <c r="G417" s="555" t="s">
        <v>28</v>
      </c>
      <c r="H417" s="555" t="s">
        <v>38</v>
      </c>
      <c r="I417" s="555" t="s">
        <v>260</v>
      </c>
      <c r="J417" s="555">
        <v>44313</v>
      </c>
      <c r="K417" s="558" t="s">
        <v>3750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6423</v>
      </c>
      <c r="C418" s="392" t="s">
        <v>2882</v>
      </c>
      <c r="D418" s="545" t="s">
        <v>6271</v>
      </c>
      <c r="E418" s="557">
        <v>40000</v>
      </c>
      <c r="F418" s="545" t="s">
        <v>1403</v>
      </c>
      <c r="G418" s="555" t="s">
        <v>28</v>
      </c>
      <c r="H418" s="555" t="s">
        <v>38</v>
      </c>
      <c r="I418" s="555" t="s">
        <v>260</v>
      </c>
      <c r="J418" s="555">
        <v>44280</v>
      </c>
      <c r="K418" s="558" t="s">
        <v>3757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6385</v>
      </c>
      <c r="C419" s="392" t="s">
        <v>2882</v>
      </c>
      <c r="D419" s="545" t="s">
        <v>6271</v>
      </c>
      <c r="E419" s="557">
        <v>10000</v>
      </c>
      <c r="F419" s="545" t="s">
        <v>3101</v>
      </c>
      <c r="G419" s="555" t="s">
        <v>28</v>
      </c>
      <c r="H419" s="555" t="s">
        <v>38</v>
      </c>
      <c r="I419" s="555" t="s">
        <v>306</v>
      </c>
      <c r="J419" s="555">
        <v>44298</v>
      </c>
      <c r="K419" s="558" t="s">
        <v>3750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6293</v>
      </c>
      <c r="C420" s="392" t="s">
        <v>2882</v>
      </c>
      <c r="D420" s="545" t="s">
        <v>6271</v>
      </c>
      <c r="E420" s="557">
        <v>62000</v>
      </c>
      <c r="F420" s="545" t="s">
        <v>3405</v>
      </c>
      <c r="G420" s="555" t="s">
        <v>2884</v>
      </c>
      <c r="H420" s="555" t="s">
        <v>29</v>
      </c>
      <c r="I420" s="555" t="s">
        <v>2885</v>
      </c>
      <c r="J420" s="555">
        <v>43894</v>
      </c>
      <c r="K420" s="558" t="s">
        <v>3760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6424</v>
      </c>
      <c r="C421" s="392" t="s">
        <v>3740</v>
      </c>
      <c r="D421" s="545" t="s">
        <v>6271</v>
      </c>
      <c r="E421" s="557">
        <v>10000</v>
      </c>
      <c r="F421" s="545" t="s">
        <v>4411</v>
      </c>
      <c r="G421" s="545" t="s">
        <v>110</v>
      </c>
      <c r="H421" s="545" t="s">
        <v>29</v>
      </c>
      <c r="I421" s="545" t="s">
        <v>378</v>
      </c>
      <c r="J421" s="555">
        <v>44102</v>
      </c>
      <c r="K421" s="561" t="s">
        <v>3750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6425</v>
      </c>
      <c r="C422" s="545" t="s">
        <v>3740</v>
      </c>
      <c r="D422" s="545" t="s">
        <v>624</v>
      </c>
      <c r="E422" s="557">
        <v>0</v>
      </c>
      <c r="F422" s="545" t="s">
        <v>4255</v>
      </c>
      <c r="G422" s="545" t="s">
        <v>28</v>
      </c>
      <c r="H422" s="545" t="s">
        <v>29</v>
      </c>
      <c r="I422" s="545" t="s">
        <v>4256</v>
      </c>
      <c r="J422" s="555">
        <v>44260</v>
      </c>
      <c r="K422" s="561" t="s">
        <v>3764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6426</v>
      </c>
      <c r="C423" s="545" t="s">
        <v>3740</v>
      </c>
      <c r="D423" s="545" t="s">
        <v>624</v>
      </c>
      <c r="E423" s="557">
        <v>0</v>
      </c>
      <c r="F423" s="545" t="s">
        <v>4489</v>
      </c>
      <c r="G423" s="545" t="s">
        <v>28</v>
      </c>
      <c r="H423" s="545" t="s">
        <v>29</v>
      </c>
      <c r="I423" s="545" t="s">
        <v>4256</v>
      </c>
      <c r="J423" s="555">
        <v>44166</v>
      </c>
      <c r="K423" s="561" t="s">
        <v>3750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6427</v>
      </c>
      <c r="C424" s="545" t="s">
        <v>3740</v>
      </c>
      <c r="D424" s="545" t="s">
        <v>624</v>
      </c>
      <c r="E424" s="557">
        <v>0</v>
      </c>
      <c r="F424" s="545" t="s">
        <v>4876</v>
      </c>
      <c r="G424" s="545" t="s">
        <v>28</v>
      </c>
      <c r="H424" s="545" t="s">
        <v>29</v>
      </c>
      <c r="I424" s="545" t="s">
        <v>4256</v>
      </c>
      <c r="J424" s="555">
        <v>44291</v>
      </c>
      <c r="K424" s="561" t="s">
        <v>3764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6428</v>
      </c>
      <c r="C425" s="545" t="s">
        <v>3740</v>
      </c>
      <c r="D425" s="545" t="s">
        <v>624</v>
      </c>
      <c r="E425" s="557">
        <v>0</v>
      </c>
      <c r="F425" s="545" t="s">
        <v>5324</v>
      </c>
      <c r="G425" s="545" t="s">
        <v>28</v>
      </c>
      <c r="H425" s="545" t="s">
        <v>29</v>
      </c>
      <c r="I425" s="545" t="s">
        <v>4256</v>
      </c>
      <c r="J425" s="555">
        <v>44166</v>
      </c>
      <c r="K425" s="561" t="s">
        <v>3750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6429</v>
      </c>
      <c r="C426" s="392" t="s">
        <v>2882</v>
      </c>
      <c r="D426" s="545" t="s">
        <v>6271</v>
      </c>
      <c r="E426" s="557">
        <v>20000</v>
      </c>
      <c r="F426" s="545" t="s">
        <v>582</v>
      </c>
      <c r="G426" s="555" t="s">
        <v>28</v>
      </c>
      <c r="H426" s="555" t="s">
        <v>38</v>
      </c>
      <c r="I426" s="555" t="s">
        <v>260</v>
      </c>
      <c r="J426" s="555">
        <v>44358</v>
      </c>
      <c r="K426" s="558" t="s">
        <v>3750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6430</v>
      </c>
      <c r="C427" s="392" t="s">
        <v>3740</v>
      </c>
      <c r="D427" s="545" t="s">
        <v>6271</v>
      </c>
      <c r="E427" s="557">
        <v>50000</v>
      </c>
      <c r="F427" s="545" t="s">
        <v>4767</v>
      </c>
      <c r="G427" s="545" t="s">
        <v>110</v>
      </c>
      <c r="H427" s="545" t="s">
        <v>29</v>
      </c>
      <c r="I427" s="545" t="s">
        <v>4022</v>
      </c>
      <c r="J427" s="555">
        <v>44183</v>
      </c>
      <c r="K427" s="561" t="s">
        <v>3750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6431</v>
      </c>
      <c r="C428" s="392" t="s">
        <v>2882</v>
      </c>
      <c r="D428" s="545" t="s">
        <v>6271</v>
      </c>
      <c r="E428" s="557">
        <v>13000</v>
      </c>
      <c r="F428" s="545" t="s">
        <v>3103</v>
      </c>
      <c r="G428" s="555" t="s">
        <v>28</v>
      </c>
      <c r="H428" s="555" t="s">
        <v>38</v>
      </c>
      <c r="I428" s="555" t="s">
        <v>260</v>
      </c>
      <c r="J428" s="555">
        <v>44322</v>
      </c>
      <c r="K428" s="558" t="s">
        <v>3750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6338</v>
      </c>
      <c r="C429" s="392" t="s">
        <v>2882</v>
      </c>
      <c r="D429" s="545" t="s">
        <v>6271</v>
      </c>
      <c r="E429" s="557">
        <v>46000</v>
      </c>
      <c r="F429" s="545" t="s">
        <v>890</v>
      </c>
      <c r="G429" s="555" t="s">
        <v>28</v>
      </c>
      <c r="H429" s="555" t="s">
        <v>38</v>
      </c>
      <c r="I429" s="555" t="s">
        <v>260</v>
      </c>
      <c r="J429" s="555">
        <v>44321</v>
      </c>
      <c r="K429" s="558" t="s">
        <v>3750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6403</v>
      </c>
      <c r="C430" s="392" t="s">
        <v>2882</v>
      </c>
      <c r="D430" s="545" t="s">
        <v>6271</v>
      </c>
      <c r="E430" s="557">
        <v>60000</v>
      </c>
      <c r="F430" s="545" t="s">
        <v>3292</v>
      </c>
      <c r="G430" s="555" t="s">
        <v>28</v>
      </c>
      <c r="H430" s="555" t="s">
        <v>38</v>
      </c>
      <c r="I430" s="555" t="s">
        <v>306</v>
      </c>
      <c r="J430" s="555">
        <v>44322</v>
      </c>
      <c r="K430" s="558" t="s">
        <v>3750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6374</v>
      </c>
      <c r="C431" s="392" t="s">
        <v>3740</v>
      </c>
      <c r="D431" s="545" t="s">
        <v>6271</v>
      </c>
      <c r="E431" s="557">
        <v>100000</v>
      </c>
      <c r="F431" s="545" t="s">
        <v>5288</v>
      </c>
      <c r="G431" s="545" t="s">
        <v>110</v>
      </c>
      <c r="H431" s="545" t="s">
        <v>29</v>
      </c>
      <c r="I431" s="545" t="s">
        <v>4013</v>
      </c>
      <c r="J431" s="555">
        <v>44203</v>
      </c>
      <c r="K431" s="561" t="s">
        <v>3750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6277</v>
      </c>
      <c r="C432" s="392" t="s">
        <v>2882</v>
      </c>
      <c r="D432" s="545" t="s">
        <v>6271</v>
      </c>
      <c r="E432" s="557">
        <v>50000</v>
      </c>
      <c r="F432" s="545" t="s">
        <v>3151</v>
      </c>
      <c r="G432" s="555" t="s">
        <v>2884</v>
      </c>
      <c r="H432" s="555" t="s">
        <v>29</v>
      </c>
      <c r="I432" s="555" t="s">
        <v>2885</v>
      </c>
      <c r="J432" s="555">
        <v>43703</v>
      </c>
      <c r="K432" s="558" t="s">
        <v>4144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6403</v>
      </c>
      <c r="C433" s="392" t="s">
        <v>2882</v>
      </c>
      <c r="D433" s="545" t="s">
        <v>6271</v>
      </c>
      <c r="E433" s="557">
        <v>8000</v>
      </c>
      <c r="F433" s="545" t="s">
        <v>3292</v>
      </c>
      <c r="G433" s="555" t="s">
        <v>28</v>
      </c>
      <c r="H433" s="555" t="s">
        <v>38</v>
      </c>
      <c r="I433" s="555" t="s">
        <v>306</v>
      </c>
      <c r="J433" s="555">
        <v>44322</v>
      </c>
      <c r="K433" s="558" t="s">
        <v>3750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6432</v>
      </c>
      <c r="C434" s="545" t="s">
        <v>3740</v>
      </c>
      <c r="D434" s="545" t="s">
        <v>624</v>
      </c>
      <c r="E434" s="557">
        <v>0</v>
      </c>
      <c r="F434" s="545" t="s">
        <v>4990</v>
      </c>
      <c r="G434" s="545" t="s">
        <v>28</v>
      </c>
      <c r="H434" s="545" t="s">
        <v>29</v>
      </c>
      <c r="I434" s="545" t="s">
        <v>6433</v>
      </c>
      <c r="J434" s="555">
        <v>44384</v>
      </c>
      <c r="K434" s="561" t="s">
        <v>3760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6434</v>
      </c>
      <c r="C435" s="392" t="s">
        <v>2882</v>
      </c>
      <c r="D435" s="545" t="s">
        <v>6271</v>
      </c>
      <c r="E435" s="557">
        <v>10000</v>
      </c>
      <c r="F435" s="545" t="s">
        <v>2894</v>
      </c>
      <c r="G435" s="555" t="s">
        <v>28</v>
      </c>
      <c r="H435" s="555" t="s">
        <v>38</v>
      </c>
      <c r="I435" s="555" t="s">
        <v>306</v>
      </c>
      <c r="J435" s="555">
        <v>44321</v>
      </c>
      <c r="K435" s="558" t="s">
        <v>3760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3565</v>
      </c>
      <c r="C436" s="392" t="s">
        <v>3542</v>
      </c>
      <c r="D436" s="545" t="s">
        <v>6271</v>
      </c>
      <c r="E436" s="557">
        <v>47000</v>
      </c>
      <c r="F436" s="545" t="s">
        <v>3564</v>
      </c>
      <c r="G436" s="555" t="s">
        <v>28</v>
      </c>
      <c r="H436" s="555" t="s">
        <v>29</v>
      </c>
      <c r="I436" s="555" t="s">
        <v>28</v>
      </c>
      <c r="J436" s="555">
        <v>44062</v>
      </c>
      <c r="K436" s="558" t="s">
        <v>3750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6418</v>
      </c>
      <c r="C437" s="392" t="s">
        <v>3740</v>
      </c>
      <c r="D437" s="545" t="s">
        <v>6271</v>
      </c>
      <c r="E437" s="557">
        <v>156000</v>
      </c>
      <c r="F437" s="538" t="s">
        <v>1206</v>
      </c>
      <c r="G437" s="545" t="s">
        <v>110</v>
      </c>
      <c r="H437" s="545" t="s">
        <v>29</v>
      </c>
      <c r="I437" s="545" t="s">
        <v>4060</v>
      </c>
      <c r="J437" s="575">
        <v>44145</v>
      </c>
      <c r="K437" s="561" t="s">
        <v>3744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6435</v>
      </c>
      <c r="C438" s="392" t="s">
        <v>2882</v>
      </c>
      <c r="D438" s="545" t="s">
        <v>6271</v>
      </c>
      <c r="E438" s="557">
        <v>20000</v>
      </c>
      <c r="F438" s="545" t="s">
        <v>3341</v>
      </c>
      <c r="G438" s="555" t="s">
        <v>28</v>
      </c>
      <c r="H438" s="555" t="s">
        <v>38</v>
      </c>
      <c r="I438" s="555" t="s">
        <v>260</v>
      </c>
      <c r="J438" s="555">
        <v>44319</v>
      </c>
      <c r="K438" s="558" t="s">
        <v>3750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6436</v>
      </c>
      <c r="C439" s="392" t="s">
        <v>2882</v>
      </c>
      <c r="D439" s="545" t="s">
        <v>6271</v>
      </c>
      <c r="E439" s="557">
        <v>5000</v>
      </c>
      <c r="F439" s="545" t="s">
        <v>3318</v>
      </c>
      <c r="G439" s="555" t="s">
        <v>28</v>
      </c>
      <c r="H439" s="555" t="s">
        <v>38</v>
      </c>
      <c r="I439" s="555" t="s">
        <v>306</v>
      </c>
      <c r="J439" s="555">
        <v>44321</v>
      </c>
      <c r="K439" s="558" t="s">
        <v>3757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6406</v>
      </c>
      <c r="C440" s="392" t="s">
        <v>2882</v>
      </c>
      <c r="D440" s="545" t="s">
        <v>6271</v>
      </c>
      <c r="E440" s="557">
        <v>45000</v>
      </c>
      <c r="F440" s="545" t="s">
        <v>2444</v>
      </c>
      <c r="G440" s="555" t="s">
        <v>28</v>
      </c>
      <c r="H440" s="555" t="s">
        <v>38</v>
      </c>
      <c r="I440" s="555" t="s">
        <v>260</v>
      </c>
      <c r="J440" s="555">
        <v>44280</v>
      </c>
      <c r="K440" s="558" t="s">
        <v>3744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6437</v>
      </c>
      <c r="C441" s="545" t="s">
        <v>3740</v>
      </c>
      <c r="D441" s="545" t="s">
        <v>624</v>
      </c>
      <c r="E441" s="557">
        <v>0</v>
      </c>
      <c r="F441" s="545" t="s">
        <v>5026</v>
      </c>
      <c r="G441" s="545" t="s">
        <v>28</v>
      </c>
      <c r="H441" s="545" t="s">
        <v>29</v>
      </c>
      <c r="I441" s="545" t="s">
        <v>3748</v>
      </c>
      <c r="J441" s="555">
        <v>44166</v>
      </c>
      <c r="K441" s="561" t="s">
        <v>3750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6339</v>
      </c>
      <c r="C442" s="392" t="s">
        <v>2882</v>
      </c>
      <c r="D442" s="545" t="s">
        <v>6271</v>
      </c>
      <c r="E442" s="557">
        <v>6000</v>
      </c>
      <c r="F442" s="545" t="s">
        <v>3217</v>
      </c>
      <c r="G442" s="555" t="s">
        <v>28</v>
      </c>
      <c r="H442" s="555" t="s">
        <v>38</v>
      </c>
      <c r="I442" s="555" t="s">
        <v>260</v>
      </c>
      <c r="J442" s="555">
        <v>44295</v>
      </c>
      <c r="K442" s="558" t="s">
        <v>3757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6409</v>
      </c>
      <c r="C443" s="392" t="s">
        <v>2882</v>
      </c>
      <c r="D443" s="545" t="s">
        <v>6271</v>
      </c>
      <c r="E443" s="557">
        <v>4000</v>
      </c>
      <c r="F443" s="545" t="s">
        <v>2994</v>
      </c>
      <c r="G443" s="555" t="s">
        <v>28</v>
      </c>
      <c r="H443" s="555" t="s">
        <v>38</v>
      </c>
      <c r="I443" s="555" t="s">
        <v>2932</v>
      </c>
      <c r="J443" s="555">
        <v>44260</v>
      </c>
      <c r="K443" s="558" t="s">
        <v>3750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6438</v>
      </c>
      <c r="C444" s="545" t="s">
        <v>2882</v>
      </c>
      <c r="D444" s="545" t="s">
        <v>624</v>
      </c>
      <c r="E444" s="557">
        <v>156601.32</v>
      </c>
      <c r="F444" s="545" t="s">
        <v>3194</v>
      </c>
      <c r="G444" s="555" t="s">
        <v>28</v>
      </c>
      <c r="H444" s="555" t="s">
        <v>38</v>
      </c>
      <c r="I444" s="555" t="s">
        <v>306</v>
      </c>
      <c r="J444" s="555">
        <v>44280</v>
      </c>
      <c r="K444" s="558" t="s">
        <v>3750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6409</v>
      </c>
      <c r="C445" s="392" t="s">
        <v>2882</v>
      </c>
      <c r="D445" s="545" t="s">
        <v>6271</v>
      </c>
      <c r="E445" s="557">
        <v>107481.43</v>
      </c>
      <c r="F445" s="545" t="s">
        <v>2994</v>
      </c>
      <c r="G445" s="555" t="s">
        <v>28</v>
      </c>
      <c r="H445" s="555" t="s">
        <v>38</v>
      </c>
      <c r="I445" s="555" t="s">
        <v>2932</v>
      </c>
      <c r="J445" s="555">
        <v>44260</v>
      </c>
      <c r="K445" s="558" t="s">
        <v>3750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6438</v>
      </c>
      <c r="C446" s="392" t="s">
        <v>2882</v>
      </c>
      <c r="D446" s="545" t="s">
        <v>6271</v>
      </c>
      <c r="E446" s="557">
        <v>10000</v>
      </c>
      <c r="F446" s="545" t="s">
        <v>3194</v>
      </c>
      <c r="G446" s="555" t="s">
        <v>28</v>
      </c>
      <c r="H446" s="555" t="s">
        <v>38</v>
      </c>
      <c r="I446" s="555" t="s">
        <v>306</v>
      </c>
      <c r="J446" s="555">
        <v>44280</v>
      </c>
      <c r="K446" s="558" t="s">
        <v>3750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6439</v>
      </c>
      <c r="C447" s="392" t="s">
        <v>2882</v>
      </c>
      <c r="D447" s="545" t="s">
        <v>6271</v>
      </c>
      <c r="E447" s="557">
        <v>20000</v>
      </c>
      <c r="F447" s="545" t="s">
        <v>3256</v>
      </c>
      <c r="G447" s="555" t="s">
        <v>28</v>
      </c>
      <c r="H447" s="555" t="s">
        <v>38</v>
      </c>
      <c r="I447" s="555" t="s">
        <v>260</v>
      </c>
      <c r="J447" s="555">
        <v>44263</v>
      </c>
      <c r="K447" s="558" t="s">
        <v>3744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6277</v>
      </c>
      <c r="C448" s="392" t="s">
        <v>2882</v>
      </c>
      <c r="D448" s="545" t="s">
        <v>6271</v>
      </c>
      <c r="E448" s="557">
        <v>50000</v>
      </c>
      <c r="F448" s="545" t="s">
        <v>3151</v>
      </c>
      <c r="G448" s="555" t="s">
        <v>2884</v>
      </c>
      <c r="H448" s="555" t="s">
        <v>29</v>
      </c>
      <c r="I448" s="555" t="s">
        <v>2885</v>
      </c>
      <c r="J448" s="555">
        <v>43703</v>
      </c>
      <c r="K448" s="558" t="s">
        <v>4144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6440</v>
      </c>
      <c r="C449" s="545" t="s">
        <v>3740</v>
      </c>
      <c r="D449" s="545" t="s">
        <v>624</v>
      </c>
      <c r="E449" s="557">
        <v>0</v>
      </c>
      <c r="F449" s="545" t="s">
        <v>3785</v>
      </c>
      <c r="G449" s="545" t="s">
        <v>110</v>
      </c>
      <c r="H449" s="545" t="s">
        <v>29</v>
      </c>
      <c r="I449" s="545" t="s">
        <v>3569</v>
      </c>
      <c r="J449" s="555">
        <v>44085</v>
      </c>
      <c r="K449" s="561" t="s">
        <v>3760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6298</v>
      </c>
      <c r="C450" s="392" t="s">
        <v>2882</v>
      </c>
      <c r="D450" s="545" t="s">
        <v>6271</v>
      </c>
      <c r="E450" s="557">
        <v>10000</v>
      </c>
      <c r="F450" s="545" t="s">
        <v>3309</v>
      </c>
      <c r="G450" s="555" t="s">
        <v>2884</v>
      </c>
      <c r="H450" s="555" t="s">
        <v>29</v>
      </c>
      <c r="I450" s="555" t="s">
        <v>2885</v>
      </c>
      <c r="J450" s="555">
        <v>43564</v>
      </c>
      <c r="K450" s="558" t="s">
        <v>3764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6403</v>
      </c>
      <c r="C451" s="392" t="s">
        <v>2882</v>
      </c>
      <c r="D451" s="545" t="s">
        <v>6271</v>
      </c>
      <c r="E451" s="557">
        <v>30000</v>
      </c>
      <c r="F451" s="545" t="s">
        <v>3292</v>
      </c>
      <c r="G451" s="555" t="s">
        <v>28</v>
      </c>
      <c r="H451" s="555" t="s">
        <v>38</v>
      </c>
      <c r="I451" s="555" t="s">
        <v>306</v>
      </c>
      <c r="J451" s="555">
        <v>44322</v>
      </c>
      <c r="K451" s="558" t="s">
        <v>3750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6293</v>
      </c>
      <c r="C452" s="392" t="s">
        <v>2882</v>
      </c>
      <c r="D452" s="545" t="s">
        <v>6271</v>
      </c>
      <c r="E452" s="557">
        <v>300000</v>
      </c>
      <c r="F452" s="545" t="s">
        <v>3405</v>
      </c>
      <c r="G452" s="555" t="s">
        <v>2884</v>
      </c>
      <c r="H452" s="555" t="s">
        <v>29</v>
      </c>
      <c r="I452" s="555" t="s">
        <v>2885</v>
      </c>
      <c r="J452" s="555">
        <v>43894</v>
      </c>
      <c r="K452" s="558" t="s">
        <v>3760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6339</v>
      </c>
      <c r="C453" s="392" t="s">
        <v>2882</v>
      </c>
      <c r="D453" s="545" t="s">
        <v>6271</v>
      </c>
      <c r="E453" s="557">
        <v>10000</v>
      </c>
      <c r="F453" s="545" t="s">
        <v>3217</v>
      </c>
      <c r="G453" s="555" t="s">
        <v>28</v>
      </c>
      <c r="H453" s="555" t="s">
        <v>38</v>
      </c>
      <c r="I453" s="555" t="s">
        <v>260</v>
      </c>
      <c r="J453" s="555">
        <v>44295</v>
      </c>
      <c r="K453" s="558" t="s">
        <v>3757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6403</v>
      </c>
      <c r="C454" s="392" t="s">
        <v>2882</v>
      </c>
      <c r="D454" s="545" t="s">
        <v>6271</v>
      </c>
      <c r="E454" s="557">
        <v>468601.48</v>
      </c>
      <c r="F454" s="545" t="s">
        <v>3292</v>
      </c>
      <c r="G454" s="555" t="s">
        <v>28</v>
      </c>
      <c r="H454" s="555" t="s">
        <v>38</v>
      </c>
      <c r="I454" s="555" t="s">
        <v>306</v>
      </c>
      <c r="J454" s="555">
        <v>44322</v>
      </c>
      <c r="K454" s="558" t="s">
        <v>3750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6407</v>
      </c>
      <c r="C455" s="392" t="s">
        <v>2882</v>
      </c>
      <c r="D455" s="545" t="s">
        <v>6271</v>
      </c>
      <c r="E455" s="563">
        <v>2200</v>
      </c>
      <c r="F455" s="545" t="s">
        <v>1926</v>
      </c>
      <c r="G455" s="555" t="s">
        <v>28</v>
      </c>
      <c r="H455" s="555" t="s">
        <v>38</v>
      </c>
      <c r="I455" s="555" t="s">
        <v>260</v>
      </c>
      <c r="J455" s="555">
        <v>44322</v>
      </c>
      <c r="K455" s="558" t="s">
        <v>3750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6403</v>
      </c>
      <c r="C456" s="392" t="s">
        <v>2882</v>
      </c>
      <c r="D456" s="545" t="s">
        <v>6271</v>
      </c>
      <c r="E456" s="557">
        <v>20000</v>
      </c>
      <c r="F456" s="545" t="s">
        <v>3292</v>
      </c>
      <c r="G456" s="555" t="s">
        <v>28</v>
      </c>
      <c r="H456" s="555" t="s">
        <v>38</v>
      </c>
      <c r="I456" s="555" t="s">
        <v>306</v>
      </c>
      <c r="J456" s="555">
        <v>44322</v>
      </c>
      <c r="K456" s="558" t="s">
        <v>3750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6411</v>
      </c>
      <c r="C457" s="392" t="s">
        <v>2882</v>
      </c>
      <c r="D457" s="545" t="s">
        <v>6271</v>
      </c>
      <c r="E457" s="557">
        <v>15000</v>
      </c>
      <c r="F457" s="545" t="s">
        <v>3160</v>
      </c>
      <c r="G457" s="555" t="s">
        <v>2884</v>
      </c>
      <c r="H457" s="555" t="s">
        <v>29</v>
      </c>
      <c r="I457" s="555" t="s">
        <v>2891</v>
      </c>
      <c r="J457" s="555">
        <v>43752</v>
      </c>
      <c r="K457" s="558" t="s">
        <v>3750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6434</v>
      </c>
      <c r="C458" s="392" t="s">
        <v>2882</v>
      </c>
      <c r="D458" s="545" t="s">
        <v>6271</v>
      </c>
      <c r="E458" s="557">
        <v>30000</v>
      </c>
      <c r="F458" s="545" t="s">
        <v>2894</v>
      </c>
      <c r="G458" s="555" t="s">
        <v>28</v>
      </c>
      <c r="H458" s="555" t="s">
        <v>38</v>
      </c>
      <c r="I458" s="555" t="s">
        <v>306</v>
      </c>
      <c r="J458" s="555">
        <v>44321</v>
      </c>
      <c r="K458" s="558" t="s">
        <v>3760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6340</v>
      </c>
      <c r="C459" s="392" t="s">
        <v>2882</v>
      </c>
      <c r="D459" s="545" t="s">
        <v>6271</v>
      </c>
      <c r="E459" s="557">
        <v>40000</v>
      </c>
      <c r="F459" s="545" t="s">
        <v>3125</v>
      </c>
      <c r="G459" s="555" t="s">
        <v>28</v>
      </c>
      <c r="H459" s="555" t="s">
        <v>38</v>
      </c>
      <c r="I459" s="555" t="s">
        <v>260</v>
      </c>
      <c r="J459" s="555">
        <v>44272</v>
      </c>
      <c r="K459" s="558" t="s">
        <v>6341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6441</v>
      </c>
      <c r="C460" s="545" t="s">
        <v>3740</v>
      </c>
      <c r="D460" s="545" t="s">
        <v>624</v>
      </c>
      <c r="E460" s="557">
        <v>0</v>
      </c>
      <c r="F460" s="545" t="s">
        <v>4367</v>
      </c>
      <c r="G460" s="545" t="s">
        <v>28</v>
      </c>
      <c r="H460" s="545" t="s">
        <v>20</v>
      </c>
      <c r="I460" s="545" t="s">
        <v>369</v>
      </c>
      <c r="J460" s="555"/>
      <c r="K460" s="561" t="s">
        <v>3750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6405</v>
      </c>
      <c r="C461" s="392" t="s">
        <v>2882</v>
      </c>
      <c r="D461" s="545" t="s">
        <v>6271</v>
      </c>
      <c r="E461" s="557">
        <v>100000</v>
      </c>
      <c r="F461" s="545" t="s">
        <v>3425</v>
      </c>
      <c r="G461" s="555" t="s">
        <v>28</v>
      </c>
      <c r="H461" s="555" t="s">
        <v>38</v>
      </c>
      <c r="I461" s="555" t="s">
        <v>306</v>
      </c>
      <c r="J461" s="555">
        <v>44319</v>
      </c>
      <c r="K461" s="558" t="s">
        <v>3750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6442</v>
      </c>
      <c r="C462" s="392" t="s">
        <v>2882</v>
      </c>
      <c r="D462" s="545" t="s">
        <v>2585</v>
      </c>
      <c r="E462" s="557">
        <v>15000</v>
      </c>
      <c r="F462" s="545" t="s">
        <v>3139</v>
      </c>
      <c r="G462" s="555" t="s">
        <v>2884</v>
      </c>
      <c r="H462" s="555" t="s">
        <v>29</v>
      </c>
      <c r="I462" s="555" t="s">
        <v>2885</v>
      </c>
      <c r="J462" s="555">
        <v>43859</v>
      </c>
      <c r="K462" s="558" t="s">
        <v>3760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6443</v>
      </c>
      <c r="C463" s="392" t="s">
        <v>3740</v>
      </c>
      <c r="D463" s="545" t="s">
        <v>6271</v>
      </c>
      <c r="E463" s="557">
        <v>3440319.83</v>
      </c>
      <c r="F463" s="545" t="s">
        <v>4306</v>
      </c>
      <c r="G463" s="545" t="s">
        <v>28</v>
      </c>
      <c r="H463" s="545" t="s">
        <v>29</v>
      </c>
      <c r="I463" s="545" t="s">
        <v>3618</v>
      </c>
      <c r="J463" s="555"/>
      <c r="K463" s="561" t="s">
        <v>3764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6403</v>
      </c>
      <c r="C464" s="392" t="s">
        <v>2882</v>
      </c>
      <c r="D464" s="545" t="s">
        <v>6271</v>
      </c>
      <c r="E464" s="557">
        <v>10000</v>
      </c>
      <c r="F464" s="545" t="s">
        <v>3292</v>
      </c>
      <c r="G464" s="555" t="s">
        <v>28</v>
      </c>
      <c r="H464" s="555" t="s">
        <v>38</v>
      </c>
      <c r="I464" s="555" t="s">
        <v>306</v>
      </c>
      <c r="J464" s="555">
        <v>44322</v>
      </c>
      <c r="K464" s="558" t="s">
        <v>3750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6372</v>
      </c>
      <c r="C465" s="392" t="s">
        <v>3740</v>
      </c>
      <c r="D465" s="545" t="s">
        <v>6271</v>
      </c>
      <c r="E465" s="557">
        <v>155000</v>
      </c>
      <c r="F465" s="545" t="s">
        <v>5042</v>
      </c>
      <c r="G465" s="537" t="s">
        <v>110</v>
      </c>
      <c r="H465" s="545" t="s">
        <v>29</v>
      </c>
      <c r="I465" s="537" t="s">
        <v>4427</v>
      </c>
      <c r="J465" s="575">
        <v>44180</v>
      </c>
      <c r="K465" s="561" t="s">
        <v>3750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6444</v>
      </c>
      <c r="C466" s="514" t="s">
        <v>3740</v>
      </c>
      <c r="D466" s="580" t="s">
        <v>6271</v>
      </c>
      <c r="E466" s="581">
        <v>5000</v>
      </c>
      <c r="F466" s="580" t="s">
        <v>731</v>
      </c>
      <c r="G466" s="580" t="s">
        <v>28</v>
      </c>
      <c r="H466" s="580" t="s">
        <v>20</v>
      </c>
      <c r="I466" s="580" t="s">
        <v>369</v>
      </c>
      <c r="J466" s="579">
        <v>44407</v>
      </c>
      <c r="K466" s="582" t="s">
        <v>3744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6416</v>
      </c>
      <c r="C467" s="545" t="s">
        <v>3740</v>
      </c>
      <c r="D467" s="545" t="s">
        <v>624</v>
      </c>
      <c r="E467" s="557">
        <v>0</v>
      </c>
      <c r="F467" s="545" t="s">
        <v>4910</v>
      </c>
      <c r="G467" s="545" t="s">
        <v>110</v>
      </c>
      <c r="H467" s="545" t="s">
        <v>29</v>
      </c>
      <c r="I467" s="545" t="s">
        <v>3569</v>
      </c>
      <c r="J467" s="555">
        <v>44090</v>
      </c>
      <c r="K467" s="561" t="s">
        <v>3760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6402</v>
      </c>
      <c r="C468" s="392" t="s">
        <v>2882</v>
      </c>
      <c r="D468" s="545" t="s">
        <v>6271</v>
      </c>
      <c r="E468" s="557">
        <v>150000</v>
      </c>
      <c r="F468" s="545" t="s">
        <v>2954</v>
      </c>
      <c r="G468" s="555" t="s">
        <v>28</v>
      </c>
      <c r="H468" s="555" t="s">
        <v>38</v>
      </c>
      <c r="I468" s="555" t="s">
        <v>306</v>
      </c>
      <c r="J468" s="555">
        <v>44295</v>
      </c>
      <c r="K468" s="558" t="s">
        <v>3744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6338</v>
      </c>
      <c r="C469" s="392" t="s">
        <v>2882</v>
      </c>
      <c r="D469" s="545" t="s">
        <v>6271</v>
      </c>
      <c r="E469" s="557">
        <v>13000</v>
      </c>
      <c r="F469" s="545" t="s">
        <v>890</v>
      </c>
      <c r="G469" s="555" t="s">
        <v>28</v>
      </c>
      <c r="H469" s="555" t="s">
        <v>38</v>
      </c>
      <c r="I469" s="555" t="s">
        <v>260</v>
      </c>
      <c r="J469" s="555">
        <v>44321</v>
      </c>
      <c r="K469" s="558" t="s">
        <v>3750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6445</v>
      </c>
      <c r="C470" s="392" t="s">
        <v>3740</v>
      </c>
      <c r="D470" s="545" t="s">
        <v>6271</v>
      </c>
      <c r="E470" s="557">
        <v>199844.32</v>
      </c>
      <c r="F470" s="545" t="s">
        <v>4344</v>
      </c>
      <c r="G470" s="545" t="s">
        <v>110</v>
      </c>
      <c r="H470" s="545" t="s">
        <v>29</v>
      </c>
      <c r="I470" s="545" t="s">
        <v>3569</v>
      </c>
      <c r="J470" s="555">
        <v>44228</v>
      </c>
      <c r="K470" s="561" t="s">
        <v>3744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6403</v>
      </c>
      <c r="C471" s="392" t="s">
        <v>2882</v>
      </c>
      <c r="D471" s="545" t="s">
        <v>6271</v>
      </c>
      <c r="E471" s="557">
        <v>10000</v>
      </c>
      <c r="F471" s="545" t="s">
        <v>3292</v>
      </c>
      <c r="G471" s="555" t="s">
        <v>28</v>
      </c>
      <c r="H471" s="555" t="s">
        <v>38</v>
      </c>
      <c r="I471" s="555" t="s">
        <v>306</v>
      </c>
      <c r="J471" s="555">
        <v>44322</v>
      </c>
      <c r="K471" s="558" t="s">
        <v>3750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6340</v>
      </c>
      <c r="C472" s="392" t="s">
        <v>2882</v>
      </c>
      <c r="D472" s="545" t="s">
        <v>2585</v>
      </c>
      <c r="E472" s="557">
        <v>30000</v>
      </c>
      <c r="F472" s="545" t="s">
        <v>3125</v>
      </c>
      <c r="G472" s="555" t="s">
        <v>28</v>
      </c>
      <c r="H472" s="555" t="s">
        <v>38</v>
      </c>
      <c r="I472" s="555" t="s">
        <v>260</v>
      </c>
      <c r="J472" s="555">
        <v>44272</v>
      </c>
      <c r="K472" s="558" t="s">
        <v>6341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6446</v>
      </c>
      <c r="C473" s="545" t="s">
        <v>3740</v>
      </c>
      <c r="D473" s="545" t="s">
        <v>624</v>
      </c>
      <c r="E473" s="557">
        <v>0</v>
      </c>
      <c r="F473" s="545" t="s">
        <v>3992</v>
      </c>
      <c r="G473" s="545" t="s">
        <v>28</v>
      </c>
      <c r="H473" s="545" t="s">
        <v>29</v>
      </c>
      <c r="I473" s="545" t="s">
        <v>3748</v>
      </c>
      <c r="J473" s="555">
        <v>44141</v>
      </c>
      <c r="K473" s="561" t="s">
        <v>3750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6277</v>
      </c>
      <c r="C474" s="392" t="s">
        <v>2882</v>
      </c>
      <c r="D474" s="545" t="s">
        <v>6271</v>
      </c>
      <c r="E474" s="557">
        <v>6000</v>
      </c>
      <c r="F474" s="545" t="s">
        <v>3151</v>
      </c>
      <c r="G474" s="555" t="s">
        <v>2884</v>
      </c>
      <c r="H474" s="555" t="s">
        <v>29</v>
      </c>
      <c r="I474" s="555" t="s">
        <v>2885</v>
      </c>
      <c r="J474" s="555">
        <v>43703</v>
      </c>
      <c r="K474" s="558" t="s">
        <v>4144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6447</v>
      </c>
      <c r="C475" s="392" t="s">
        <v>3740</v>
      </c>
      <c r="D475" s="545" t="s">
        <v>6271</v>
      </c>
      <c r="E475" s="557">
        <v>20000</v>
      </c>
      <c r="F475" s="545" t="s">
        <v>3988</v>
      </c>
      <c r="G475" s="545" t="s">
        <v>2884</v>
      </c>
      <c r="H475" s="545" t="s">
        <v>29</v>
      </c>
      <c r="I475" s="545" t="s">
        <v>2884</v>
      </c>
      <c r="J475" s="555">
        <v>44235</v>
      </c>
      <c r="K475" s="561" t="s">
        <v>3750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6278</v>
      </c>
      <c r="C476" s="392" t="s">
        <v>2882</v>
      </c>
      <c r="D476" s="545" t="s">
        <v>6271</v>
      </c>
      <c r="E476" s="557">
        <v>16000</v>
      </c>
      <c r="F476" s="545" t="s">
        <v>3517</v>
      </c>
      <c r="G476" s="555" t="s">
        <v>2884</v>
      </c>
      <c r="H476" s="555" t="s">
        <v>29</v>
      </c>
      <c r="I476" s="555" t="s">
        <v>2885</v>
      </c>
      <c r="J476" s="555">
        <v>43567</v>
      </c>
      <c r="K476" s="558" t="s">
        <v>3750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6448</v>
      </c>
      <c r="C477" s="545" t="s">
        <v>3740</v>
      </c>
      <c r="D477" s="545" t="s">
        <v>624</v>
      </c>
      <c r="E477" s="557">
        <v>0</v>
      </c>
      <c r="F477" s="545" t="s">
        <v>3927</v>
      </c>
      <c r="G477" s="545" t="s">
        <v>110</v>
      </c>
      <c r="H477" s="545" t="s">
        <v>29</v>
      </c>
      <c r="I477" s="545" t="s">
        <v>3928</v>
      </c>
      <c r="J477" s="555">
        <v>44120</v>
      </c>
      <c r="K477" s="561" t="s">
        <v>3750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6449</v>
      </c>
      <c r="C478" s="392" t="s">
        <v>2882</v>
      </c>
      <c r="D478" s="545" t="s">
        <v>6271</v>
      </c>
      <c r="E478" s="557">
        <v>500</v>
      </c>
      <c r="F478" s="545" t="s">
        <v>776</v>
      </c>
      <c r="G478" s="555" t="s">
        <v>28</v>
      </c>
      <c r="H478" s="555" t="s">
        <v>38</v>
      </c>
      <c r="I478" s="555" t="s">
        <v>260</v>
      </c>
      <c r="J478" s="555">
        <v>44280</v>
      </c>
      <c r="K478" s="558" t="s">
        <v>3750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6448</v>
      </c>
      <c r="C479" s="392" t="s">
        <v>3740</v>
      </c>
      <c r="D479" s="545" t="s">
        <v>2585</v>
      </c>
      <c r="E479" s="557">
        <v>200000</v>
      </c>
      <c r="F479" s="545" t="s">
        <v>3927</v>
      </c>
      <c r="G479" s="545" t="s">
        <v>110</v>
      </c>
      <c r="H479" s="545" t="s">
        <v>29</v>
      </c>
      <c r="I479" s="545" t="s">
        <v>3928</v>
      </c>
      <c r="J479" s="555">
        <v>44120</v>
      </c>
      <c r="K479" s="561" t="s">
        <v>3750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6450</v>
      </c>
      <c r="C480" s="392" t="s">
        <v>2882</v>
      </c>
      <c r="D480" s="545" t="s">
        <v>6271</v>
      </c>
      <c r="E480" s="557">
        <v>12000</v>
      </c>
      <c r="F480" s="545" t="s">
        <v>962</v>
      </c>
      <c r="G480" s="555" t="s">
        <v>28</v>
      </c>
      <c r="H480" s="555" t="s">
        <v>38</v>
      </c>
      <c r="I480" s="555" t="s">
        <v>306</v>
      </c>
      <c r="J480" s="555">
        <v>44328</v>
      </c>
      <c r="K480" s="558" t="s">
        <v>3744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6451</v>
      </c>
      <c r="C481" s="392" t="s">
        <v>3740</v>
      </c>
      <c r="D481" s="545" t="s">
        <v>6271</v>
      </c>
      <c r="E481" s="557">
        <v>30000</v>
      </c>
      <c r="F481" s="545" t="s">
        <v>4680</v>
      </c>
      <c r="G481" s="545" t="s">
        <v>110</v>
      </c>
      <c r="H481" s="545" t="s">
        <v>29</v>
      </c>
      <c r="I481" s="583" t="s">
        <v>4681</v>
      </c>
      <c r="J481" s="555">
        <v>44130</v>
      </c>
      <c r="K481" s="561" t="s">
        <v>3750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6277</v>
      </c>
      <c r="C482" s="392" t="s">
        <v>2882</v>
      </c>
      <c r="D482" s="545" t="s">
        <v>6271</v>
      </c>
      <c r="E482" s="557">
        <v>2000</v>
      </c>
      <c r="F482" s="545" t="s">
        <v>3151</v>
      </c>
      <c r="G482" s="555" t="s">
        <v>2884</v>
      </c>
      <c r="H482" s="555" t="s">
        <v>29</v>
      </c>
      <c r="I482" s="555" t="s">
        <v>2885</v>
      </c>
      <c r="J482" s="555">
        <v>43703</v>
      </c>
      <c r="K482" s="558" t="s">
        <v>4144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6339</v>
      </c>
      <c r="C483" s="392" t="s">
        <v>2882</v>
      </c>
      <c r="D483" s="545" t="s">
        <v>6271</v>
      </c>
      <c r="E483" s="557">
        <v>15000</v>
      </c>
      <c r="F483" s="545" t="s">
        <v>3217</v>
      </c>
      <c r="G483" s="555" t="s">
        <v>28</v>
      </c>
      <c r="H483" s="555" t="s">
        <v>38</v>
      </c>
      <c r="I483" s="555" t="s">
        <v>260</v>
      </c>
      <c r="J483" s="555">
        <v>44295</v>
      </c>
      <c r="K483" s="558" t="s">
        <v>3757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6404</v>
      </c>
      <c r="C484" s="392" t="s">
        <v>2882</v>
      </c>
      <c r="D484" s="545" t="s">
        <v>6271</v>
      </c>
      <c r="E484" s="557">
        <v>2000</v>
      </c>
      <c r="F484" s="545" t="s">
        <v>3198</v>
      </c>
      <c r="G484" s="555" t="s">
        <v>28</v>
      </c>
      <c r="H484" s="555" t="s">
        <v>38</v>
      </c>
      <c r="I484" s="555" t="s">
        <v>2932</v>
      </c>
      <c r="J484" s="555">
        <v>44266</v>
      </c>
      <c r="K484" s="558" t="s">
        <v>3760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6452</v>
      </c>
      <c r="C485" s="392" t="s">
        <v>2882</v>
      </c>
      <c r="D485" s="545" t="s">
        <v>6271</v>
      </c>
      <c r="E485" s="557">
        <v>1000000</v>
      </c>
      <c r="F485" s="545" t="s">
        <v>474</v>
      </c>
      <c r="G485" s="555" t="s">
        <v>28</v>
      </c>
      <c r="H485" s="555" t="s">
        <v>38</v>
      </c>
      <c r="I485" s="555" t="s">
        <v>260</v>
      </c>
      <c r="J485" s="555">
        <v>44263</v>
      </c>
      <c r="K485" s="558" t="s">
        <v>3750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6453</v>
      </c>
      <c r="C486" s="545" t="s">
        <v>3740</v>
      </c>
      <c r="D486" s="545" t="s">
        <v>624</v>
      </c>
      <c r="E486" s="557">
        <v>0</v>
      </c>
      <c r="F486" s="545" t="s">
        <v>4757</v>
      </c>
      <c r="G486" s="545" t="s">
        <v>110</v>
      </c>
      <c r="H486" s="545" t="s">
        <v>29</v>
      </c>
      <c r="I486" s="545" t="s">
        <v>4022</v>
      </c>
      <c r="J486" s="555">
        <v>44775</v>
      </c>
      <c r="K486" s="561" t="s">
        <v>3764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6442</v>
      </c>
      <c r="C487" s="545" t="s">
        <v>2882</v>
      </c>
      <c r="D487" s="545" t="s">
        <v>624</v>
      </c>
      <c r="E487" s="557">
        <v>467689.84</v>
      </c>
      <c r="F487" s="545" t="s">
        <v>3139</v>
      </c>
      <c r="G487" s="555" t="s">
        <v>2884</v>
      </c>
      <c r="H487" s="555" t="s">
        <v>29</v>
      </c>
      <c r="I487" s="555" t="s">
        <v>2885</v>
      </c>
      <c r="J487" s="555">
        <v>43859</v>
      </c>
      <c r="K487" s="558" t="s">
        <v>3760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6388</v>
      </c>
      <c r="C488" s="545" t="s">
        <v>3740</v>
      </c>
      <c r="D488" s="545" t="s">
        <v>624</v>
      </c>
      <c r="E488" s="557">
        <v>0</v>
      </c>
      <c r="F488" s="545" t="s">
        <v>3977</v>
      </c>
      <c r="G488" s="545" t="s">
        <v>110</v>
      </c>
      <c r="H488" s="545" t="s">
        <v>29</v>
      </c>
      <c r="I488" s="545" t="s">
        <v>3569</v>
      </c>
      <c r="J488" s="555">
        <v>44228</v>
      </c>
      <c r="K488" s="561" t="s">
        <v>3744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6454</v>
      </c>
      <c r="C489" s="392" t="s">
        <v>3740</v>
      </c>
      <c r="D489" s="545" t="s">
        <v>6271</v>
      </c>
      <c r="E489" s="557">
        <v>387869.72</v>
      </c>
      <c r="F489" s="545" t="s">
        <v>6455</v>
      </c>
      <c r="G489" s="545" t="s">
        <v>2884</v>
      </c>
      <c r="H489" s="545" t="s">
        <v>29</v>
      </c>
      <c r="I489" s="545" t="s">
        <v>2884</v>
      </c>
      <c r="J489" s="555">
        <v>44195</v>
      </c>
      <c r="K489" s="561" t="s">
        <v>3760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6372</v>
      </c>
      <c r="C490" s="392" t="s">
        <v>3740</v>
      </c>
      <c r="D490" s="545" t="s">
        <v>6271</v>
      </c>
      <c r="E490" s="557">
        <v>169129.47</v>
      </c>
      <c r="F490" s="545" t="s">
        <v>5042</v>
      </c>
      <c r="G490" s="545" t="s">
        <v>110</v>
      </c>
      <c r="H490" s="545" t="s">
        <v>29</v>
      </c>
      <c r="I490" s="545" t="s">
        <v>4427</v>
      </c>
      <c r="J490" s="555">
        <v>44180</v>
      </c>
      <c r="K490" s="561" t="s">
        <v>3750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6456</v>
      </c>
      <c r="C491" s="392" t="s">
        <v>3740</v>
      </c>
      <c r="D491" s="545" t="s">
        <v>6271</v>
      </c>
      <c r="E491" s="557">
        <v>300000</v>
      </c>
      <c r="F491" s="545" t="s">
        <v>5306</v>
      </c>
      <c r="G491" s="545" t="s">
        <v>110</v>
      </c>
      <c r="H491" s="545" t="s">
        <v>29</v>
      </c>
      <c r="I491" s="545" t="s">
        <v>4406</v>
      </c>
      <c r="J491" s="555">
        <v>44397</v>
      </c>
      <c r="K491" s="561" t="s">
        <v>3760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6279</v>
      </c>
      <c r="C492" s="392" t="s">
        <v>2882</v>
      </c>
      <c r="D492" s="545" t="s">
        <v>6271</v>
      </c>
      <c r="E492" s="557">
        <v>15000</v>
      </c>
      <c r="F492" s="545" t="s">
        <v>3188</v>
      </c>
      <c r="G492" s="555" t="s">
        <v>2884</v>
      </c>
      <c r="H492" s="555" t="s">
        <v>29</v>
      </c>
      <c r="I492" s="555" t="s">
        <v>2885</v>
      </c>
      <c r="J492" s="555">
        <v>43605</v>
      </c>
      <c r="K492" s="558" t="s">
        <v>3760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6403</v>
      </c>
      <c r="C493" s="392" t="s">
        <v>2882</v>
      </c>
      <c r="D493" s="545" t="s">
        <v>6271</v>
      </c>
      <c r="E493" s="557">
        <v>36000</v>
      </c>
      <c r="F493" s="545" t="s">
        <v>3292</v>
      </c>
      <c r="G493" s="555" t="s">
        <v>28</v>
      </c>
      <c r="H493" s="555" t="s">
        <v>38</v>
      </c>
      <c r="I493" s="555" t="s">
        <v>306</v>
      </c>
      <c r="J493" s="555">
        <v>44322</v>
      </c>
      <c r="K493" s="558" t="s">
        <v>3750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6457</v>
      </c>
      <c r="C494" s="545" t="s">
        <v>3740</v>
      </c>
      <c r="D494" s="545" t="s">
        <v>624</v>
      </c>
      <c r="E494" s="557">
        <v>0</v>
      </c>
      <c r="F494" s="545" t="s">
        <v>5084</v>
      </c>
      <c r="G494" s="545" t="s">
        <v>110</v>
      </c>
      <c r="H494" s="545" t="s">
        <v>29</v>
      </c>
      <c r="I494" s="545" t="s">
        <v>3928</v>
      </c>
      <c r="J494" s="555">
        <v>44078</v>
      </c>
      <c r="K494" s="561" t="s">
        <v>3744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6293</v>
      </c>
      <c r="C495" s="392" t="s">
        <v>2882</v>
      </c>
      <c r="D495" s="545" t="s">
        <v>6271</v>
      </c>
      <c r="E495" s="557">
        <v>29127.62</v>
      </c>
      <c r="F495" s="545" t="s">
        <v>3405</v>
      </c>
      <c r="G495" s="555" t="s">
        <v>2884</v>
      </c>
      <c r="H495" s="555" t="s">
        <v>29</v>
      </c>
      <c r="I495" s="555" t="s">
        <v>2885</v>
      </c>
      <c r="J495" s="555">
        <v>43894</v>
      </c>
      <c r="K495" s="558" t="s">
        <v>3760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6458</v>
      </c>
      <c r="C496" s="392" t="s">
        <v>2882</v>
      </c>
      <c r="D496" s="545" t="s">
        <v>6271</v>
      </c>
      <c r="E496" s="557">
        <v>4000</v>
      </c>
      <c r="F496" s="545" t="s">
        <v>3092</v>
      </c>
      <c r="G496" s="555" t="s">
        <v>28</v>
      </c>
      <c r="H496" s="555" t="s">
        <v>38</v>
      </c>
      <c r="I496" s="555" t="s">
        <v>306</v>
      </c>
      <c r="J496" s="555">
        <v>44291</v>
      </c>
      <c r="K496" s="558" t="s">
        <v>3750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6456</v>
      </c>
      <c r="C497" s="392" t="s">
        <v>3740</v>
      </c>
      <c r="D497" s="545" t="s">
        <v>2585</v>
      </c>
      <c r="E497" s="557">
        <v>83704.06</v>
      </c>
      <c r="F497" s="545" t="s">
        <v>6459</v>
      </c>
      <c r="G497" s="545" t="s">
        <v>110</v>
      </c>
      <c r="H497" s="545" t="s">
        <v>29</v>
      </c>
      <c r="I497" s="545" t="s">
        <v>4406</v>
      </c>
      <c r="J497" s="555">
        <v>44397</v>
      </c>
      <c r="K497" s="561" t="s">
        <v>3760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6460</v>
      </c>
      <c r="C498" s="392" t="s">
        <v>3740</v>
      </c>
      <c r="D498" s="545" t="s">
        <v>2585</v>
      </c>
      <c r="E498" s="557">
        <v>5000</v>
      </c>
      <c r="F498" s="545" t="s">
        <v>4122</v>
      </c>
      <c r="G498" s="545" t="s">
        <v>28</v>
      </c>
      <c r="H498" s="545" t="s">
        <v>29</v>
      </c>
      <c r="I498" s="545" t="s">
        <v>4123</v>
      </c>
      <c r="J498" s="555">
        <v>44305</v>
      </c>
      <c r="K498" s="561" t="s">
        <v>3764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6461</v>
      </c>
      <c r="C499" s="545" t="s">
        <v>2882</v>
      </c>
      <c r="D499" s="545" t="s">
        <v>624</v>
      </c>
      <c r="E499" s="557">
        <v>110571.37</v>
      </c>
      <c r="F499" s="545" t="s">
        <v>3443</v>
      </c>
      <c r="G499" s="555" t="s">
        <v>2950</v>
      </c>
      <c r="H499" s="555" t="s">
        <v>29</v>
      </c>
      <c r="I499" s="555" t="s">
        <v>2950</v>
      </c>
      <c r="J499" s="555">
        <v>43990</v>
      </c>
      <c r="K499" s="558" t="s">
        <v>3764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6462</v>
      </c>
      <c r="C500" s="545" t="s">
        <v>3740</v>
      </c>
      <c r="D500" s="545" t="s">
        <v>624</v>
      </c>
      <c r="E500" s="557">
        <v>0</v>
      </c>
      <c r="F500" s="545" t="s">
        <v>5105</v>
      </c>
      <c r="G500" s="545" t="s">
        <v>28</v>
      </c>
      <c r="H500" s="545" t="s">
        <v>29</v>
      </c>
      <c r="I500" s="545" t="s">
        <v>3748</v>
      </c>
      <c r="J500" s="555">
        <v>44148</v>
      </c>
      <c r="K500" s="561" t="s">
        <v>3750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6434</v>
      </c>
      <c r="C501" s="392" t="s">
        <v>2882</v>
      </c>
      <c r="D501" s="545" t="s">
        <v>6271</v>
      </c>
      <c r="E501" s="557">
        <v>3000</v>
      </c>
      <c r="F501" s="545" t="s">
        <v>2894</v>
      </c>
      <c r="G501" s="555" t="s">
        <v>28</v>
      </c>
      <c r="H501" s="555" t="s">
        <v>38</v>
      </c>
      <c r="I501" s="555" t="s">
        <v>306</v>
      </c>
      <c r="J501" s="555">
        <v>44321</v>
      </c>
      <c r="K501" s="558" t="s">
        <v>3760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6403</v>
      </c>
      <c r="C502" s="392" t="s">
        <v>2882</v>
      </c>
      <c r="D502" s="545" t="s">
        <v>6271</v>
      </c>
      <c r="E502" s="557">
        <v>9000</v>
      </c>
      <c r="F502" s="545" t="s">
        <v>3292</v>
      </c>
      <c r="G502" s="555" t="s">
        <v>28</v>
      </c>
      <c r="H502" s="555" t="s">
        <v>38</v>
      </c>
      <c r="I502" s="555" t="s">
        <v>306</v>
      </c>
      <c r="J502" s="555">
        <v>44322</v>
      </c>
      <c r="K502" s="558" t="s">
        <v>3750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6463</v>
      </c>
      <c r="C503" s="392" t="s">
        <v>3740</v>
      </c>
      <c r="D503" s="545" t="s">
        <v>6271</v>
      </c>
      <c r="E503" s="557">
        <v>10000</v>
      </c>
      <c r="F503" s="545" t="s">
        <v>5061</v>
      </c>
      <c r="G503" s="545" t="s">
        <v>28</v>
      </c>
      <c r="H503" s="545" t="s">
        <v>29</v>
      </c>
      <c r="I503" s="545" t="s">
        <v>3748</v>
      </c>
      <c r="J503" s="555">
        <v>44133</v>
      </c>
      <c r="K503" s="561" t="s">
        <v>3760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6464</v>
      </c>
      <c r="C504" s="392" t="s">
        <v>3740</v>
      </c>
      <c r="D504" s="545" t="s">
        <v>2585</v>
      </c>
      <c r="E504" s="557">
        <v>117509.41</v>
      </c>
      <c r="F504" s="545" t="s">
        <v>4132</v>
      </c>
      <c r="G504" s="545" t="s">
        <v>2884</v>
      </c>
      <c r="H504" s="545" t="s">
        <v>29</v>
      </c>
      <c r="I504" s="545" t="s">
        <v>2884</v>
      </c>
      <c r="J504" s="555">
        <v>44368</v>
      </c>
      <c r="K504" s="561" t="s">
        <v>3750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6465</v>
      </c>
      <c r="C505" s="545" t="s">
        <v>3740</v>
      </c>
      <c r="D505" s="545" t="s">
        <v>624</v>
      </c>
      <c r="E505" s="557">
        <v>0</v>
      </c>
      <c r="F505" s="545" t="s">
        <v>4919</v>
      </c>
      <c r="G505" s="545" t="s">
        <v>28</v>
      </c>
      <c r="H505" s="545" t="s">
        <v>29</v>
      </c>
      <c r="I505" s="545" t="s">
        <v>3748</v>
      </c>
      <c r="J505" s="555">
        <v>44196</v>
      </c>
      <c r="K505" s="561" t="s">
        <v>3757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6277</v>
      </c>
      <c r="C506" s="392" t="s">
        <v>2882</v>
      </c>
      <c r="D506" s="545" t="s">
        <v>6271</v>
      </c>
      <c r="E506" s="557">
        <v>70000</v>
      </c>
      <c r="F506" s="545" t="s">
        <v>3151</v>
      </c>
      <c r="G506" s="555" t="s">
        <v>2884</v>
      </c>
      <c r="H506" s="555" t="s">
        <v>29</v>
      </c>
      <c r="I506" s="555" t="s">
        <v>2885</v>
      </c>
      <c r="J506" s="555">
        <v>43703</v>
      </c>
      <c r="K506" s="558" t="s">
        <v>4144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6400</v>
      </c>
      <c r="C507" s="392" t="s">
        <v>3740</v>
      </c>
      <c r="D507" s="545" t="s">
        <v>2585</v>
      </c>
      <c r="E507" s="557">
        <v>56000</v>
      </c>
      <c r="F507" s="545" t="s">
        <v>5218</v>
      </c>
      <c r="G507" s="545" t="s">
        <v>28</v>
      </c>
      <c r="H507" s="545" t="s">
        <v>20</v>
      </c>
      <c r="I507" s="545" t="s">
        <v>369</v>
      </c>
      <c r="J507" s="555">
        <v>44291</v>
      </c>
      <c r="K507" s="561" t="s">
        <v>3764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6466</v>
      </c>
      <c r="C508" s="392" t="s">
        <v>2882</v>
      </c>
      <c r="D508" s="545" t="s">
        <v>6271</v>
      </c>
      <c r="E508" s="557">
        <v>86000</v>
      </c>
      <c r="F508" s="545" t="s">
        <v>3514</v>
      </c>
      <c r="G508" s="555" t="s">
        <v>28</v>
      </c>
      <c r="H508" s="555" t="s">
        <v>38</v>
      </c>
      <c r="I508" s="555" t="s">
        <v>2932</v>
      </c>
      <c r="J508" s="555">
        <v>44267</v>
      </c>
      <c r="K508" s="558" t="s">
        <v>3750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6293</v>
      </c>
      <c r="C509" s="392" t="s">
        <v>2882</v>
      </c>
      <c r="D509" s="545" t="s">
        <v>6271</v>
      </c>
      <c r="E509" s="557">
        <v>1000</v>
      </c>
      <c r="F509" s="545" t="s">
        <v>3405</v>
      </c>
      <c r="G509" s="555" t="s">
        <v>2884</v>
      </c>
      <c r="H509" s="555" t="s">
        <v>29</v>
      </c>
      <c r="I509" s="555" t="s">
        <v>2885</v>
      </c>
      <c r="J509" s="555">
        <v>43894</v>
      </c>
      <c r="K509" s="558" t="s">
        <v>3760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6349</v>
      </c>
      <c r="C510" s="392" t="s">
        <v>3740</v>
      </c>
      <c r="D510" s="545" t="s">
        <v>6271</v>
      </c>
      <c r="E510" s="557">
        <v>10000</v>
      </c>
      <c r="F510" s="545" t="s">
        <v>4097</v>
      </c>
      <c r="G510" s="545" t="s">
        <v>28</v>
      </c>
      <c r="H510" s="545" t="s">
        <v>29</v>
      </c>
      <c r="I510" s="545" t="s">
        <v>4098</v>
      </c>
      <c r="J510" s="555">
        <v>44089</v>
      </c>
      <c r="K510" s="561" t="s">
        <v>3757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6405</v>
      </c>
      <c r="C511" s="392" t="s">
        <v>2882</v>
      </c>
      <c r="D511" s="545" t="s">
        <v>6271</v>
      </c>
      <c r="E511" s="557">
        <v>15000</v>
      </c>
      <c r="F511" s="545" t="s">
        <v>3425</v>
      </c>
      <c r="G511" s="555" t="s">
        <v>28</v>
      </c>
      <c r="H511" s="555" t="s">
        <v>38</v>
      </c>
      <c r="I511" s="555" t="s">
        <v>306</v>
      </c>
      <c r="J511" s="555">
        <v>44319</v>
      </c>
      <c r="K511" s="558" t="s">
        <v>3750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6467</v>
      </c>
      <c r="C512" s="392" t="s">
        <v>2882</v>
      </c>
      <c r="D512" s="545" t="s">
        <v>2585</v>
      </c>
      <c r="E512" s="557">
        <v>50000</v>
      </c>
      <c r="F512" s="545" t="s">
        <v>3411</v>
      </c>
      <c r="G512" s="555" t="s">
        <v>28</v>
      </c>
      <c r="H512" s="555" t="s">
        <v>38</v>
      </c>
      <c r="I512" s="555" t="s">
        <v>306</v>
      </c>
      <c r="J512" s="555">
        <v>44279</v>
      </c>
      <c r="K512" s="558" t="s">
        <v>3750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6408</v>
      </c>
      <c r="C513" s="392" t="s">
        <v>2882</v>
      </c>
      <c r="D513" s="545" t="s">
        <v>6271</v>
      </c>
      <c r="E513" s="557">
        <v>150000</v>
      </c>
      <c r="F513" s="545" t="s">
        <v>3041</v>
      </c>
      <c r="G513" s="555" t="s">
        <v>28</v>
      </c>
      <c r="H513" s="555" t="s">
        <v>38</v>
      </c>
      <c r="I513" s="555" t="s">
        <v>260</v>
      </c>
      <c r="J513" s="555">
        <v>44328</v>
      </c>
      <c r="K513" s="558" t="s">
        <v>3750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6351</v>
      </c>
      <c r="C514" s="392" t="s">
        <v>3740</v>
      </c>
      <c r="D514" s="545" t="s">
        <v>6271</v>
      </c>
      <c r="E514" s="557">
        <v>130000</v>
      </c>
      <c r="F514" s="545" t="s">
        <v>3812</v>
      </c>
      <c r="G514" s="545" t="s">
        <v>2884</v>
      </c>
      <c r="H514" s="545" t="s">
        <v>29</v>
      </c>
      <c r="I514" s="545" t="s">
        <v>2884</v>
      </c>
      <c r="J514" s="555">
        <v>44180</v>
      </c>
      <c r="K514" s="561" t="s">
        <v>3750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6351</v>
      </c>
      <c r="C515" s="392" t="s">
        <v>3740</v>
      </c>
      <c r="D515" s="545" t="s">
        <v>6271</v>
      </c>
      <c r="E515" s="557">
        <v>43000</v>
      </c>
      <c r="F515" s="545" t="s">
        <v>3812</v>
      </c>
      <c r="G515" s="545" t="s">
        <v>2884</v>
      </c>
      <c r="H515" s="545" t="s">
        <v>29</v>
      </c>
      <c r="I515" s="545" t="s">
        <v>2884</v>
      </c>
      <c r="J515" s="555">
        <v>44180</v>
      </c>
      <c r="K515" s="561" t="s">
        <v>3750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6293</v>
      </c>
      <c r="C516" s="392" t="s">
        <v>2882</v>
      </c>
      <c r="D516" s="545" t="s">
        <v>6271</v>
      </c>
      <c r="E516" s="557">
        <v>40000</v>
      </c>
      <c r="F516" s="545" t="s">
        <v>3405</v>
      </c>
      <c r="G516" s="555" t="s">
        <v>2884</v>
      </c>
      <c r="H516" s="555" t="s">
        <v>29</v>
      </c>
      <c r="I516" s="555" t="s">
        <v>2885</v>
      </c>
      <c r="J516" s="555">
        <v>43894</v>
      </c>
      <c r="K516" s="558" t="s">
        <v>3760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6279</v>
      </c>
      <c r="C517" s="392" t="s">
        <v>2882</v>
      </c>
      <c r="D517" s="545" t="s">
        <v>6271</v>
      </c>
      <c r="E517" s="557">
        <v>75000</v>
      </c>
      <c r="F517" s="545" t="s">
        <v>3188</v>
      </c>
      <c r="G517" s="555" t="s">
        <v>2884</v>
      </c>
      <c r="H517" s="555" t="s">
        <v>29</v>
      </c>
      <c r="I517" s="555" t="s">
        <v>2885</v>
      </c>
      <c r="J517" s="555">
        <v>43605</v>
      </c>
      <c r="K517" s="558" t="s">
        <v>3760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6372</v>
      </c>
      <c r="C518" s="392" t="s">
        <v>3740</v>
      </c>
      <c r="D518" s="545" t="s">
        <v>6271</v>
      </c>
      <c r="E518" s="557">
        <v>3000</v>
      </c>
      <c r="F518" s="545" t="s">
        <v>5042</v>
      </c>
      <c r="G518" s="545" t="s">
        <v>110</v>
      </c>
      <c r="H518" s="545" t="s">
        <v>29</v>
      </c>
      <c r="I518" s="545" t="s">
        <v>4427</v>
      </c>
      <c r="J518" s="555">
        <v>44180</v>
      </c>
      <c r="K518" s="561" t="s">
        <v>3750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6403</v>
      </c>
      <c r="C519" s="392" t="s">
        <v>2882</v>
      </c>
      <c r="D519" s="545" t="s">
        <v>6271</v>
      </c>
      <c r="E519" s="557">
        <v>2000</v>
      </c>
      <c r="F519" s="545" t="s">
        <v>3292</v>
      </c>
      <c r="G519" s="555" t="s">
        <v>28</v>
      </c>
      <c r="H519" s="555" t="s">
        <v>38</v>
      </c>
      <c r="I519" s="555" t="s">
        <v>306</v>
      </c>
      <c r="J519" s="555">
        <v>44322</v>
      </c>
      <c r="K519" s="558" t="s">
        <v>3750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6366</v>
      </c>
      <c r="C520" s="545" t="s">
        <v>2882</v>
      </c>
      <c r="D520" s="545" t="s">
        <v>624</v>
      </c>
      <c r="E520" s="557">
        <v>104633.35</v>
      </c>
      <c r="F520" s="545" t="s">
        <v>2999</v>
      </c>
      <c r="G520" s="555" t="s">
        <v>28</v>
      </c>
      <c r="H520" s="555" t="s">
        <v>38</v>
      </c>
      <c r="I520" s="555" t="s">
        <v>2932</v>
      </c>
      <c r="J520" s="555">
        <v>44273</v>
      </c>
      <c r="K520" s="558" t="s">
        <v>3750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6463</v>
      </c>
      <c r="C521" s="545" t="s">
        <v>3740</v>
      </c>
      <c r="D521" s="545" t="s">
        <v>624</v>
      </c>
      <c r="E521" s="557">
        <v>0</v>
      </c>
      <c r="F521" s="545" t="s">
        <v>5061</v>
      </c>
      <c r="G521" s="545" t="s">
        <v>28</v>
      </c>
      <c r="H521" s="545" t="s">
        <v>29</v>
      </c>
      <c r="I521" s="545" t="s">
        <v>3748</v>
      </c>
      <c r="J521" s="555">
        <v>44133</v>
      </c>
      <c r="K521" s="561" t="s">
        <v>3760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6468</v>
      </c>
      <c r="C522" s="392" t="s">
        <v>2882</v>
      </c>
      <c r="D522" s="545" t="s">
        <v>6271</v>
      </c>
      <c r="E522" s="557">
        <v>50000</v>
      </c>
      <c r="F522" s="545" t="s">
        <v>1135</v>
      </c>
      <c r="G522" s="555" t="s">
        <v>28</v>
      </c>
      <c r="H522" s="555" t="s">
        <v>38</v>
      </c>
      <c r="I522" s="555" t="s">
        <v>260</v>
      </c>
      <c r="J522" s="555">
        <v>44340</v>
      </c>
      <c r="K522" s="558" t="s">
        <v>3760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6469</v>
      </c>
      <c r="C523" s="545" t="s">
        <v>2882</v>
      </c>
      <c r="D523" s="545" t="s">
        <v>624</v>
      </c>
      <c r="E523" s="557">
        <v>397214.14</v>
      </c>
      <c r="F523" s="545" t="s">
        <v>3452</v>
      </c>
      <c r="G523" s="555" t="s">
        <v>2884</v>
      </c>
      <c r="H523" s="555" t="s">
        <v>29</v>
      </c>
      <c r="I523" s="555" t="s">
        <v>2891</v>
      </c>
      <c r="J523" s="555">
        <v>43539</v>
      </c>
      <c r="K523" s="558" t="s">
        <v>3750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6470</v>
      </c>
      <c r="C524" s="545" t="s">
        <v>2882</v>
      </c>
      <c r="D524" s="545" t="s">
        <v>624</v>
      </c>
      <c r="E524" s="557">
        <v>40150.79</v>
      </c>
      <c r="F524" s="545" t="s">
        <v>3452</v>
      </c>
      <c r="G524" s="555" t="s">
        <v>2884</v>
      </c>
      <c r="H524" s="555" t="s">
        <v>29</v>
      </c>
      <c r="I524" s="555" t="s">
        <v>2891</v>
      </c>
      <c r="J524" s="555">
        <v>44397</v>
      </c>
      <c r="K524" s="558" t="s">
        <v>3797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6435</v>
      </c>
      <c r="C525" s="392" t="s">
        <v>2882</v>
      </c>
      <c r="D525" s="545" t="s">
        <v>6271</v>
      </c>
      <c r="E525" s="557">
        <v>20000</v>
      </c>
      <c r="F525" s="545" t="s">
        <v>3341</v>
      </c>
      <c r="G525" s="555" t="s">
        <v>28</v>
      </c>
      <c r="H525" s="555" t="s">
        <v>38</v>
      </c>
      <c r="I525" s="555" t="s">
        <v>260</v>
      </c>
      <c r="J525" s="555">
        <v>44319</v>
      </c>
      <c r="K525" s="558" t="s">
        <v>3750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6449</v>
      </c>
      <c r="C526" s="392" t="s">
        <v>2882</v>
      </c>
      <c r="D526" s="545" t="s">
        <v>6271</v>
      </c>
      <c r="E526" s="557">
        <v>130000</v>
      </c>
      <c r="F526" s="545" t="s">
        <v>776</v>
      </c>
      <c r="G526" s="555" t="s">
        <v>28</v>
      </c>
      <c r="H526" s="555" t="s">
        <v>38</v>
      </c>
      <c r="I526" s="555" t="s">
        <v>260</v>
      </c>
      <c r="J526" s="555">
        <v>44280</v>
      </c>
      <c r="K526" s="558" t="s">
        <v>3750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6338</v>
      </c>
      <c r="C527" s="392" t="s">
        <v>2882</v>
      </c>
      <c r="D527" s="545" t="s">
        <v>6271</v>
      </c>
      <c r="E527" s="557">
        <v>20000</v>
      </c>
      <c r="F527" s="545" t="s">
        <v>890</v>
      </c>
      <c r="G527" s="555" t="s">
        <v>28</v>
      </c>
      <c r="H527" s="555" t="s">
        <v>38</v>
      </c>
      <c r="I527" s="555" t="s">
        <v>260</v>
      </c>
      <c r="J527" s="555">
        <v>44321</v>
      </c>
      <c r="K527" s="558" t="s">
        <v>3750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6298</v>
      </c>
      <c r="C528" s="392" t="s">
        <v>2882</v>
      </c>
      <c r="D528" s="545" t="s">
        <v>6271</v>
      </c>
      <c r="E528" s="557">
        <v>300000</v>
      </c>
      <c r="F528" s="545" t="s">
        <v>3309</v>
      </c>
      <c r="G528" s="555" t="s">
        <v>2884</v>
      </c>
      <c r="H528" s="555" t="s">
        <v>29</v>
      </c>
      <c r="I528" s="555" t="s">
        <v>2885</v>
      </c>
      <c r="J528" s="555">
        <v>43564</v>
      </c>
      <c r="K528" s="558" t="s">
        <v>3764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6342</v>
      </c>
      <c r="C529" s="392" t="s">
        <v>3740</v>
      </c>
      <c r="D529" s="545" t="s">
        <v>6271</v>
      </c>
      <c r="E529" s="557">
        <v>25000</v>
      </c>
      <c r="F529" s="545" t="s">
        <v>4328</v>
      </c>
      <c r="G529" s="545" t="s">
        <v>110</v>
      </c>
      <c r="H529" s="545" t="s">
        <v>29</v>
      </c>
      <c r="I529" s="545" t="s">
        <v>3817</v>
      </c>
      <c r="J529" s="555">
        <v>44263</v>
      </c>
      <c r="K529" s="561" t="s">
        <v>3750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6279</v>
      </c>
      <c r="C530" s="392" t="s">
        <v>2882</v>
      </c>
      <c r="D530" s="545" t="s">
        <v>6271</v>
      </c>
      <c r="E530" s="557">
        <v>17000</v>
      </c>
      <c r="F530" s="545" t="s">
        <v>3188</v>
      </c>
      <c r="G530" s="555" t="s">
        <v>2884</v>
      </c>
      <c r="H530" s="555" t="s">
        <v>29</v>
      </c>
      <c r="I530" s="555" t="s">
        <v>2885</v>
      </c>
      <c r="J530" s="555">
        <v>43605</v>
      </c>
      <c r="K530" s="558" t="s">
        <v>3760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6471</v>
      </c>
      <c r="C531" s="545" t="s">
        <v>3740</v>
      </c>
      <c r="D531" s="545" t="s">
        <v>624</v>
      </c>
      <c r="E531" s="557">
        <v>0</v>
      </c>
      <c r="F531" s="545" t="s">
        <v>3841</v>
      </c>
      <c r="G531" s="545" t="s">
        <v>28</v>
      </c>
      <c r="H531" s="545" t="s">
        <v>29</v>
      </c>
      <c r="I531" s="545" t="s">
        <v>3748</v>
      </c>
      <c r="J531" s="555">
        <v>44245</v>
      </c>
      <c r="K531" s="561" t="s">
        <v>3750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6472</v>
      </c>
      <c r="C532" s="392" t="s">
        <v>3740</v>
      </c>
      <c r="D532" s="545" t="s">
        <v>6271</v>
      </c>
      <c r="E532" s="557">
        <v>150000</v>
      </c>
      <c r="F532" s="545" t="s">
        <v>3755</v>
      </c>
      <c r="G532" s="545" t="s">
        <v>28</v>
      </c>
      <c r="H532" s="545" t="s">
        <v>29</v>
      </c>
      <c r="I532" s="545" t="s">
        <v>3748</v>
      </c>
      <c r="J532" s="555">
        <v>44326</v>
      </c>
      <c r="K532" s="561" t="s">
        <v>3757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6473</v>
      </c>
      <c r="C533" s="392" t="s">
        <v>3740</v>
      </c>
      <c r="D533" s="545" t="s">
        <v>6271</v>
      </c>
      <c r="E533" s="557">
        <v>84278.97</v>
      </c>
      <c r="F533" s="545" t="s">
        <v>5208</v>
      </c>
      <c r="G533" s="545" t="s">
        <v>2884</v>
      </c>
      <c r="H533" s="545" t="s">
        <v>29</v>
      </c>
      <c r="I533" s="545" t="s">
        <v>2884</v>
      </c>
      <c r="J533" s="555">
        <v>44355</v>
      </c>
      <c r="K533" s="561" t="s">
        <v>3760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6422</v>
      </c>
      <c r="C534" s="392" t="s">
        <v>2882</v>
      </c>
      <c r="D534" s="545" t="s">
        <v>6271</v>
      </c>
      <c r="E534" s="557">
        <v>130000</v>
      </c>
      <c r="F534" s="545" t="s">
        <v>3179</v>
      </c>
      <c r="G534" s="555" t="s">
        <v>28</v>
      </c>
      <c r="H534" s="555" t="s">
        <v>38</v>
      </c>
      <c r="I534" s="555" t="s">
        <v>260</v>
      </c>
      <c r="J534" s="555">
        <v>44313</v>
      </c>
      <c r="K534" s="558" t="s">
        <v>3750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6474</v>
      </c>
      <c r="C535" s="545" t="s">
        <v>3740</v>
      </c>
      <c r="D535" s="545" t="s">
        <v>624</v>
      </c>
      <c r="E535" s="557">
        <v>0</v>
      </c>
      <c r="F535" s="545" t="s">
        <v>4177</v>
      </c>
      <c r="G535" s="545" t="s">
        <v>28</v>
      </c>
      <c r="H535" s="545" t="s">
        <v>29</v>
      </c>
      <c r="I535" s="545" t="s">
        <v>3748</v>
      </c>
      <c r="J535" s="555">
        <v>44085</v>
      </c>
      <c r="K535" s="561" t="s">
        <v>3757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6475</v>
      </c>
      <c r="C536" s="545" t="s">
        <v>3740</v>
      </c>
      <c r="D536" s="545" t="s">
        <v>624</v>
      </c>
      <c r="E536" s="557">
        <v>0</v>
      </c>
      <c r="F536" s="545" t="s">
        <v>5047</v>
      </c>
      <c r="G536" s="545" t="s">
        <v>28</v>
      </c>
      <c r="H536" s="545" t="s">
        <v>29</v>
      </c>
      <c r="I536" s="545" t="s">
        <v>3748</v>
      </c>
      <c r="J536" s="555">
        <v>44147</v>
      </c>
      <c r="K536" s="561" t="s">
        <v>3760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6404</v>
      </c>
      <c r="C537" s="392" t="s">
        <v>2882</v>
      </c>
      <c r="D537" s="545" t="s">
        <v>6271</v>
      </c>
      <c r="E537" s="557">
        <v>20000</v>
      </c>
      <c r="F537" s="545" t="s">
        <v>3198</v>
      </c>
      <c r="G537" s="555" t="s">
        <v>28</v>
      </c>
      <c r="H537" s="555" t="s">
        <v>38</v>
      </c>
      <c r="I537" s="555" t="s">
        <v>2932</v>
      </c>
      <c r="J537" s="555">
        <v>44266</v>
      </c>
      <c r="K537" s="558" t="s">
        <v>3760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6476</v>
      </c>
      <c r="C538" s="545" t="s">
        <v>3740</v>
      </c>
      <c r="D538" s="545" t="s">
        <v>624</v>
      </c>
      <c r="E538" s="557">
        <v>0</v>
      </c>
      <c r="F538" s="545" t="s">
        <v>5036</v>
      </c>
      <c r="G538" s="545" t="s">
        <v>28</v>
      </c>
      <c r="H538" s="545" t="s">
        <v>29</v>
      </c>
      <c r="I538" s="545" t="s">
        <v>6477</v>
      </c>
      <c r="J538" s="555">
        <v>44096</v>
      </c>
      <c r="K538" s="561" t="s">
        <v>3750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6478</v>
      </c>
      <c r="C539" s="392" t="s">
        <v>2882</v>
      </c>
      <c r="D539" s="545" t="s">
        <v>6271</v>
      </c>
      <c r="E539" s="557">
        <v>300000</v>
      </c>
      <c r="F539" s="545" t="s">
        <v>3184</v>
      </c>
      <c r="G539" s="555" t="s">
        <v>2950</v>
      </c>
      <c r="H539" s="555" t="s">
        <v>29</v>
      </c>
      <c r="I539" s="555" t="s">
        <v>2950</v>
      </c>
      <c r="J539" s="555">
        <v>44021</v>
      </c>
      <c r="K539" s="558" t="s">
        <v>3750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6389</v>
      </c>
      <c r="C540" s="392" t="s">
        <v>2882</v>
      </c>
      <c r="D540" s="545" t="s">
        <v>6271</v>
      </c>
      <c r="E540" s="557">
        <v>25000</v>
      </c>
      <c r="F540" s="545" t="s">
        <v>3407</v>
      </c>
      <c r="G540" s="555" t="s">
        <v>28</v>
      </c>
      <c r="H540" s="555" t="s">
        <v>38</v>
      </c>
      <c r="I540" s="555" t="s">
        <v>306</v>
      </c>
      <c r="J540" s="555">
        <v>44279</v>
      </c>
      <c r="K540" s="558" t="s">
        <v>3750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6479</v>
      </c>
      <c r="C541" s="545" t="s">
        <v>2882</v>
      </c>
      <c r="D541" s="545" t="s">
        <v>624</v>
      </c>
      <c r="E541" s="557">
        <v>130029.24</v>
      </c>
      <c r="F541" s="545" t="s">
        <v>3460</v>
      </c>
      <c r="G541" s="555" t="s">
        <v>2950</v>
      </c>
      <c r="H541" s="555" t="s">
        <v>29</v>
      </c>
      <c r="I541" s="555" t="s">
        <v>2950</v>
      </c>
      <c r="J541" s="555">
        <v>43441</v>
      </c>
      <c r="K541" s="558" t="s">
        <v>3764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6297</v>
      </c>
      <c r="C542" s="545" t="s">
        <v>2882</v>
      </c>
      <c r="D542" s="545" t="s">
        <v>624</v>
      </c>
      <c r="E542" s="557">
        <v>555581.43999999994</v>
      </c>
      <c r="F542" s="545" t="s">
        <v>3440</v>
      </c>
      <c r="G542" s="555" t="s">
        <v>2884</v>
      </c>
      <c r="H542" s="555" t="s">
        <v>29</v>
      </c>
      <c r="I542" s="555" t="s">
        <v>2891</v>
      </c>
      <c r="J542" s="555">
        <v>43607</v>
      </c>
      <c r="K542" s="558" t="s">
        <v>4144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6480</v>
      </c>
      <c r="C543" s="392" t="s">
        <v>2882</v>
      </c>
      <c r="D543" s="545" t="s">
        <v>6271</v>
      </c>
      <c r="E543" s="557">
        <v>17000</v>
      </c>
      <c r="F543" s="545" t="s">
        <v>3462</v>
      </c>
      <c r="G543" s="555" t="s">
        <v>28</v>
      </c>
      <c r="H543" s="555" t="s">
        <v>38</v>
      </c>
      <c r="I543" s="555" t="s">
        <v>260</v>
      </c>
      <c r="J543" s="555">
        <v>44263</v>
      </c>
      <c r="K543" s="558" t="s">
        <v>3760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6481</v>
      </c>
      <c r="C544" s="392" t="s">
        <v>2882</v>
      </c>
      <c r="D544" s="545" t="s">
        <v>6271</v>
      </c>
      <c r="E544" s="557">
        <v>2502500.1</v>
      </c>
      <c r="F544" s="545" t="s">
        <v>359</v>
      </c>
      <c r="G544" s="555" t="s">
        <v>28</v>
      </c>
      <c r="H544" s="555" t="s">
        <v>38</v>
      </c>
      <c r="I544" s="555" t="s">
        <v>260</v>
      </c>
      <c r="J544" s="555">
        <v>44266</v>
      </c>
      <c r="K544" s="558" t="s">
        <v>3744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6482</v>
      </c>
      <c r="C545" s="392" t="s">
        <v>3740</v>
      </c>
      <c r="D545" s="545" t="s">
        <v>2585</v>
      </c>
      <c r="E545" s="557">
        <v>0</v>
      </c>
      <c r="F545" s="545" t="s">
        <v>4162</v>
      </c>
      <c r="G545" s="545" t="s">
        <v>2884</v>
      </c>
      <c r="H545" s="545" t="s">
        <v>29</v>
      </c>
      <c r="I545" s="545" t="s">
        <v>2884</v>
      </c>
      <c r="J545" s="555">
        <v>43869</v>
      </c>
      <c r="K545" s="561" t="s">
        <v>3750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6483</v>
      </c>
      <c r="C546" s="545" t="s">
        <v>3740</v>
      </c>
      <c r="D546" s="545" t="s">
        <v>624</v>
      </c>
      <c r="E546" s="557">
        <v>0</v>
      </c>
      <c r="F546" s="545" t="s">
        <v>4207</v>
      </c>
      <c r="G546" s="545" t="s">
        <v>28</v>
      </c>
      <c r="H546" s="545" t="s">
        <v>29</v>
      </c>
      <c r="I546" s="545" t="s">
        <v>3748</v>
      </c>
      <c r="J546" s="555">
        <v>44203</v>
      </c>
      <c r="K546" s="561" t="s">
        <v>3750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6484</v>
      </c>
      <c r="C547" s="545" t="s">
        <v>3740</v>
      </c>
      <c r="D547" s="545" t="s">
        <v>624</v>
      </c>
      <c r="E547" s="557">
        <v>0</v>
      </c>
      <c r="F547" s="545" t="s">
        <v>4207</v>
      </c>
      <c r="G547" s="545" t="s">
        <v>28</v>
      </c>
      <c r="H547" s="545" t="s">
        <v>29</v>
      </c>
      <c r="I547" s="545" t="s">
        <v>3748</v>
      </c>
      <c r="J547" s="555">
        <v>44203</v>
      </c>
      <c r="K547" s="561" t="s">
        <v>3797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6485</v>
      </c>
      <c r="C548" s="392" t="s">
        <v>3740</v>
      </c>
      <c r="D548" s="545" t="s">
        <v>6271</v>
      </c>
      <c r="E548" s="584">
        <v>4000</v>
      </c>
      <c r="F548" s="545" t="s">
        <v>3886</v>
      </c>
      <c r="G548" s="545" t="s">
        <v>110</v>
      </c>
      <c r="H548" s="545" t="s">
        <v>29</v>
      </c>
      <c r="I548" s="545" t="s">
        <v>3569</v>
      </c>
      <c r="J548" s="555">
        <v>44362</v>
      </c>
      <c r="K548" s="561" t="s">
        <v>3760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6339</v>
      </c>
      <c r="C549" s="392" t="s">
        <v>2882</v>
      </c>
      <c r="D549" s="545" t="s">
        <v>6271</v>
      </c>
      <c r="E549" s="584">
        <v>20000</v>
      </c>
      <c r="F549" s="545" t="s">
        <v>3217</v>
      </c>
      <c r="G549" s="555" t="s">
        <v>28</v>
      </c>
      <c r="H549" s="555" t="s">
        <v>38</v>
      </c>
      <c r="I549" s="555" t="s">
        <v>260</v>
      </c>
      <c r="J549" s="555">
        <v>44295</v>
      </c>
      <c r="K549" s="558" t="s">
        <v>3757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6405</v>
      </c>
      <c r="C550" s="392" t="s">
        <v>2882</v>
      </c>
      <c r="D550" s="545" t="s">
        <v>6271</v>
      </c>
      <c r="E550" s="584">
        <v>5000</v>
      </c>
      <c r="F550" s="545" t="s">
        <v>3425</v>
      </c>
      <c r="G550" s="555" t="s">
        <v>28</v>
      </c>
      <c r="H550" s="555" t="s">
        <v>38</v>
      </c>
      <c r="I550" s="555" t="s">
        <v>306</v>
      </c>
      <c r="J550" s="555">
        <v>44319</v>
      </c>
      <c r="K550" s="558" t="s">
        <v>3750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6486</v>
      </c>
      <c r="C551" s="545" t="s">
        <v>3740</v>
      </c>
      <c r="D551" s="545" t="s">
        <v>624</v>
      </c>
      <c r="E551" s="557">
        <v>0</v>
      </c>
      <c r="F551" s="545" t="s">
        <v>5137</v>
      </c>
      <c r="G551" s="545" t="s">
        <v>4013</v>
      </c>
      <c r="H551" s="545" t="s">
        <v>29</v>
      </c>
      <c r="I551" s="545" t="s">
        <v>110</v>
      </c>
      <c r="J551" s="555">
        <v>44250</v>
      </c>
      <c r="K551" s="561" t="s">
        <v>3797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6487</v>
      </c>
      <c r="C552" s="545" t="s">
        <v>3740</v>
      </c>
      <c r="D552" s="545" t="s">
        <v>624</v>
      </c>
      <c r="E552" s="557">
        <v>0</v>
      </c>
      <c r="F552" s="545" t="s">
        <v>5053</v>
      </c>
      <c r="G552" s="545" t="s">
        <v>28</v>
      </c>
      <c r="H552" s="545" t="s">
        <v>29</v>
      </c>
      <c r="I552" s="545" t="s">
        <v>3748</v>
      </c>
      <c r="J552" s="555">
        <v>44120</v>
      </c>
      <c r="K552" s="561" t="s">
        <v>3750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6402</v>
      </c>
      <c r="C553" s="392" t="s">
        <v>2882</v>
      </c>
      <c r="D553" s="545" t="s">
        <v>6271</v>
      </c>
      <c r="E553" s="584">
        <v>10000</v>
      </c>
      <c r="F553" s="545" t="s">
        <v>2954</v>
      </c>
      <c r="G553" s="555" t="s">
        <v>28</v>
      </c>
      <c r="H553" s="555" t="s">
        <v>38</v>
      </c>
      <c r="I553" s="555" t="s">
        <v>306</v>
      </c>
      <c r="J553" s="555">
        <v>44295</v>
      </c>
      <c r="K553" s="558" t="s">
        <v>3744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6478</v>
      </c>
      <c r="C554" s="392" t="s">
        <v>2882</v>
      </c>
      <c r="D554" s="545" t="s">
        <v>6271</v>
      </c>
      <c r="E554" s="584">
        <v>300000</v>
      </c>
      <c r="F554" s="545" t="s">
        <v>3184</v>
      </c>
      <c r="G554" s="555" t="s">
        <v>2950</v>
      </c>
      <c r="H554" s="555" t="s">
        <v>29</v>
      </c>
      <c r="I554" s="555" t="s">
        <v>2950</v>
      </c>
      <c r="J554" s="555">
        <v>44021</v>
      </c>
      <c r="K554" s="558" t="s">
        <v>3750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6488</v>
      </c>
      <c r="C555" s="545" t="s">
        <v>3740</v>
      </c>
      <c r="D555" s="545" t="s">
        <v>624</v>
      </c>
      <c r="E555" s="557">
        <v>0</v>
      </c>
      <c r="F555" s="545" t="s">
        <v>4212</v>
      </c>
      <c r="G555" s="545" t="s">
        <v>28</v>
      </c>
      <c r="H555" s="545" t="s">
        <v>29</v>
      </c>
      <c r="I555" s="545" t="s">
        <v>3748</v>
      </c>
      <c r="J555" s="555">
        <v>44202</v>
      </c>
      <c r="K555" s="561" t="s">
        <v>3750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6489</v>
      </c>
      <c r="C556" s="392" t="s">
        <v>3740</v>
      </c>
      <c r="D556" s="545" t="s">
        <v>6271</v>
      </c>
      <c r="E556" s="584">
        <v>135728.28</v>
      </c>
      <c r="F556" s="545" t="s">
        <v>3964</v>
      </c>
      <c r="G556" s="545" t="s">
        <v>28</v>
      </c>
      <c r="H556" s="545" t="s">
        <v>20</v>
      </c>
      <c r="I556" s="545" t="s">
        <v>369</v>
      </c>
      <c r="J556" s="555">
        <v>44204</v>
      </c>
      <c r="K556" s="561" t="s">
        <v>3750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6490</v>
      </c>
      <c r="C557" s="545" t="s">
        <v>2882</v>
      </c>
      <c r="D557" s="545" t="s">
        <v>624</v>
      </c>
      <c r="E557" s="563">
        <v>107666.91</v>
      </c>
      <c r="F557" s="545" t="s">
        <v>3510</v>
      </c>
      <c r="G557" s="555" t="s">
        <v>2884</v>
      </c>
      <c r="H557" s="555" t="s">
        <v>29</v>
      </c>
      <c r="I557" s="555" t="s">
        <v>2885</v>
      </c>
      <c r="J557" s="555">
        <v>43843</v>
      </c>
      <c r="K557" s="558" t="s">
        <v>3760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6491</v>
      </c>
      <c r="C558" s="545" t="s">
        <v>3740</v>
      </c>
      <c r="D558" s="545" t="s">
        <v>624</v>
      </c>
      <c r="E558" s="557">
        <v>0</v>
      </c>
      <c r="F558" s="545" t="s">
        <v>4736</v>
      </c>
      <c r="G558" s="545" t="s">
        <v>28</v>
      </c>
      <c r="H558" s="545" t="s">
        <v>29</v>
      </c>
      <c r="I558" s="545" t="s">
        <v>3748</v>
      </c>
      <c r="J558" s="555">
        <v>44384</v>
      </c>
      <c r="K558" s="561" t="s">
        <v>3757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6277</v>
      </c>
      <c r="C559" s="392" t="s">
        <v>2882</v>
      </c>
      <c r="D559" s="545" t="s">
        <v>6271</v>
      </c>
      <c r="E559" s="584">
        <v>7500</v>
      </c>
      <c r="F559" s="545" t="s">
        <v>3151</v>
      </c>
      <c r="G559" s="555" t="s">
        <v>2884</v>
      </c>
      <c r="H559" s="555" t="s">
        <v>29</v>
      </c>
      <c r="I559" s="555" t="s">
        <v>2885</v>
      </c>
      <c r="J559" s="555">
        <v>43703</v>
      </c>
      <c r="K559" s="558" t="s">
        <v>4144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6492</v>
      </c>
      <c r="C560" s="545" t="s">
        <v>3740</v>
      </c>
      <c r="D560" s="545" t="s">
        <v>624</v>
      </c>
      <c r="E560" s="557">
        <v>0</v>
      </c>
      <c r="F560" s="545" t="s">
        <v>3747</v>
      </c>
      <c r="G560" s="545" t="s">
        <v>28</v>
      </c>
      <c r="H560" s="545" t="s">
        <v>29</v>
      </c>
      <c r="I560" s="545" t="s">
        <v>3748</v>
      </c>
      <c r="J560" s="555">
        <v>44186</v>
      </c>
      <c r="K560" s="561" t="s">
        <v>3750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6493</v>
      </c>
      <c r="C561" s="545" t="s">
        <v>3740</v>
      </c>
      <c r="D561" s="545" t="s">
        <v>624</v>
      </c>
      <c r="E561" s="557">
        <v>0</v>
      </c>
      <c r="F561" s="545" t="s">
        <v>4567</v>
      </c>
      <c r="G561" s="545" t="s">
        <v>28</v>
      </c>
      <c r="H561" s="545" t="s">
        <v>29</v>
      </c>
      <c r="I561" s="545" t="s">
        <v>3748</v>
      </c>
      <c r="J561" s="555">
        <v>44456</v>
      </c>
      <c r="K561" s="561" t="s">
        <v>3797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6423</v>
      </c>
      <c r="C562" s="392" t="s">
        <v>2882</v>
      </c>
      <c r="D562" s="545" t="s">
        <v>6271</v>
      </c>
      <c r="E562" s="569">
        <v>159337.69</v>
      </c>
      <c r="F562" s="545" t="s">
        <v>1403</v>
      </c>
      <c r="G562" s="555" t="s">
        <v>28</v>
      </c>
      <c r="H562" s="555" t="s">
        <v>38</v>
      </c>
      <c r="I562" s="555" t="s">
        <v>260</v>
      </c>
      <c r="J562" s="555">
        <v>44280</v>
      </c>
      <c r="K562" s="558" t="s">
        <v>3757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6494</v>
      </c>
      <c r="C563" s="392" t="s">
        <v>2882</v>
      </c>
      <c r="D563" s="545" t="s">
        <v>6271</v>
      </c>
      <c r="E563" s="584">
        <v>20000</v>
      </c>
      <c r="F563" s="545" t="s">
        <v>3146</v>
      </c>
      <c r="G563" s="555" t="s">
        <v>28</v>
      </c>
      <c r="H563" s="555" t="s">
        <v>38</v>
      </c>
      <c r="I563" s="555" t="s">
        <v>306</v>
      </c>
      <c r="J563" s="555">
        <v>44319</v>
      </c>
      <c r="K563" s="558" t="s">
        <v>3744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6408</v>
      </c>
      <c r="C564" s="392" t="s">
        <v>2882</v>
      </c>
      <c r="D564" s="545" t="s">
        <v>6271</v>
      </c>
      <c r="E564" s="584">
        <v>271802.71999999997</v>
      </c>
      <c r="F564" s="545" t="s">
        <v>3041</v>
      </c>
      <c r="G564" s="555" t="s">
        <v>28</v>
      </c>
      <c r="H564" s="555" t="s">
        <v>38</v>
      </c>
      <c r="I564" s="555" t="s">
        <v>260</v>
      </c>
      <c r="J564" s="555">
        <v>44328</v>
      </c>
      <c r="K564" s="558" t="s">
        <v>3750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6443</v>
      </c>
      <c r="C565" s="545" t="s">
        <v>3740</v>
      </c>
      <c r="D565" s="545" t="s">
        <v>624</v>
      </c>
      <c r="E565" s="557">
        <v>0</v>
      </c>
      <c r="F565" s="545" t="s">
        <v>4306</v>
      </c>
      <c r="G565" s="545" t="s">
        <v>28</v>
      </c>
      <c r="H565" s="545" t="s">
        <v>29</v>
      </c>
      <c r="I565" s="545" t="s">
        <v>3618</v>
      </c>
      <c r="J565" s="555"/>
      <c r="K565" s="561" t="s">
        <v>3764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6481</v>
      </c>
      <c r="C566" s="392" t="s">
        <v>2882</v>
      </c>
      <c r="D566" s="545" t="s">
        <v>6271</v>
      </c>
      <c r="E566" s="584">
        <v>100000</v>
      </c>
      <c r="F566" s="545" t="s">
        <v>359</v>
      </c>
      <c r="G566" s="555" t="s">
        <v>28</v>
      </c>
      <c r="H566" s="555" t="s">
        <v>38</v>
      </c>
      <c r="I566" s="555" t="s">
        <v>260</v>
      </c>
      <c r="J566" s="555">
        <v>44266</v>
      </c>
      <c r="K566" s="558" t="s">
        <v>3744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6495</v>
      </c>
      <c r="C567" s="392" t="s">
        <v>3740</v>
      </c>
      <c r="D567" s="545" t="s">
        <v>2585</v>
      </c>
      <c r="E567" s="557">
        <v>157308.25</v>
      </c>
      <c r="F567" s="545" t="s">
        <v>5032</v>
      </c>
      <c r="G567" s="545" t="s">
        <v>2884</v>
      </c>
      <c r="H567" s="545" t="s">
        <v>29</v>
      </c>
      <c r="I567" s="545" t="s">
        <v>2884</v>
      </c>
      <c r="J567" s="555">
        <v>44250</v>
      </c>
      <c r="K567" s="561" t="s">
        <v>3750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6496</v>
      </c>
      <c r="C568" s="545" t="s">
        <v>3740</v>
      </c>
      <c r="D568" s="545" t="s">
        <v>624</v>
      </c>
      <c r="E568" s="557">
        <v>0</v>
      </c>
      <c r="F568" s="545" t="s">
        <v>5318</v>
      </c>
      <c r="G568" s="545" t="s">
        <v>28</v>
      </c>
      <c r="H568" s="545" t="s">
        <v>29</v>
      </c>
      <c r="I568" s="545" t="s">
        <v>3748</v>
      </c>
      <c r="J568" s="555">
        <v>44088</v>
      </c>
      <c r="K568" s="561" t="s">
        <v>3764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3558</v>
      </c>
      <c r="C569" s="392" t="s">
        <v>3542</v>
      </c>
      <c r="D569" s="545" t="s">
        <v>6271</v>
      </c>
      <c r="E569" s="584">
        <v>50000</v>
      </c>
      <c r="F569" s="545" t="s">
        <v>544</v>
      </c>
      <c r="G569" s="555" t="s">
        <v>28</v>
      </c>
      <c r="H569" s="555" t="s">
        <v>29</v>
      </c>
      <c r="I569" s="555" t="s">
        <v>3033</v>
      </c>
      <c r="J569" s="555">
        <v>43934</v>
      </c>
      <c r="K569" s="558" t="s">
        <v>3744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6497</v>
      </c>
      <c r="C570" s="392" t="s">
        <v>2882</v>
      </c>
      <c r="D570" s="545" t="s">
        <v>6271</v>
      </c>
      <c r="E570" s="584">
        <v>30000</v>
      </c>
      <c r="F570" s="545" t="s">
        <v>3191</v>
      </c>
      <c r="G570" s="555" t="s">
        <v>28</v>
      </c>
      <c r="H570" s="555" t="s">
        <v>38</v>
      </c>
      <c r="I570" s="555" t="s">
        <v>260</v>
      </c>
      <c r="J570" s="555">
        <v>44319</v>
      </c>
      <c r="K570" s="558" t="s">
        <v>3750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6372</v>
      </c>
      <c r="C571" s="392" t="s">
        <v>3740</v>
      </c>
      <c r="D571" s="545" t="s">
        <v>6271</v>
      </c>
      <c r="E571" s="584">
        <v>20000</v>
      </c>
      <c r="F571" s="545" t="s">
        <v>5042</v>
      </c>
      <c r="G571" s="545" t="s">
        <v>110</v>
      </c>
      <c r="H571" s="545" t="s">
        <v>29</v>
      </c>
      <c r="I571" s="545" t="s">
        <v>4427</v>
      </c>
      <c r="J571" s="555">
        <v>44180</v>
      </c>
      <c r="K571" s="561" t="s">
        <v>3750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6498</v>
      </c>
      <c r="C572" s="392" t="s">
        <v>2882</v>
      </c>
      <c r="D572" s="545" t="s">
        <v>2585</v>
      </c>
      <c r="E572" s="584">
        <v>1421504</v>
      </c>
      <c r="F572" s="545" t="s">
        <v>2966</v>
      </c>
      <c r="G572" s="555" t="s">
        <v>28</v>
      </c>
      <c r="H572" s="555" t="s">
        <v>38</v>
      </c>
      <c r="I572" s="555" t="s">
        <v>260</v>
      </c>
      <c r="J572" s="555">
        <v>44280</v>
      </c>
      <c r="K572" s="558" t="s">
        <v>3764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6499</v>
      </c>
      <c r="C573" s="392" t="s">
        <v>2882</v>
      </c>
      <c r="D573" s="545" t="s">
        <v>6271</v>
      </c>
      <c r="E573" s="584">
        <v>8000</v>
      </c>
      <c r="F573" s="545" t="s">
        <v>3151</v>
      </c>
      <c r="G573" s="555" t="s">
        <v>2884</v>
      </c>
      <c r="H573" s="555" t="s">
        <v>29</v>
      </c>
      <c r="I573" s="555" t="s">
        <v>2885</v>
      </c>
      <c r="J573" s="555">
        <v>43704</v>
      </c>
      <c r="K573" s="558" t="s">
        <v>3760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6403</v>
      </c>
      <c r="C574" s="392" t="s">
        <v>2882</v>
      </c>
      <c r="D574" s="545" t="s">
        <v>6271</v>
      </c>
      <c r="E574" s="584">
        <v>20000</v>
      </c>
      <c r="F574" s="545" t="s">
        <v>3292</v>
      </c>
      <c r="G574" s="555" t="s">
        <v>28</v>
      </c>
      <c r="H574" s="555" t="s">
        <v>38</v>
      </c>
      <c r="I574" s="555" t="s">
        <v>306</v>
      </c>
      <c r="J574" s="555">
        <v>44322</v>
      </c>
      <c r="K574" s="558" t="s">
        <v>3750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6481</v>
      </c>
      <c r="C575" s="392" t="s">
        <v>2882</v>
      </c>
      <c r="D575" s="545" t="s">
        <v>6271</v>
      </c>
      <c r="E575" s="584">
        <v>300000</v>
      </c>
      <c r="F575" s="545" t="s">
        <v>359</v>
      </c>
      <c r="G575" s="555" t="s">
        <v>28</v>
      </c>
      <c r="H575" s="555" t="s">
        <v>38</v>
      </c>
      <c r="I575" s="555" t="s">
        <v>260</v>
      </c>
      <c r="J575" s="555">
        <v>44266</v>
      </c>
      <c r="K575" s="558" t="s">
        <v>3744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6405</v>
      </c>
      <c r="C576" s="392" t="s">
        <v>2882</v>
      </c>
      <c r="D576" s="545" t="s">
        <v>6271</v>
      </c>
      <c r="E576" s="584">
        <v>10000</v>
      </c>
      <c r="F576" s="545" t="s">
        <v>3425</v>
      </c>
      <c r="G576" s="555" t="s">
        <v>28</v>
      </c>
      <c r="H576" s="555" t="s">
        <v>38</v>
      </c>
      <c r="I576" s="555" t="s">
        <v>306</v>
      </c>
      <c r="J576" s="555">
        <v>44319</v>
      </c>
      <c r="K576" s="558" t="s">
        <v>3750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6279</v>
      </c>
      <c r="C577" s="392" t="s">
        <v>2882</v>
      </c>
      <c r="D577" s="545" t="s">
        <v>6271</v>
      </c>
      <c r="E577" s="584">
        <v>12000</v>
      </c>
      <c r="F577" s="545" t="s">
        <v>3188</v>
      </c>
      <c r="G577" s="555" t="s">
        <v>2884</v>
      </c>
      <c r="H577" s="555" t="s">
        <v>29</v>
      </c>
      <c r="I577" s="555" t="s">
        <v>2885</v>
      </c>
      <c r="J577" s="555">
        <v>43605</v>
      </c>
      <c r="K577" s="558" t="s">
        <v>3760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6500</v>
      </c>
      <c r="C578" s="392" t="s">
        <v>2882</v>
      </c>
      <c r="D578" s="545" t="s">
        <v>6271</v>
      </c>
      <c r="E578" s="584">
        <v>100000</v>
      </c>
      <c r="F578" s="545" t="s">
        <v>868</v>
      </c>
      <c r="G578" s="555" t="s">
        <v>28</v>
      </c>
      <c r="H578" s="555" t="s">
        <v>38</v>
      </c>
      <c r="I578" s="555" t="s">
        <v>2932</v>
      </c>
      <c r="J578" s="555">
        <v>44299</v>
      </c>
      <c r="K578" s="558" t="s">
        <v>3750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6501</v>
      </c>
      <c r="C579" s="545" t="s">
        <v>3740</v>
      </c>
      <c r="D579" s="545" t="s">
        <v>624</v>
      </c>
      <c r="E579" s="557">
        <v>0</v>
      </c>
      <c r="F579" s="545" t="s">
        <v>4651</v>
      </c>
      <c r="G579" s="545" t="s">
        <v>110</v>
      </c>
      <c r="H579" s="545" t="s">
        <v>29</v>
      </c>
      <c r="I579" s="545" t="s">
        <v>6359</v>
      </c>
      <c r="J579" s="555">
        <v>44917</v>
      </c>
      <c r="K579" s="561" t="s">
        <v>3744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6502</v>
      </c>
      <c r="C580" s="392" t="s">
        <v>2882</v>
      </c>
      <c r="D580" s="545" t="s">
        <v>6271</v>
      </c>
      <c r="E580" s="584" t="s">
        <v>6503</v>
      </c>
      <c r="F580" s="545" t="s">
        <v>3356</v>
      </c>
      <c r="G580" s="555" t="s">
        <v>28</v>
      </c>
      <c r="H580" s="555" t="s">
        <v>38</v>
      </c>
      <c r="I580" s="555" t="s">
        <v>306</v>
      </c>
      <c r="J580" s="555">
        <v>44391</v>
      </c>
      <c r="K580" s="558" t="s">
        <v>3750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6415</v>
      </c>
      <c r="C581" s="392" t="s">
        <v>2882</v>
      </c>
      <c r="D581" s="545" t="s">
        <v>6271</v>
      </c>
      <c r="E581" s="584">
        <v>30000</v>
      </c>
      <c r="F581" s="545" t="s">
        <v>1343</v>
      </c>
      <c r="G581" s="555" t="s">
        <v>28</v>
      </c>
      <c r="H581" s="555" t="s">
        <v>38</v>
      </c>
      <c r="I581" s="555" t="s">
        <v>260</v>
      </c>
      <c r="J581" s="555">
        <v>44319</v>
      </c>
      <c r="K581" s="558" t="s">
        <v>3750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6389</v>
      </c>
      <c r="C582" s="392" t="s">
        <v>2882</v>
      </c>
      <c r="D582" s="545" t="s">
        <v>6271</v>
      </c>
      <c r="E582" s="584">
        <v>100000</v>
      </c>
      <c r="F582" s="545" t="s">
        <v>3407</v>
      </c>
      <c r="G582" s="555" t="s">
        <v>28</v>
      </c>
      <c r="H582" s="555" t="s">
        <v>38</v>
      </c>
      <c r="I582" s="555" t="s">
        <v>306</v>
      </c>
      <c r="J582" s="555">
        <v>44279</v>
      </c>
      <c r="K582" s="558" t="s">
        <v>3750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6504</v>
      </c>
      <c r="C583" s="392" t="s">
        <v>2882</v>
      </c>
      <c r="D583" s="545" t="s">
        <v>6271</v>
      </c>
      <c r="E583" s="584">
        <v>120000</v>
      </c>
      <c r="F583" s="545" t="s">
        <v>3294</v>
      </c>
      <c r="G583" s="555" t="s">
        <v>28</v>
      </c>
      <c r="H583" s="555" t="s">
        <v>38</v>
      </c>
      <c r="I583" s="555" t="s">
        <v>2932</v>
      </c>
      <c r="J583" s="555">
        <v>44279</v>
      </c>
      <c r="K583" s="558" t="s">
        <v>3744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6505</v>
      </c>
      <c r="C584" s="392" t="s">
        <v>3740</v>
      </c>
      <c r="D584" s="545" t="s">
        <v>2585</v>
      </c>
      <c r="E584" s="557">
        <v>456422.62</v>
      </c>
      <c r="F584" s="545" t="s">
        <v>4495</v>
      </c>
      <c r="G584" s="545" t="s">
        <v>110</v>
      </c>
      <c r="H584" s="545" t="s">
        <v>29</v>
      </c>
      <c r="I584" s="545" t="s">
        <v>4025</v>
      </c>
      <c r="J584" s="555">
        <v>44130</v>
      </c>
      <c r="K584" s="561" t="s">
        <v>3750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6434</v>
      </c>
      <c r="C585" s="392" t="s">
        <v>2882</v>
      </c>
      <c r="D585" s="545" t="s">
        <v>6271</v>
      </c>
      <c r="E585" s="584">
        <v>100000</v>
      </c>
      <c r="F585" s="545" t="s">
        <v>2894</v>
      </c>
      <c r="G585" s="555" t="s">
        <v>28</v>
      </c>
      <c r="H585" s="555" t="s">
        <v>38</v>
      </c>
      <c r="I585" s="555" t="s">
        <v>306</v>
      </c>
      <c r="J585" s="555">
        <v>44321</v>
      </c>
      <c r="K585" s="558" t="s">
        <v>3760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6395</v>
      </c>
      <c r="C586" s="392" t="s">
        <v>2882</v>
      </c>
      <c r="D586" s="545" t="s">
        <v>6271</v>
      </c>
      <c r="E586" s="584">
        <v>14000</v>
      </c>
      <c r="F586" s="545" t="s">
        <v>2278</v>
      </c>
      <c r="G586" s="555" t="s">
        <v>28</v>
      </c>
      <c r="H586" s="555" t="s">
        <v>38</v>
      </c>
      <c r="I586" s="555" t="s">
        <v>260</v>
      </c>
      <c r="J586" s="555">
        <v>44280</v>
      </c>
      <c r="K586" s="558" t="s">
        <v>3750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6404</v>
      </c>
      <c r="C587" s="392" t="s">
        <v>2882</v>
      </c>
      <c r="D587" s="545" t="s">
        <v>6271</v>
      </c>
      <c r="E587" s="584">
        <v>45000</v>
      </c>
      <c r="F587" s="545" t="s">
        <v>3198</v>
      </c>
      <c r="G587" s="555" t="s">
        <v>28</v>
      </c>
      <c r="H587" s="555" t="s">
        <v>38</v>
      </c>
      <c r="I587" s="555" t="s">
        <v>2932</v>
      </c>
      <c r="J587" s="555">
        <v>44266</v>
      </c>
      <c r="K587" s="558" t="s">
        <v>3760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6409</v>
      </c>
      <c r="C588" s="392" t="s">
        <v>2882</v>
      </c>
      <c r="D588" s="545" t="s">
        <v>6271</v>
      </c>
      <c r="E588" s="584">
        <v>10000</v>
      </c>
      <c r="F588" s="545" t="s">
        <v>2994</v>
      </c>
      <c r="G588" s="555" t="s">
        <v>28</v>
      </c>
      <c r="H588" s="555" t="s">
        <v>38</v>
      </c>
      <c r="I588" s="555" t="s">
        <v>2932</v>
      </c>
      <c r="J588" s="555">
        <v>44260</v>
      </c>
      <c r="K588" s="558" t="s">
        <v>3750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6506</v>
      </c>
      <c r="C589" s="392" t="s">
        <v>2882</v>
      </c>
      <c r="D589" s="545" t="s">
        <v>6271</v>
      </c>
      <c r="E589" s="584">
        <v>100000</v>
      </c>
      <c r="F589" s="545" t="s">
        <v>3046</v>
      </c>
      <c r="G589" s="555" t="s">
        <v>28</v>
      </c>
      <c r="H589" s="555" t="s">
        <v>38</v>
      </c>
      <c r="I589" s="555" t="s">
        <v>306</v>
      </c>
      <c r="J589" s="555">
        <v>44393</v>
      </c>
      <c r="K589" s="558" t="s">
        <v>4287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6409</v>
      </c>
      <c r="C590" s="545" t="s">
        <v>2882</v>
      </c>
      <c r="D590" s="545" t="s">
        <v>624</v>
      </c>
      <c r="E590" s="557">
        <v>151371.24</v>
      </c>
      <c r="F590" s="545" t="s">
        <v>2994</v>
      </c>
      <c r="G590" s="555" t="s">
        <v>28</v>
      </c>
      <c r="H590" s="555" t="s">
        <v>38</v>
      </c>
      <c r="I590" s="555" t="s">
        <v>2932</v>
      </c>
      <c r="J590" s="555">
        <v>44260</v>
      </c>
      <c r="K590" s="558" t="s">
        <v>3750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6504</v>
      </c>
      <c r="C591" s="392" t="s">
        <v>2882</v>
      </c>
      <c r="D591" s="545" t="s">
        <v>6271</v>
      </c>
      <c r="E591" s="584">
        <v>80000</v>
      </c>
      <c r="F591" s="545" t="s">
        <v>3294</v>
      </c>
      <c r="G591" s="555" t="s">
        <v>28</v>
      </c>
      <c r="H591" s="555" t="s">
        <v>38</v>
      </c>
      <c r="I591" s="555" t="s">
        <v>2932</v>
      </c>
      <c r="J591" s="555">
        <v>44279</v>
      </c>
      <c r="K591" s="558" t="s">
        <v>3744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6456</v>
      </c>
      <c r="C592" s="545" t="s">
        <v>3740</v>
      </c>
      <c r="D592" s="545" t="s">
        <v>624</v>
      </c>
      <c r="E592" s="557">
        <v>0</v>
      </c>
      <c r="F592" s="545" t="s">
        <v>5306</v>
      </c>
      <c r="G592" s="545" t="s">
        <v>110</v>
      </c>
      <c r="H592" s="545" t="s">
        <v>29</v>
      </c>
      <c r="I592" s="545" t="s">
        <v>4406</v>
      </c>
      <c r="J592" s="555">
        <v>44397</v>
      </c>
      <c r="K592" s="561" t="s">
        <v>3760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6507</v>
      </c>
      <c r="C593" s="545" t="s">
        <v>3740</v>
      </c>
      <c r="D593" s="545" t="s">
        <v>624</v>
      </c>
      <c r="E593" s="557">
        <v>0</v>
      </c>
      <c r="F593" s="545" t="s">
        <v>3780</v>
      </c>
      <c r="G593" s="545" t="s">
        <v>28</v>
      </c>
      <c r="H593" s="545" t="s">
        <v>29</v>
      </c>
      <c r="I593" s="545" t="s">
        <v>3618</v>
      </c>
      <c r="J593" s="555">
        <v>44302</v>
      </c>
      <c r="K593" s="561" t="s">
        <v>3764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6508</v>
      </c>
      <c r="C594" s="545" t="s">
        <v>2882</v>
      </c>
      <c r="D594" s="545" t="s">
        <v>624</v>
      </c>
      <c r="E594" s="557">
        <v>172836.33</v>
      </c>
      <c r="F594" s="545" t="s">
        <v>3010</v>
      </c>
      <c r="G594" s="555" t="s">
        <v>2884</v>
      </c>
      <c r="H594" s="555" t="s">
        <v>29</v>
      </c>
      <c r="I594" s="555" t="s">
        <v>2885</v>
      </c>
      <c r="J594" s="555">
        <v>43865</v>
      </c>
      <c r="K594" s="558" t="s">
        <v>3750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6332</v>
      </c>
      <c r="C595" s="545" t="s">
        <v>2882</v>
      </c>
      <c r="D595" s="545" t="s">
        <v>624</v>
      </c>
      <c r="E595" s="557">
        <v>154589.26999999999</v>
      </c>
      <c r="F595" s="545" t="s">
        <v>3322</v>
      </c>
      <c r="G595" s="555" t="s">
        <v>2884</v>
      </c>
      <c r="H595" s="555" t="s">
        <v>29</v>
      </c>
      <c r="I595" s="555" t="s">
        <v>2885</v>
      </c>
      <c r="J595" s="555">
        <v>43873</v>
      </c>
      <c r="K595" s="558" t="s">
        <v>3750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6504</v>
      </c>
      <c r="C596" s="545" t="s">
        <v>2882</v>
      </c>
      <c r="D596" s="545" t="s">
        <v>624</v>
      </c>
      <c r="E596" s="557">
        <v>237009.79</v>
      </c>
      <c r="F596" s="545" t="s">
        <v>3294</v>
      </c>
      <c r="G596" s="555" t="s">
        <v>28</v>
      </c>
      <c r="H596" s="555" t="s">
        <v>38</v>
      </c>
      <c r="I596" s="555" t="s">
        <v>2932</v>
      </c>
      <c r="J596" s="555">
        <v>44279</v>
      </c>
      <c r="K596" s="558" t="s">
        <v>3744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6409</v>
      </c>
      <c r="C597" s="392" t="s">
        <v>2882</v>
      </c>
      <c r="D597" s="545" t="s">
        <v>6271</v>
      </c>
      <c r="E597" s="569">
        <v>49307.71</v>
      </c>
      <c r="F597" s="545" t="s">
        <v>2994</v>
      </c>
      <c r="G597" s="555" t="s">
        <v>28</v>
      </c>
      <c r="H597" s="555" t="s">
        <v>38</v>
      </c>
      <c r="I597" s="555" t="s">
        <v>2932</v>
      </c>
      <c r="J597" s="555">
        <v>44260</v>
      </c>
      <c r="K597" s="558" t="s">
        <v>3750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6423</v>
      </c>
      <c r="C598" s="392" t="s">
        <v>2882</v>
      </c>
      <c r="D598" s="545" t="s">
        <v>6271</v>
      </c>
      <c r="E598" s="584">
        <v>56000</v>
      </c>
      <c r="F598" s="545" t="s">
        <v>1403</v>
      </c>
      <c r="G598" s="555" t="s">
        <v>28</v>
      </c>
      <c r="H598" s="555" t="s">
        <v>38</v>
      </c>
      <c r="I598" s="555" t="s">
        <v>260</v>
      </c>
      <c r="J598" s="555">
        <v>44280</v>
      </c>
      <c r="K598" s="558" t="s">
        <v>3757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6494</v>
      </c>
      <c r="C599" s="392" t="s">
        <v>2882</v>
      </c>
      <c r="D599" s="545" t="s">
        <v>6271</v>
      </c>
      <c r="E599" s="584">
        <v>5500</v>
      </c>
      <c r="F599" s="545" t="s">
        <v>3146</v>
      </c>
      <c r="G599" s="555" t="s">
        <v>28</v>
      </c>
      <c r="H599" s="555" t="s">
        <v>38</v>
      </c>
      <c r="I599" s="555" t="s">
        <v>306</v>
      </c>
      <c r="J599" s="555">
        <v>44319</v>
      </c>
      <c r="K599" s="558" t="s">
        <v>3744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6422</v>
      </c>
      <c r="C600" s="392" t="s">
        <v>2882</v>
      </c>
      <c r="D600" s="545" t="s">
        <v>6271</v>
      </c>
      <c r="E600" s="584">
        <v>175000</v>
      </c>
      <c r="F600" s="545" t="s">
        <v>3179</v>
      </c>
      <c r="G600" s="555" t="s">
        <v>28</v>
      </c>
      <c r="H600" s="555" t="s">
        <v>38</v>
      </c>
      <c r="I600" s="555" t="s">
        <v>260</v>
      </c>
      <c r="J600" s="555">
        <v>44313</v>
      </c>
      <c r="K600" s="558" t="s">
        <v>3750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6509</v>
      </c>
      <c r="C601" s="392" t="s">
        <v>2882</v>
      </c>
      <c r="D601" s="545" t="s">
        <v>6271</v>
      </c>
      <c r="E601" s="584">
        <v>10000</v>
      </c>
      <c r="F601" s="545" t="s">
        <v>518</v>
      </c>
      <c r="G601" s="555" t="s">
        <v>28</v>
      </c>
      <c r="H601" s="555" t="s">
        <v>38</v>
      </c>
      <c r="I601" s="555" t="s">
        <v>260</v>
      </c>
      <c r="J601" s="555">
        <v>44421</v>
      </c>
      <c r="K601" s="558" t="s">
        <v>3750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6449</v>
      </c>
      <c r="C602" s="392" t="s">
        <v>2882</v>
      </c>
      <c r="D602" s="545" t="s">
        <v>6271</v>
      </c>
      <c r="E602" s="584">
        <v>10000</v>
      </c>
      <c r="F602" s="545" t="s">
        <v>776</v>
      </c>
      <c r="G602" s="555" t="s">
        <v>28</v>
      </c>
      <c r="H602" s="555" t="s">
        <v>38</v>
      </c>
      <c r="I602" s="555" t="s">
        <v>260</v>
      </c>
      <c r="J602" s="555">
        <v>44280</v>
      </c>
      <c r="K602" s="558" t="s">
        <v>3750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6277</v>
      </c>
      <c r="C603" s="392" t="s">
        <v>2882</v>
      </c>
      <c r="D603" s="545" t="s">
        <v>6271</v>
      </c>
      <c r="E603" s="584">
        <v>10000</v>
      </c>
      <c r="F603" s="545" t="s">
        <v>3151</v>
      </c>
      <c r="G603" s="555" t="s">
        <v>2884</v>
      </c>
      <c r="H603" s="555" t="s">
        <v>29</v>
      </c>
      <c r="I603" s="555" t="s">
        <v>2885</v>
      </c>
      <c r="J603" s="555">
        <v>43703</v>
      </c>
      <c r="K603" s="558" t="s">
        <v>4144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6338</v>
      </c>
      <c r="C604" s="392" t="s">
        <v>2882</v>
      </c>
      <c r="D604" s="545" t="s">
        <v>6271</v>
      </c>
      <c r="E604" s="584">
        <v>40000</v>
      </c>
      <c r="F604" s="545" t="s">
        <v>890</v>
      </c>
      <c r="G604" s="555" t="s">
        <v>28</v>
      </c>
      <c r="H604" s="555" t="s">
        <v>38</v>
      </c>
      <c r="I604" s="555" t="s">
        <v>260</v>
      </c>
      <c r="J604" s="555">
        <v>44321</v>
      </c>
      <c r="K604" s="558" t="s">
        <v>3750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6510</v>
      </c>
      <c r="C605" s="392" t="s">
        <v>2882</v>
      </c>
      <c r="D605" s="545" t="s">
        <v>6271</v>
      </c>
      <c r="E605" s="584">
        <v>150000</v>
      </c>
      <c r="F605" s="545" t="s">
        <v>3221</v>
      </c>
      <c r="G605" s="555" t="s">
        <v>2884</v>
      </c>
      <c r="H605" s="555" t="s">
        <v>29</v>
      </c>
      <c r="I605" s="555" t="s">
        <v>2885</v>
      </c>
      <c r="J605" s="555">
        <v>43879</v>
      </c>
      <c r="K605" s="558" t="s">
        <v>3750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6504</v>
      </c>
      <c r="C606" s="392" t="s">
        <v>2882</v>
      </c>
      <c r="D606" s="545" t="s">
        <v>6271</v>
      </c>
      <c r="E606" s="584">
        <v>30000</v>
      </c>
      <c r="F606" s="545" t="s">
        <v>3294</v>
      </c>
      <c r="G606" s="555" t="s">
        <v>28</v>
      </c>
      <c r="H606" s="555" t="s">
        <v>38</v>
      </c>
      <c r="I606" s="555" t="s">
        <v>2932</v>
      </c>
      <c r="J606" s="555">
        <v>44279</v>
      </c>
      <c r="K606" s="558" t="s">
        <v>3744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6403</v>
      </c>
      <c r="C607" s="392" t="s">
        <v>2882</v>
      </c>
      <c r="D607" s="545" t="s">
        <v>6271</v>
      </c>
      <c r="E607" s="584">
        <v>20000</v>
      </c>
      <c r="F607" s="545" t="s">
        <v>3292</v>
      </c>
      <c r="G607" s="555" t="s">
        <v>28</v>
      </c>
      <c r="H607" s="555" t="s">
        <v>38</v>
      </c>
      <c r="I607" s="555" t="s">
        <v>306</v>
      </c>
      <c r="J607" s="555">
        <v>44322</v>
      </c>
      <c r="K607" s="558" t="s">
        <v>3750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6511</v>
      </c>
      <c r="C608" s="392" t="s">
        <v>2882</v>
      </c>
      <c r="D608" s="545" t="s">
        <v>2585</v>
      </c>
      <c r="E608" s="557">
        <v>121689.31</v>
      </c>
      <c r="F608" s="545" t="s">
        <v>3137</v>
      </c>
      <c r="G608" s="555" t="s">
        <v>28</v>
      </c>
      <c r="H608" s="555" t="s">
        <v>38</v>
      </c>
      <c r="I608" s="555" t="s">
        <v>260</v>
      </c>
      <c r="J608" s="555">
        <v>44333</v>
      </c>
      <c r="K608" s="558" t="s">
        <v>3750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6365</v>
      </c>
      <c r="C609" s="392" t="s">
        <v>3740</v>
      </c>
      <c r="D609" s="545" t="s">
        <v>2585</v>
      </c>
      <c r="E609" s="557">
        <v>94947.93</v>
      </c>
      <c r="F609" s="545" t="s">
        <v>5192</v>
      </c>
      <c r="G609" s="545" t="s">
        <v>110</v>
      </c>
      <c r="H609" s="545" t="s">
        <v>29</v>
      </c>
      <c r="I609" s="545" t="s">
        <v>5193</v>
      </c>
      <c r="J609" s="555">
        <v>44105</v>
      </c>
      <c r="K609" s="561" t="s">
        <v>3764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6512</v>
      </c>
      <c r="C610" s="545" t="s">
        <v>3740</v>
      </c>
      <c r="D610" s="545" t="s">
        <v>624</v>
      </c>
      <c r="E610" s="557">
        <v>0</v>
      </c>
      <c r="F610" s="545" t="s">
        <v>4344</v>
      </c>
      <c r="G610" s="545" t="s">
        <v>110</v>
      </c>
      <c r="H610" s="545" t="s">
        <v>29</v>
      </c>
      <c r="I610" s="545" t="s">
        <v>3569</v>
      </c>
      <c r="J610" s="555">
        <v>44238</v>
      </c>
      <c r="K610" s="561" t="s">
        <v>3744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6480</v>
      </c>
      <c r="C611" s="392" t="s">
        <v>2882</v>
      </c>
      <c r="D611" s="545" t="s">
        <v>6271</v>
      </c>
      <c r="E611" s="584">
        <v>20000</v>
      </c>
      <c r="F611" s="545" t="s">
        <v>3462</v>
      </c>
      <c r="G611" s="555" t="s">
        <v>28</v>
      </c>
      <c r="H611" s="555" t="s">
        <v>38</v>
      </c>
      <c r="I611" s="555" t="s">
        <v>260</v>
      </c>
      <c r="J611" s="555">
        <v>44263</v>
      </c>
      <c r="K611" s="558" t="s">
        <v>3760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6513</v>
      </c>
      <c r="C612" s="545" t="s">
        <v>2882</v>
      </c>
      <c r="D612" s="545" t="s">
        <v>624</v>
      </c>
      <c r="E612" s="557">
        <v>489398.81</v>
      </c>
      <c r="F612" s="545" t="s">
        <v>3331</v>
      </c>
      <c r="G612" s="555" t="s">
        <v>28</v>
      </c>
      <c r="H612" s="555" t="s">
        <v>38</v>
      </c>
      <c r="I612" s="555" t="s">
        <v>306</v>
      </c>
      <c r="J612" s="555">
        <v>44280</v>
      </c>
      <c r="K612" s="558" t="s">
        <v>3744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6514</v>
      </c>
      <c r="C613" s="392" t="s">
        <v>3740</v>
      </c>
      <c r="D613" s="545" t="s">
        <v>2585</v>
      </c>
      <c r="E613" s="557">
        <v>274363.67</v>
      </c>
      <c r="F613" s="545" t="s">
        <v>5212</v>
      </c>
      <c r="G613" s="545" t="s">
        <v>28</v>
      </c>
      <c r="H613" s="545" t="s">
        <v>20</v>
      </c>
      <c r="I613" s="545" t="s">
        <v>5213</v>
      </c>
      <c r="J613" s="555">
        <v>44356</v>
      </c>
      <c r="K613" s="561" t="s">
        <v>3760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6515</v>
      </c>
      <c r="C614" s="392" t="s">
        <v>3740</v>
      </c>
      <c r="D614" s="545" t="s">
        <v>6271</v>
      </c>
      <c r="E614" s="557">
        <v>150000</v>
      </c>
      <c r="F614" s="545" t="s">
        <v>4530</v>
      </c>
      <c r="G614" s="545" t="s">
        <v>2884</v>
      </c>
      <c r="H614" s="545" t="s">
        <v>29</v>
      </c>
      <c r="I614" s="545" t="s">
        <v>2884</v>
      </c>
      <c r="J614" s="555">
        <v>44118</v>
      </c>
      <c r="K614" s="561" t="s">
        <v>3764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6285</v>
      </c>
      <c r="C615" s="545" t="s">
        <v>2882</v>
      </c>
      <c r="D615" s="545" t="s">
        <v>624</v>
      </c>
      <c r="E615" s="557">
        <v>15.64</v>
      </c>
      <c r="F615" s="545" t="s">
        <v>3196</v>
      </c>
      <c r="G615" s="555" t="s">
        <v>2884</v>
      </c>
      <c r="H615" s="555" t="s">
        <v>29</v>
      </c>
      <c r="I615" s="555" t="s">
        <v>2891</v>
      </c>
      <c r="J615" s="555">
        <v>43559</v>
      </c>
      <c r="K615" s="558" t="s">
        <v>4144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6305</v>
      </c>
      <c r="C616" s="545" t="s">
        <v>2882</v>
      </c>
      <c r="D616" s="545" t="s">
        <v>624</v>
      </c>
      <c r="E616" s="557">
        <v>115.28</v>
      </c>
      <c r="F616" s="545" t="s">
        <v>3177</v>
      </c>
      <c r="G616" s="555" t="s">
        <v>2884</v>
      </c>
      <c r="H616" s="555" t="s">
        <v>29</v>
      </c>
      <c r="I616" s="555" t="s">
        <v>2885</v>
      </c>
      <c r="J616" s="555">
        <v>43620</v>
      </c>
      <c r="K616" s="558" t="s">
        <v>3764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6316</v>
      </c>
      <c r="C617" s="545" t="s">
        <v>2882</v>
      </c>
      <c r="D617" s="545" t="s">
        <v>624</v>
      </c>
      <c r="E617" s="557">
        <v>13.08</v>
      </c>
      <c r="F617" s="545" t="s">
        <v>3083</v>
      </c>
      <c r="G617" s="555" t="s">
        <v>2884</v>
      </c>
      <c r="H617" s="555" t="s">
        <v>29</v>
      </c>
      <c r="I617" s="555" t="s">
        <v>2885</v>
      </c>
      <c r="J617" s="555">
        <v>43675</v>
      </c>
      <c r="K617" s="558" t="s">
        <v>4144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6516</v>
      </c>
      <c r="C618" s="545" t="s">
        <v>2882</v>
      </c>
      <c r="D618" s="545" t="s">
        <v>624</v>
      </c>
      <c r="E618" s="557"/>
      <c r="F618" s="545" t="s">
        <v>3065</v>
      </c>
      <c r="G618" s="555" t="s">
        <v>2884</v>
      </c>
      <c r="H618" s="555" t="s">
        <v>29</v>
      </c>
      <c r="I618" s="555" t="s">
        <v>2884</v>
      </c>
      <c r="J618" s="555" t="s">
        <v>3573</v>
      </c>
      <c r="K618" s="558" t="s">
        <v>3750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6394</v>
      </c>
      <c r="C619" s="545" t="s">
        <v>2882</v>
      </c>
      <c r="D619" s="545" t="s">
        <v>624</v>
      </c>
      <c r="E619" s="557">
        <v>3049.18</v>
      </c>
      <c r="F619" s="545" t="s">
        <v>3037</v>
      </c>
      <c r="G619" s="555" t="s">
        <v>2884</v>
      </c>
      <c r="H619" s="555" t="s">
        <v>29</v>
      </c>
      <c r="I619" s="555" t="s">
        <v>2884</v>
      </c>
      <c r="J619" s="555">
        <v>44124</v>
      </c>
      <c r="K619" s="558" t="s">
        <v>3750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6393</v>
      </c>
      <c r="C620" s="545" t="s">
        <v>2882</v>
      </c>
      <c r="D620" s="545" t="s">
        <v>624</v>
      </c>
      <c r="E620" s="557">
        <v>693.98</v>
      </c>
      <c r="F620" s="545" t="s">
        <v>3039</v>
      </c>
      <c r="G620" s="555" t="s">
        <v>2884</v>
      </c>
      <c r="H620" s="555" t="s">
        <v>29</v>
      </c>
      <c r="I620" s="555" t="s">
        <v>2884</v>
      </c>
      <c r="J620" s="555">
        <v>44118</v>
      </c>
      <c r="K620" s="558" t="s">
        <v>3750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6517</v>
      </c>
      <c r="C621" s="545" t="s">
        <v>2882</v>
      </c>
      <c r="D621" s="545" t="s">
        <v>624</v>
      </c>
      <c r="E621" s="557"/>
      <c r="F621" s="545" t="s">
        <v>3018</v>
      </c>
      <c r="G621" s="555" t="s">
        <v>2884</v>
      </c>
      <c r="H621" s="555" t="s">
        <v>29</v>
      </c>
      <c r="I621" s="555" t="s">
        <v>2891</v>
      </c>
      <c r="J621" s="555">
        <v>43609</v>
      </c>
      <c r="K621" s="558" t="s">
        <v>3764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6518</v>
      </c>
      <c r="C622" s="545" t="s">
        <v>2882</v>
      </c>
      <c r="D622" s="545" t="s">
        <v>624</v>
      </c>
      <c r="E622" s="557"/>
      <c r="F622" s="545" t="s">
        <v>3018</v>
      </c>
      <c r="G622" s="555" t="s">
        <v>2884</v>
      </c>
      <c r="H622" s="555" t="s">
        <v>29</v>
      </c>
      <c r="I622" s="555" t="s">
        <v>2891</v>
      </c>
      <c r="J622" s="555">
        <v>43609</v>
      </c>
      <c r="K622" s="558" t="s">
        <v>3760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6519</v>
      </c>
      <c r="C623" s="545" t="s">
        <v>2882</v>
      </c>
      <c r="D623" s="545" t="s">
        <v>624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6520</v>
      </c>
      <c r="C624" s="545" t="s">
        <v>2882</v>
      </c>
      <c r="D624" s="545" t="s">
        <v>624</v>
      </c>
      <c r="E624" s="557"/>
      <c r="F624" s="545" t="s">
        <v>2913</v>
      </c>
      <c r="G624" s="555" t="s">
        <v>2884</v>
      </c>
      <c r="H624" s="555" t="s">
        <v>29</v>
      </c>
      <c r="I624" s="555" t="s">
        <v>2885</v>
      </c>
      <c r="J624" s="555" t="s">
        <v>3573</v>
      </c>
      <c r="K624" s="558" t="s">
        <v>3750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6365</v>
      </c>
      <c r="C625" s="545" t="s">
        <v>3740</v>
      </c>
      <c r="D625" s="545" t="s">
        <v>624</v>
      </c>
      <c r="E625" s="557">
        <v>0</v>
      </c>
      <c r="F625" s="545" t="s">
        <v>5192</v>
      </c>
      <c r="G625" s="545" t="s">
        <v>110</v>
      </c>
      <c r="H625" s="545" t="s">
        <v>29</v>
      </c>
      <c r="I625" s="545" t="s">
        <v>5193</v>
      </c>
      <c r="J625" s="555">
        <v>44105</v>
      </c>
      <c r="K625" s="561" t="s">
        <v>3764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6333</v>
      </c>
      <c r="C626" s="545" t="s">
        <v>2882</v>
      </c>
      <c r="D626" s="545" t="s">
        <v>2585</v>
      </c>
      <c r="E626" s="588">
        <v>73572.75</v>
      </c>
      <c r="F626" s="545" t="s">
        <v>3157</v>
      </c>
      <c r="G626" s="555" t="s">
        <v>2884</v>
      </c>
      <c r="H626" s="555" t="s">
        <v>29</v>
      </c>
      <c r="I626" s="555" t="s">
        <v>2885</v>
      </c>
      <c r="J626" s="555">
        <v>43875</v>
      </c>
      <c r="K626" s="558" t="s">
        <v>3760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6339</v>
      </c>
      <c r="C627" s="545" t="s">
        <v>2882</v>
      </c>
      <c r="D627" s="545" t="s">
        <v>6271</v>
      </c>
      <c r="E627" s="584">
        <v>10000</v>
      </c>
      <c r="F627" s="545" t="s">
        <v>3217</v>
      </c>
      <c r="G627" s="555" t="s">
        <v>28</v>
      </c>
      <c r="H627" s="555" t="s">
        <v>38</v>
      </c>
      <c r="I627" s="555" t="s">
        <v>260</v>
      </c>
      <c r="J627" s="555">
        <v>44295</v>
      </c>
      <c r="K627" s="558" t="s">
        <v>3757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6494</v>
      </c>
      <c r="C628" s="392" t="s">
        <v>2882</v>
      </c>
      <c r="D628" s="545" t="s">
        <v>624</v>
      </c>
      <c r="E628" s="584">
        <v>161212.56</v>
      </c>
      <c r="F628" s="545" t="s">
        <v>3146</v>
      </c>
      <c r="G628" s="555" t="s">
        <v>28</v>
      </c>
      <c r="H628" s="555" t="s">
        <v>38</v>
      </c>
      <c r="I628" s="555" t="s">
        <v>306</v>
      </c>
      <c r="J628" s="555">
        <v>44319</v>
      </c>
      <c r="K628" s="558" t="s">
        <v>3744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6521</v>
      </c>
      <c r="C629" s="545" t="s">
        <v>2882</v>
      </c>
      <c r="D629" s="545" t="s">
        <v>624</v>
      </c>
      <c r="E629" s="557"/>
      <c r="F629" s="545" t="s">
        <v>3478</v>
      </c>
      <c r="G629" s="555" t="s">
        <v>2884</v>
      </c>
      <c r="H629" s="555" t="s">
        <v>29</v>
      </c>
      <c r="I629" s="555" t="s">
        <v>2891</v>
      </c>
      <c r="J629" s="555" t="s">
        <v>3573</v>
      </c>
      <c r="K629" s="558" t="s">
        <v>3760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6522</v>
      </c>
      <c r="C630" s="545" t="s">
        <v>2882</v>
      </c>
      <c r="D630" s="545" t="s">
        <v>624</v>
      </c>
      <c r="E630" s="557"/>
      <c r="F630" s="545" t="s">
        <v>3478</v>
      </c>
      <c r="G630" s="555" t="s">
        <v>2884</v>
      </c>
      <c r="H630" s="555" t="s">
        <v>29</v>
      </c>
      <c r="I630" s="555" t="s">
        <v>2891</v>
      </c>
      <c r="J630" s="555" t="s">
        <v>3573</v>
      </c>
      <c r="K630" s="558" t="s">
        <v>3764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6369</v>
      </c>
      <c r="C631" s="545" t="s">
        <v>2882</v>
      </c>
      <c r="D631" s="545" t="s">
        <v>624</v>
      </c>
      <c r="E631" s="557">
        <v>1.47</v>
      </c>
      <c r="F631" s="545" t="s">
        <v>3421</v>
      </c>
      <c r="G631" s="555" t="s">
        <v>2884</v>
      </c>
      <c r="H631" s="555" t="s">
        <v>29</v>
      </c>
      <c r="I631" s="555" t="s">
        <v>2891</v>
      </c>
      <c r="J631" s="555">
        <v>43861</v>
      </c>
      <c r="K631" s="558" t="s">
        <v>3760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6330</v>
      </c>
      <c r="C632" s="545" t="s">
        <v>2882</v>
      </c>
      <c r="D632" s="545" t="s">
        <v>624</v>
      </c>
      <c r="E632" s="557">
        <v>2.93</v>
      </c>
      <c r="F632" s="545" t="s">
        <v>3333</v>
      </c>
      <c r="G632" s="555" t="s">
        <v>2884</v>
      </c>
      <c r="H632" s="555" t="s">
        <v>29</v>
      </c>
      <c r="I632" s="555" t="s">
        <v>2891</v>
      </c>
      <c r="J632" s="555">
        <v>43622</v>
      </c>
      <c r="K632" s="558" t="s">
        <v>3760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6523</v>
      </c>
      <c r="C633" s="545" t="s">
        <v>2882</v>
      </c>
      <c r="D633" s="545" t="s">
        <v>624</v>
      </c>
      <c r="E633" s="557"/>
      <c r="F633" s="545" t="s">
        <v>3333</v>
      </c>
      <c r="G633" s="555" t="s">
        <v>2884</v>
      </c>
      <c r="H633" s="555" t="s">
        <v>29</v>
      </c>
      <c r="I633" s="555" t="s">
        <v>2891</v>
      </c>
      <c r="J633" s="555">
        <v>43622</v>
      </c>
      <c r="K633" s="558" t="s">
        <v>3750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6412</v>
      </c>
      <c r="C634" s="545" t="s">
        <v>2882</v>
      </c>
      <c r="D634" s="545" t="s">
        <v>624</v>
      </c>
      <c r="E634" s="557">
        <v>0.22</v>
      </c>
      <c r="F634" s="545" t="s">
        <v>3305</v>
      </c>
      <c r="G634" s="555" t="s">
        <v>2884</v>
      </c>
      <c r="H634" s="555" t="s">
        <v>29</v>
      </c>
      <c r="I634" s="555" t="s">
        <v>2884</v>
      </c>
      <c r="J634" s="555">
        <v>44036</v>
      </c>
      <c r="K634" s="558" t="s">
        <v>3760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6524</v>
      </c>
      <c r="C635" s="545" t="s">
        <v>2882</v>
      </c>
      <c r="D635" s="545" t="s">
        <v>624</v>
      </c>
      <c r="E635" s="557"/>
      <c r="F635" s="545" t="s">
        <v>3270</v>
      </c>
      <c r="G635" s="555" t="s">
        <v>2884</v>
      </c>
      <c r="H635" s="555" t="s">
        <v>29</v>
      </c>
      <c r="I635" s="555" t="s">
        <v>2891</v>
      </c>
      <c r="J635" s="555" t="s">
        <v>3573</v>
      </c>
      <c r="K635" s="558" t="s">
        <v>3760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6308</v>
      </c>
      <c r="C636" s="545" t="s">
        <v>2882</v>
      </c>
      <c r="D636" s="545" t="s">
        <v>624</v>
      </c>
      <c r="E636" s="557">
        <v>146.69</v>
      </c>
      <c r="F636" s="545" t="s">
        <v>3251</v>
      </c>
      <c r="G636" s="555" t="s">
        <v>2884</v>
      </c>
      <c r="H636" s="555" t="s">
        <v>29</v>
      </c>
      <c r="I636" s="555" t="s">
        <v>2885</v>
      </c>
      <c r="J636" s="555">
        <v>43732</v>
      </c>
      <c r="K636" s="558" t="s">
        <v>4144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6525</v>
      </c>
      <c r="C637" s="545" t="s">
        <v>2882</v>
      </c>
      <c r="D637" s="545" t="s">
        <v>624</v>
      </c>
      <c r="E637" s="557">
        <v>78</v>
      </c>
      <c r="F637" s="545" t="s">
        <v>3215</v>
      </c>
      <c r="G637" s="555" t="s">
        <v>2884</v>
      </c>
      <c r="H637" s="555" t="s">
        <v>29</v>
      </c>
      <c r="I637" s="555" t="s">
        <v>2891</v>
      </c>
      <c r="J637" s="555">
        <v>43853</v>
      </c>
      <c r="K637" s="558" t="s">
        <v>3750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6526</v>
      </c>
      <c r="C638" s="392" t="s">
        <v>3740</v>
      </c>
      <c r="D638" s="545" t="s">
        <v>2585</v>
      </c>
      <c r="E638" s="584">
        <v>44080.95</v>
      </c>
      <c r="F638" s="545" t="s">
        <v>4215</v>
      </c>
      <c r="G638" s="545" t="s">
        <v>110</v>
      </c>
      <c r="H638" s="545" t="s">
        <v>29</v>
      </c>
      <c r="I638" s="545" t="s">
        <v>6527</v>
      </c>
      <c r="J638" s="555">
        <v>44537</v>
      </c>
      <c r="K638" s="561" t="s">
        <v>3744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6506</v>
      </c>
      <c r="C639" s="392" t="s">
        <v>2882</v>
      </c>
      <c r="D639" s="545" t="s">
        <v>6271</v>
      </c>
      <c r="E639" s="584">
        <v>70000</v>
      </c>
      <c r="F639" s="545" t="s">
        <v>3046</v>
      </c>
      <c r="G639" s="555" t="s">
        <v>28</v>
      </c>
      <c r="H639" s="555" t="s">
        <v>38</v>
      </c>
      <c r="I639" s="555" t="s">
        <v>306</v>
      </c>
      <c r="J639" s="555">
        <v>44393</v>
      </c>
      <c r="K639" s="558" t="s">
        <v>4287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6528</v>
      </c>
      <c r="C640" s="392" t="s">
        <v>3740</v>
      </c>
      <c r="D640" s="545" t="s">
        <v>6271</v>
      </c>
      <c r="E640" s="584">
        <v>100000</v>
      </c>
      <c r="F640" s="590" t="s">
        <v>3215</v>
      </c>
      <c r="G640" s="545" t="s">
        <v>2884</v>
      </c>
      <c r="H640" s="545" t="s">
        <v>29</v>
      </c>
      <c r="I640" s="545" t="s">
        <v>2884</v>
      </c>
      <c r="J640" s="545" t="s">
        <v>6529</v>
      </c>
      <c r="K640" s="561" t="s">
        <v>3760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6530</v>
      </c>
      <c r="C641" s="392" t="s">
        <v>3740</v>
      </c>
      <c r="D641" s="545" t="s">
        <v>624</v>
      </c>
      <c r="E641" s="584">
        <v>90625.34</v>
      </c>
      <c r="F641" s="545" t="s">
        <v>5029</v>
      </c>
      <c r="G641" s="545" t="s">
        <v>28</v>
      </c>
      <c r="H641" s="545" t="s">
        <v>20</v>
      </c>
      <c r="I641" s="545" t="s">
        <v>369</v>
      </c>
      <c r="J641" s="555">
        <v>44362</v>
      </c>
      <c r="K641" s="561" t="s">
        <v>3744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6372</v>
      </c>
      <c r="C642" s="392" t="s">
        <v>3740</v>
      </c>
      <c r="D642" s="545" t="s">
        <v>6271</v>
      </c>
      <c r="E642" s="584">
        <v>16000</v>
      </c>
      <c r="F642" s="545" t="s">
        <v>5042</v>
      </c>
      <c r="G642" s="545" t="s">
        <v>110</v>
      </c>
      <c r="H642" s="545" t="s">
        <v>29</v>
      </c>
      <c r="I642" s="545" t="s">
        <v>4427</v>
      </c>
      <c r="J642" s="555">
        <v>44180</v>
      </c>
      <c r="K642" s="561" t="s">
        <v>3750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6531</v>
      </c>
      <c r="C643" s="392" t="s">
        <v>3740</v>
      </c>
      <c r="D643" s="545" t="s">
        <v>624</v>
      </c>
      <c r="E643" s="584">
        <v>661576.63</v>
      </c>
      <c r="F643" s="545" t="s">
        <v>5294</v>
      </c>
      <c r="G643" s="545" t="s">
        <v>110</v>
      </c>
      <c r="H643" s="545" t="s">
        <v>29</v>
      </c>
      <c r="I643" s="545" t="s">
        <v>4084</v>
      </c>
      <c r="J643" s="555">
        <v>44490</v>
      </c>
      <c r="K643" s="561" t="s">
        <v>3744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6346</v>
      </c>
      <c r="C644" s="392" t="s">
        <v>2882</v>
      </c>
      <c r="D644" s="545" t="s">
        <v>624</v>
      </c>
      <c r="E644" s="584">
        <v>1915</v>
      </c>
      <c r="F644" s="545" t="s">
        <v>2973</v>
      </c>
      <c r="G644" s="555" t="s">
        <v>2884</v>
      </c>
      <c r="H644" s="555" t="s">
        <v>29</v>
      </c>
      <c r="I644" s="555" t="s">
        <v>2885</v>
      </c>
      <c r="J644" s="555">
        <v>43725</v>
      </c>
      <c r="K644" s="558" t="s">
        <v>4144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6293</v>
      </c>
      <c r="C645" s="392" t="s">
        <v>2882</v>
      </c>
      <c r="D645" s="545" t="s">
        <v>6271</v>
      </c>
      <c r="E645" s="584">
        <v>3000</v>
      </c>
      <c r="F645" s="545" t="s">
        <v>3405</v>
      </c>
      <c r="G645" s="555" t="s">
        <v>2884</v>
      </c>
      <c r="H645" s="555" t="s">
        <v>29</v>
      </c>
      <c r="I645" s="555" t="s">
        <v>2885</v>
      </c>
      <c r="J645" s="555">
        <v>43894</v>
      </c>
      <c r="K645" s="558" t="s">
        <v>3760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6532</v>
      </c>
      <c r="C646" s="392" t="s">
        <v>3740</v>
      </c>
      <c r="D646" s="545" t="s">
        <v>624</v>
      </c>
      <c r="E646" s="584">
        <v>792665.02</v>
      </c>
      <c r="F646" s="545" t="s">
        <v>4399</v>
      </c>
      <c r="G646" s="545" t="s">
        <v>110</v>
      </c>
      <c r="H646" s="545" t="s">
        <v>29</v>
      </c>
      <c r="I646" s="545" t="s">
        <v>4060</v>
      </c>
      <c r="J646" s="555">
        <v>44368</v>
      </c>
      <c r="K646" s="561" t="s">
        <v>3764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6339</v>
      </c>
      <c r="C647" s="392" t="s">
        <v>2882</v>
      </c>
      <c r="D647" s="545" t="s">
        <v>6271</v>
      </c>
      <c r="E647" s="584">
        <v>10000</v>
      </c>
      <c r="F647" s="545" t="s">
        <v>3217</v>
      </c>
      <c r="G647" s="555" t="s">
        <v>28</v>
      </c>
      <c r="H647" s="555" t="s">
        <v>38</v>
      </c>
      <c r="I647" s="555" t="s">
        <v>260</v>
      </c>
      <c r="J647" s="555">
        <v>44295</v>
      </c>
      <c r="K647" s="558" t="s">
        <v>3757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6279</v>
      </c>
      <c r="C648" s="392" t="s">
        <v>2882</v>
      </c>
      <c r="D648" s="545" t="s">
        <v>6271</v>
      </c>
      <c r="E648" s="584">
        <v>12000</v>
      </c>
      <c r="F648" s="545" t="s">
        <v>3188</v>
      </c>
      <c r="G648" s="555" t="s">
        <v>2884</v>
      </c>
      <c r="H648" s="555" t="s">
        <v>29</v>
      </c>
      <c r="I648" s="555" t="s">
        <v>2885</v>
      </c>
      <c r="J648" s="555">
        <v>43605</v>
      </c>
      <c r="K648" s="558" t="s">
        <v>3760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6533</v>
      </c>
      <c r="C649" s="392" t="s">
        <v>2882</v>
      </c>
      <c r="D649" s="545" t="s">
        <v>6271</v>
      </c>
      <c r="E649" s="584">
        <v>33000</v>
      </c>
      <c r="F649" s="545" t="s">
        <v>767</v>
      </c>
      <c r="G649" s="545" t="s">
        <v>28</v>
      </c>
      <c r="H649" s="545" t="s">
        <v>38</v>
      </c>
      <c r="I649" s="545" t="s">
        <v>2932</v>
      </c>
      <c r="J649" s="555">
        <v>44383</v>
      </c>
      <c r="K649" s="561" t="s">
        <v>3760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6405</v>
      </c>
      <c r="C650" s="392" t="s">
        <v>2882</v>
      </c>
      <c r="D650" s="545" t="s">
        <v>6271</v>
      </c>
      <c r="E650" s="584">
        <v>10000</v>
      </c>
      <c r="F650" s="545" t="s">
        <v>3425</v>
      </c>
      <c r="G650" s="555" t="s">
        <v>28</v>
      </c>
      <c r="H650" s="555" t="s">
        <v>38</v>
      </c>
      <c r="I650" s="555" t="s">
        <v>306</v>
      </c>
      <c r="J650" s="555">
        <v>44319</v>
      </c>
      <c r="K650" s="558" t="s">
        <v>3750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6534</v>
      </c>
      <c r="C651" s="392" t="s">
        <v>3740</v>
      </c>
      <c r="D651" s="545" t="s">
        <v>624</v>
      </c>
      <c r="E651" s="584">
        <v>295388.82</v>
      </c>
      <c r="F651" s="545" t="s">
        <v>4671</v>
      </c>
      <c r="G651" s="545" t="s">
        <v>110</v>
      </c>
      <c r="H651" s="545" t="s">
        <v>29</v>
      </c>
      <c r="I651" s="545" t="s">
        <v>4013</v>
      </c>
      <c r="J651" s="555">
        <v>44111</v>
      </c>
      <c r="K651" s="561" t="s">
        <v>3744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6395</v>
      </c>
      <c r="C652" s="392" t="s">
        <v>2882</v>
      </c>
      <c r="D652" s="545" t="s">
        <v>6271</v>
      </c>
      <c r="E652" s="584">
        <v>14000</v>
      </c>
      <c r="F652" s="545" t="s">
        <v>2278</v>
      </c>
      <c r="G652" s="555" t="s">
        <v>28</v>
      </c>
      <c r="H652" s="555" t="s">
        <v>38</v>
      </c>
      <c r="I652" s="555" t="s">
        <v>260</v>
      </c>
      <c r="J652" s="555">
        <v>44280</v>
      </c>
      <c r="K652" s="558" t="s">
        <v>3750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6404</v>
      </c>
      <c r="C653" s="392" t="s">
        <v>2882</v>
      </c>
      <c r="D653" s="545" t="s">
        <v>6271</v>
      </c>
      <c r="E653" s="584">
        <v>40000</v>
      </c>
      <c r="F653" s="545" t="s">
        <v>3198</v>
      </c>
      <c r="G653" s="555" t="s">
        <v>28</v>
      </c>
      <c r="H653" s="555" t="s">
        <v>38</v>
      </c>
      <c r="I653" s="555" t="s">
        <v>2932</v>
      </c>
      <c r="J653" s="555">
        <v>44266</v>
      </c>
      <c r="K653" s="558" t="s">
        <v>3760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6535</v>
      </c>
      <c r="C654" s="392" t="s">
        <v>3740</v>
      </c>
      <c r="D654" s="545" t="s">
        <v>624</v>
      </c>
      <c r="E654" s="584">
        <v>142605.94</v>
      </c>
      <c r="F654" s="545" t="s">
        <v>5159</v>
      </c>
      <c r="G654" s="545" t="s">
        <v>28</v>
      </c>
      <c r="H654" s="545" t="s">
        <v>29</v>
      </c>
      <c r="I654" s="545" t="s">
        <v>5161</v>
      </c>
      <c r="J654" s="555">
        <v>44271</v>
      </c>
      <c r="K654" s="561" t="s">
        <v>3797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6536</v>
      </c>
      <c r="C655" s="392" t="s">
        <v>3740</v>
      </c>
      <c r="D655" s="545" t="s">
        <v>624</v>
      </c>
      <c r="E655" s="584">
        <v>148678.48000000001</v>
      </c>
      <c r="F655" s="545" t="s">
        <v>5159</v>
      </c>
      <c r="G655" s="545" t="s">
        <v>28</v>
      </c>
      <c r="H655" s="545" t="s">
        <v>29</v>
      </c>
      <c r="I655" s="545" t="s">
        <v>3748</v>
      </c>
      <c r="J655" s="555">
        <v>44272</v>
      </c>
      <c r="K655" s="561" t="s">
        <v>3760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6385</v>
      </c>
      <c r="C656" s="392" t="s">
        <v>2882</v>
      </c>
      <c r="D656" s="545" t="s">
        <v>6271</v>
      </c>
      <c r="E656" s="584">
        <v>20000</v>
      </c>
      <c r="F656" s="545" t="s">
        <v>3101</v>
      </c>
      <c r="G656" s="555" t="s">
        <v>28</v>
      </c>
      <c r="H656" s="555" t="s">
        <v>38</v>
      </c>
      <c r="I656" s="555" t="s">
        <v>306</v>
      </c>
      <c r="J656" s="555">
        <v>44298</v>
      </c>
      <c r="K656" s="558" t="s">
        <v>3750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6406</v>
      </c>
      <c r="C657" s="392" t="s">
        <v>2882</v>
      </c>
      <c r="D657" s="545" t="s">
        <v>6271</v>
      </c>
      <c r="E657" s="584">
        <v>30000</v>
      </c>
      <c r="F657" s="545" t="s">
        <v>2444</v>
      </c>
      <c r="G657" s="555" t="s">
        <v>28</v>
      </c>
      <c r="H657" s="555" t="s">
        <v>38</v>
      </c>
      <c r="I657" s="555" t="s">
        <v>260</v>
      </c>
      <c r="J657" s="555">
        <v>44280</v>
      </c>
      <c r="K657" s="558" t="s">
        <v>3744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6309</v>
      </c>
      <c r="C658" s="392" t="s">
        <v>2882</v>
      </c>
      <c r="D658" s="545" t="s">
        <v>6271</v>
      </c>
      <c r="E658" s="584">
        <v>200000</v>
      </c>
      <c r="F658" s="545" t="s">
        <v>3262</v>
      </c>
      <c r="G658" s="555" t="s">
        <v>2884</v>
      </c>
      <c r="H658" s="555" t="s">
        <v>29</v>
      </c>
      <c r="I658" s="555" t="s">
        <v>2885</v>
      </c>
      <c r="J658" s="555">
        <v>43620</v>
      </c>
      <c r="K658" s="558" t="s">
        <v>3750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6385</v>
      </c>
      <c r="C659" s="392" t="s">
        <v>2882</v>
      </c>
      <c r="D659" s="545" t="s">
        <v>6271</v>
      </c>
      <c r="E659" s="584">
        <v>3000</v>
      </c>
      <c r="F659" s="545" t="s">
        <v>3101</v>
      </c>
      <c r="G659" s="555" t="s">
        <v>28</v>
      </c>
      <c r="H659" s="555" t="s">
        <v>38</v>
      </c>
      <c r="I659" s="555" t="s">
        <v>306</v>
      </c>
      <c r="J659" s="555">
        <v>44298</v>
      </c>
      <c r="K659" s="558" t="s">
        <v>3750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6338</v>
      </c>
      <c r="C660" s="392" t="s">
        <v>2882</v>
      </c>
      <c r="D660" s="545" t="s">
        <v>6271</v>
      </c>
      <c r="E660" s="584">
        <v>40000</v>
      </c>
      <c r="F660" s="545" t="s">
        <v>890</v>
      </c>
      <c r="G660" s="555" t="s">
        <v>28</v>
      </c>
      <c r="H660" s="555" t="s">
        <v>38</v>
      </c>
      <c r="I660" s="555" t="s">
        <v>260</v>
      </c>
      <c r="J660" s="555">
        <v>44321</v>
      </c>
      <c r="K660" s="558" t="s">
        <v>3750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6389</v>
      </c>
      <c r="C661" s="392" t="s">
        <v>2882</v>
      </c>
      <c r="D661" s="545" t="s">
        <v>6271</v>
      </c>
      <c r="E661" s="584">
        <v>30000</v>
      </c>
      <c r="F661" s="545" t="s">
        <v>3407</v>
      </c>
      <c r="G661" s="555" t="s">
        <v>28</v>
      </c>
      <c r="H661" s="555" t="s">
        <v>38</v>
      </c>
      <c r="I661" s="555" t="s">
        <v>306</v>
      </c>
      <c r="J661" s="555">
        <v>44279</v>
      </c>
      <c r="K661" s="558" t="s">
        <v>3750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6342</v>
      </c>
      <c r="C662" s="392" t="s">
        <v>3740</v>
      </c>
      <c r="D662" s="545" t="s">
        <v>6271</v>
      </c>
      <c r="E662" s="584">
        <v>5000</v>
      </c>
      <c r="F662" s="545" t="s">
        <v>4328</v>
      </c>
      <c r="G662" s="545" t="s">
        <v>110</v>
      </c>
      <c r="H662" s="545" t="s">
        <v>29</v>
      </c>
      <c r="I662" s="545" t="s">
        <v>3817</v>
      </c>
      <c r="J662" s="555">
        <v>44263</v>
      </c>
      <c r="K662" s="561" t="s">
        <v>3750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6420</v>
      </c>
      <c r="C663" s="392" t="s">
        <v>3740</v>
      </c>
      <c r="D663" s="545" t="s">
        <v>6271</v>
      </c>
      <c r="E663" s="584">
        <v>12284.53</v>
      </c>
      <c r="F663" s="545" t="s">
        <v>3826</v>
      </c>
      <c r="G663" s="545" t="s">
        <v>110</v>
      </c>
      <c r="H663" s="545" t="s">
        <v>29</v>
      </c>
      <c r="I663" s="545" t="s">
        <v>6537</v>
      </c>
      <c r="J663" s="555">
        <v>44180</v>
      </c>
      <c r="K663" s="561" t="s">
        <v>3760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6538</v>
      </c>
      <c r="C664" s="392" t="s">
        <v>3740</v>
      </c>
      <c r="D664" s="545" t="s">
        <v>624</v>
      </c>
      <c r="E664" s="584">
        <v>282779.84000000003</v>
      </c>
      <c r="F664" s="545" t="s">
        <v>4333</v>
      </c>
      <c r="G664" s="545" t="s">
        <v>110</v>
      </c>
      <c r="H664" s="545" t="s">
        <v>29</v>
      </c>
      <c r="I664" s="545" t="s">
        <v>3569</v>
      </c>
      <c r="J664" s="555">
        <v>44238</v>
      </c>
      <c r="K664" s="561" t="s">
        <v>3744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6480</v>
      </c>
      <c r="C665" s="392" t="s">
        <v>2882</v>
      </c>
      <c r="D665" s="545" t="s">
        <v>6271</v>
      </c>
      <c r="E665" s="584">
        <v>25000</v>
      </c>
      <c r="F665" s="545" t="s">
        <v>3462</v>
      </c>
      <c r="G665" s="555" t="s">
        <v>28</v>
      </c>
      <c r="H665" s="555" t="s">
        <v>38</v>
      </c>
      <c r="I665" s="555" t="s">
        <v>260</v>
      </c>
      <c r="J665" s="555">
        <v>44263</v>
      </c>
      <c r="K665" s="558" t="s">
        <v>3760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6439</v>
      </c>
      <c r="C666" s="392" t="s">
        <v>2882</v>
      </c>
      <c r="D666" s="545" t="s">
        <v>6271</v>
      </c>
      <c r="E666" s="584">
        <v>50000</v>
      </c>
      <c r="F666" s="545" t="s">
        <v>3256</v>
      </c>
      <c r="G666" s="555" t="s">
        <v>28</v>
      </c>
      <c r="H666" s="555" t="s">
        <v>38</v>
      </c>
      <c r="I666" s="555" t="s">
        <v>260</v>
      </c>
      <c r="J666" s="555">
        <v>44263</v>
      </c>
      <c r="K666" s="558" t="s">
        <v>3744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6539</v>
      </c>
      <c r="C667" s="392" t="s">
        <v>2882</v>
      </c>
      <c r="D667" s="545" t="s">
        <v>6271</v>
      </c>
      <c r="E667" s="584">
        <v>10000</v>
      </c>
      <c r="F667" s="545" t="s">
        <v>3299</v>
      </c>
      <c r="G667" s="555" t="s">
        <v>28</v>
      </c>
      <c r="H667" s="555" t="s">
        <v>38</v>
      </c>
      <c r="I667" s="555" t="s">
        <v>260</v>
      </c>
      <c r="J667" s="555">
        <v>44323</v>
      </c>
      <c r="K667" s="558" t="s">
        <v>3797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6540</v>
      </c>
      <c r="C668" s="392" t="s">
        <v>3740</v>
      </c>
      <c r="D668" s="545" t="s">
        <v>6271</v>
      </c>
      <c r="E668" s="584">
        <v>18000</v>
      </c>
      <c r="F668" s="545" t="s">
        <v>3372</v>
      </c>
      <c r="G668" s="545" t="s">
        <v>2884</v>
      </c>
      <c r="H668" s="545" t="s">
        <v>29</v>
      </c>
      <c r="I668" s="545" t="s">
        <v>2884</v>
      </c>
      <c r="J668" s="555">
        <v>44151</v>
      </c>
      <c r="K668" s="561" t="s">
        <v>3750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6541</v>
      </c>
      <c r="C669" s="392" t="s">
        <v>2882</v>
      </c>
      <c r="D669" s="545" t="s">
        <v>2585</v>
      </c>
      <c r="E669" s="569">
        <v>52493.45</v>
      </c>
      <c r="F669" s="545" t="s">
        <v>3458</v>
      </c>
      <c r="G669" s="555" t="s">
        <v>28</v>
      </c>
      <c r="H669" s="555" t="s">
        <v>38</v>
      </c>
      <c r="I669" s="555" t="s">
        <v>260</v>
      </c>
      <c r="J669" s="555">
        <v>44411</v>
      </c>
      <c r="K669" s="558" t="s">
        <v>3750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6278</v>
      </c>
      <c r="C670" s="392" t="s">
        <v>2882</v>
      </c>
      <c r="D670" s="545" t="s">
        <v>6271</v>
      </c>
      <c r="E670" s="584">
        <v>200000</v>
      </c>
      <c r="F670" s="545" t="s">
        <v>3517</v>
      </c>
      <c r="G670" s="555" t="s">
        <v>2884</v>
      </c>
      <c r="H670" s="555" t="s">
        <v>29</v>
      </c>
      <c r="I670" s="555" t="s">
        <v>2885</v>
      </c>
      <c r="J670" s="555">
        <v>43567</v>
      </c>
      <c r="K670" s="558" t="s">
        <v>3750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6542</v>
      </c>
      <c r="C671" s="392" t="s">
        <v>2882</v>
      </c>
      <c r="D671" s="545" t="s">
        <v>624</v>
      </c>
      <c r="E671" s="584">
        <v>386234.9</v>
      </c>
      <c r="F671" s="545" t="s">
        <v>3155</v>
      </c>
      <c r="G671" s="555" t="s">
        <v>2884</v>
      </c>
      <c r="H671" s="555" t="s">
        <v>29</v>
      </c>
      <c r="I671" s="555" t="s">
        <v>2885</v>
      </c>
      <c r="J671" s="555">
        <v>43692</v>
      </c>
      <c r="K671" s="558" t="s">
        <v>4144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6497</v>
      </c>
      <c r="C672" s="392" t="s">
        <v>2882</v>
      </c>
      <c r="D672" s="545" t="s">
        <v>2585</v>
      </c>
      <c r="E672" s="584">
        <v>1035319</v>
      </c>
      <c r="F672" s="545" t="s">
        <v>3191</v>
      </c>
      <c r="G672" s="555" t="s">
        <v>28</v>
      </c>
      <c r="H672" s="555" t="s">
        <v>38</v>
      </c>
      <c r="I672" s="555" t="s">
        <v>260</v>
      </c>
      <c r="J672" s="555">
        <v>44319</v>
      </c>
      <c r="K672" s="558" t="s">
        <v>3750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6543</v>
      </c>
      <c r="C673" s="392" t="s">
        <v>2882</v>
      </c>
      <c r="D673" s="545" t="s">
        <v>6271</v>
      </c>
      <c r="E673" s="584">
        <v>359568.24</v>
      </c>
      <c r="F673" s="545" t="s">
        <v>2883</v>
      </c>
      <c r="G673" s="555" t="s">
        <v>2884</v>
      </c>
      <c r="H673" s="555" t="s">
        <v>29</v>
      </c>
      <c r="I673" s="555" t="s">
        <v>2885</v>
      </c>
      <c r="J673" s="555">
        <v>43570</v>
      </c>
      <c r="K673" s="558" t="s">
        <v>3760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6277</v>
      </c>
      <c r="C674" s="392" t="s">
        <v>2882</v>
      </c>
      <c r="D674" s="545" t="s">
        <v>6271</v>
      </c>
      <c r="E674" s="568">
        <v>10000</v>
      </c>
      <c r="F674" s="545" t="s">
        <v>3151</v>
      </c>
      <c r="G674" s="555" t="s">
        <v>2884</v>
      </c>
      <c r="H674" s="555" t="s">
        <v>29</v>
      </c>
      <c r="I674" s="555" t="s">
        <v>2885</v>
      </c>
      <c r="J674" s="555">
        <v>43703</v>
      </c>
      <c r="K674" s="558" t="s">
        <v>4144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6544</v>
      </c>
      <c r="C675" s="392" t="s">
        <v>2882</v>
      </c>
      <c r="D675" s="545" t="s">
        <v>624</v>
      </c>
      <c r="E675" s="568">
        <v>103527.44</v>
      </c>
      <c r="F675" s="545" t="s">
        <v>2910</v>
      </c>
      <c r="G675" s="555" t="s">
        <v>2884</v>
      </c>
      <c r="H675" s="555" t="s">
        <v>29</v>
      </c>
      <c r="I675" s="555" t="s">
        <v>2891</v>
      </c>
      <c r="J675" s="555">
        <v>43633</v>
      </c>
      <c r="K675" s="558" t="s">
        <v>3760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6372</v>
      </c>
      <c r="C676" s="392" t="s">
        <v>3740</v>
      </c>
      <c r="D676" s="545" t="s">
        <v>6271</v>
      </c>
      <c r="E676" s="568">
        <v>20000</v>
      </c>
      <c r="F676" s="545" t="s">
        <v>5042</v>
      </c>
      <c r="G676" s="545" t="s">
        <v>110</v>
      </c>
      <c r="H676" s="545" t="s">
        <v>29</v>
      </c>
      <c r="I676" s="545" t="s">
        <v>4427</v>
      </c>
      <c r="J676" s="555">
        <v>44180</v>
      </c>
      <c r="K676" s="561" t="s">
        <v>3750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6339</v>
      </c>
      <c r="C677" s="392" t="s">
        <v>2882</v>
      </c>
      <c r="D677" s="545" t="s">
        <v>6271</v>
      </c>
      <c r="E677" s="568">
        <v>10000</v>
      </c>
      <c r="F677" s="545" t="s">
        <v>3217</v>
      </c>
      <c r="G677" s="555" t="s">
        <v>28</v>
      </c>
      <c r="H677" s="555" t="s">
        <v>38</v>
      </c>
      <c r="I677" s="555" t="s">
        <v>260</v>
      </c>
      <c r="J677" s="555">
        <v>44295</v>
      </c>
      <c r="K677" s="558" t="s">
        <v>3757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6407</v>
      </c>
      <c r="C678" s="392" t="s">
        <v>2882</v>
      </c>
      <c r="D678" s="545" t="s">
        <v>2585</v>
      </c>
      <c r="E678" s="596">
        <v>52575.43</v>
      </c>
      <c r="F678" s="545" t="s">
        <v>1926</v>
      </c>
      <c r="G678" s="555" t="s">
        <v>28</v>
      </c>
      <c r="H678" s="555" t="s">
        <v>38</v>
      </c>
      <c r="I678" s="555" t="s">
        <v>260</v>
      </c>
      <c r="J678" s="555">
        <v>44322</v>
      </c>
      <c r="K678" s="558" t="s">
        <v>3750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6509</v>
      </c>
      <c r="C679" s="392" t="s">
        <v>2882</v>
      </c>
      <c r="D679" s="545" t="s">
        <v>6271</v>
      </c>
      <c r="E679" s="569">
        <v>6843.64</v>
      </c>
      <c r="F679" s="545" t="s">
        <v>518</v>
      </c>
      <c r="G679" s="555" t="s">
        <v>28</v>
      </c>
      <c r="H679" s="555" t="s">
        <v>38</v>
      </c>
      <c r="I679" s="555" t="s">
        <v>260</v>
      </c>
      <c r="J679" s="555">
        <v>44421</v>
      </c>
      <c r="K679" s="558" t="s">
        <v>3750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6545</v>
      </c>
      <c r="C680" s="392" t="s">
        <v>3740</v>
      </c>
      <c r="D680" s="545" t="s">
        <v>624</v>
      </c>
      <c r="E680" s="568">
        <v>124370.77</v>
      </c>
      <c r="F680" s="545" t="s">
        <v>5352</v>
      </c>
      <c r="G680" s="545" t="s">
        <v>110</v>
      </c>
      <c r="H680" s="545" t="s">
        <v>29</v>
      </c>
      <c r="I680" s="545" t="s">
        <v>5353</v>
      </c>
      <c r="J680" s="555">
        <v>44209</v>
      </c>
      <c r="K680" s="561" t="s">
        <v>3797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6403</v>
      </c>
      <c r="C681" s="392" t="s">
        <v>2882</v>
      </c>
      <c r="D681" s="545" t="s">
        <v>6271</v>
      </c>
      <c r="E681" s="568">
        <v>3000</v>
      </c>
      <c r="F681" s="545" t="s">
        <v>3292</v>
      </c>
      <c r="G681" s="555" t="s">
        <v>28</v>
      </c>
      <c r="H681" s="555" t="s">
        <v>38</v>
      </c>
      <c r="I681" s="555" t="s">
        <v>306</v>
      </c>
      <c r="J681" s="555">
        <v>44322</v>
      </c>
      <c r="K681" s="558" t="s">
        <v>3750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6541</v>
      </c>
      <c r="C682" s="392" t="s">
        <v>2882</v>
      </c>
      <c r="D682" s="545" t="s">
        <v>624</v>
      </c>
      <c r="E682" s="568">
        <v>0</v>
      </c>
      <c r="F682" s="545" t="s">
        <v>3458</v>
      </c>
      <c r="G682" s="555" t="s">
        <v>28</v>
      </c>
      <c r="H682" s="555" t="s">
        <v>38</v>
      </c>
      <c r="I682" s="555" t="s">
        <v>260</v>
      </c>
      <c r="J682" s="555">
        <v>44411</v>
      </c>
      <c r="K682" s="558" t="s">
        <v>3750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6407</v>
      </c>
      <c r="C683" s="392" t="s">
        <v>2882</v>
      </c>
      <c r="D683" s="545" t="s">
        <v>624</v>
      </c>
      <c r="E683" s="596">
        <v>52575.43</v>
      </c>
      <c r="F683" s="545" t="s">
        <v>1926</v>
      </c>
      <c r="G683" s="555" t="s">
        <v>28</v>
      </c>
      <c r="H683" s="555" t="s">
        <v>38</v>
      </c>
      <c r="I683" s="555" t="s">
        <v>260</v>
      </c>
      <c r="J683" s="555">
        <v>44322</v>
      </c>
      <c r="K683" s="558" t="s">
        <v>3750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6511</v>
      </c>
      <c r="C684" s="392" t="s">
        <v>2882</v>
      </c>
      <c r="D684" s="545" t="s">
        <v>624</v>
      </c>
      <c r="E684" s="596">
        <v>3940.3</v>
      </c>
      <c r="F684" s="545" t="s">
        <v>3137</v>
      </c>
      <c r="G684" s="555" t="s">
        <v>28</v>
      </c>
      <c r="H684" s="555" t="s">
        <v>38</v>
      </c>
      <c r="I684" s="555" t="s">
        <v>260</v>
      </c>
      <c r="J684" s="555">
        <v>44333</v>
      </c>
      <c r="K684" s="558" t="s">
        <v>3750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6498</v>
      </c>
      <c r="C685" s="392" t="s">
        <v>2882</v>
      </c>
      <c r="D685" s="545" t="s">
        <v>624</v>
      </c>
      <c r="E685" s="568">
        <v>2041.36</v>
      </c>
      <c r="F685" s="545" t="s">
        <v>2966</v>
      </c>
      <c r="G685" s="555" t="s">
        <v>28</v>
      </c>
      <c r="H685" s="555" t="s">
        <v>38</v>
      </c>
      <c r="I685" s="555" t="s">
        <v>260</v>
      </c>
      <c r="J685" s="555">
        <v>44280</v>
      </c>
      <c r="K685" s="558" t="s">
        <v>3764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6389</v>
      </c>
      <c r="C686" s="392" t="s">
        <v>2882</v>
      </c>
      <c r="D686" s="545" t="s">
        <v>6271</v>
      </c>
      <c r="E686" s="568">
        <v>54835.4</v>
      </c>
      <c r="F686" s="545" t="s">
        <v>3407</v>
      </c>
      <c r="G686" s="555" t="s">
        <v>28</v>
      </c>
      <c r="H686" s="555" t="s">
        <v>38</v>
      </c>
      <c r="I686" s="555" t="s">
        <v>306</v>
      </c>
      <c r="J686" s="555">
        <v>44279</v>
      </c>
      <c r="K686" s="558" t="s">
        <v>3750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6434</v>
      </c>
      <c r="C687" s="392" t="s">
        <v>2882</v>
      </c>
      <c r="D687" s="545" t="s">
        <v>6271</v>
      </c>
      <c r="E687" s="568">
        <v>100000</v>
      </c>
      <c r="F687" s="545" t="s">
        <v>2894</v>
      </c>
      <c r="G687" s="555" t="s">
        <v>28</v>
      </c>
      <c r="H687" s="555" t="s">
        <v>38</v>
      </c>
      <c r="I687" s="555" t="s">
        <v>306</v>
      </c>
      <c r="J687" s="555">
        <v>44321</v>
      </c>
      <c r="K687" s="558" t="s">
        <v>3760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6546</v>
      </c>
      <c r="C688" s="392" t="s">
        <v>3740</v>
      </c>
      <c r="D688" s="545" t="s">
        <v>624</v>
      </c>
      <c r="E688" s="568">
        <v>290532.13</v>
      </c>
      <c r="F688" s="545" t="s">
        <v>5098</v>
      </c>
      <c r="G688" s="545" t="s">
        <v>28</v>
      </c>
      <c r="H688" s="545" t="s">
        <v>20</v>
      </c>
      <c r="I688" s="545" t="s">
        <v>369</v>
      </c>
      <c r="J688" s="555">
        <v>44259</v>
      </c>
      <c r="K688" s="561" t="s">
        <v>3764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6342</v>
      </c>
      <c r="C689" s="392" t="s">
        <v>3740</v>
      </c>
      <c r="D689" s="545" t="s">
        <v>6271</v>
      </c>
      <c r="E689" s="568">
        <v>5000</v>
      </c>
      <c r="F689" s="545" t="s">
        <v>4328</v>
      </c>
      <c r="G689" s="545" t="s">
        <v>110</v>
      </c>
      <c r="H689" s="545" t="s">
        <v>29</v>
      </c>
      <c r="I689" s="545" t="s">
        <v>3817</v>
      </c>
      <c r="J689" s="555">
        <v>44263</v>
      </c>
      <c r="K689" s="561" t="s">
        <v>3744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6547</v>
      </c>
      <c r="C690" s="392" t="s">
        <v>3740</v>
      </c>
      <c r="D690" s="545" t="s">
        <v>624</v>
      </c>
      <c r="E690" s="568">
        <v>93114.82</v>
      </c>
      <c r="F690" s="545" t="s">
        <v>4317</v>
      </c>
      <c r="G690" s="545" t="s">
        <v>110</v>
      </c>
      <c r="H690" s="545" t="s">
        <v>29</v>
      </c>
      <c r="I690" s="545" t="s">
        <v>4318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6548</v>
      </c>
      <c r="C691" s="392" t="s">
        <v>3740</v>
      </c>
      <c r="D691" s="545" t="s">
        <v>6271</v>
      </c>
      <c r="E691" s="568">
        <v>48809.84</v>
      </c>
      <c r="F691" s="545" t="s">
        <v>5189</v>
      </c>
      <c r="G691" s="545" t="s">
        <v>28</v>
      </c>
      <c r="H691" s="545" t="s">
        <v>20</v>
      </c>
      <c r="I691" s="545" t="s">
        <v>5213</v>
      </c>
      <c r="J691" s="555">
        <v>44340</v>
      </c>
      <c r="K691" s="561" t="s">
        <v>3764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6549</v>
      </c>
      <c r="C692" s="392" t="s">
        <v>3740</v>
      </c>
      <c r="D692" s="545" t="s">
        <v>6271</v>
      </c>
      <c r="E692" s="568">
        <v>10000</v>
      </c>
      <c r="F692" s="545" t="s">
        <v>4164</v>
      </c>
      <c r="G692" s="545" t="s">
        <v>28</v>
      </c>
      <c r="H692" s="545" t="s">
        <v>29</v>
      </c>
      <c r="I692" s="545" t="s">
        <v>3033</v>
      </c>
      <c r="J692" s="555">
        <v>44399</v>
      </c>
      <c r="K692" s="561" t="s">
        <v>3750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6411</v>
      </c>
      <c r="C693" s="392" t="s">
        <v>2882</v>
      </c>
      <c r="D693" s="545" t="s">
        <v>624</v>
      </c>
      <c r="E693" s="568">
        <v>370651.89</v>
      </c>
      <c r="F693" s="545" t="s">
        <v>3160</v>
      </c>
      <c r="G693" s="555" t="s">
        <v>2884</v>
      </c>
      <c r="H693" s="555" t="s">
        <v>29</v>
      </c>
      <c r="I693" s="555" t="s">
        <v>2891</v>
      </c>
      <c r="J693" s="555">
        <v>43752</v>
      </c>
      <c r="K693" s="558" t="s">
        <v>3750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6405</v>
      </c>
      <c r="C694" s="392" t="s">
        <v>2882</v>
      </c>
      <c r="D694" s="545" t="s">
        <v>6271</v>
      </c>
      <c r="E694" s="568">
        <v>10000</v>
      </c>
      <c r="F694" s="545" t="s">
        <v>3425</v>
      </c>
      <c r="G694" s="555" t="s">
        <v>28</v>
      </c>
      <c r="H694" s="555" t="s">
        <v>38</v>
      </c>
      <c r="I694" s="555" t="s">
        <v>306</v>
      </c>
      <c r="J694" s="555">
        <v>44319</v>
      </c>
      <c r="K694" s="558" t="s">
        <v>3750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6550</v>
      </c>
      <c r="C695" s="392" t="s">
        <v>3740</v>
      </c>
      <c r="D695" s="545" t="s">
        <v>6271</v>
      </c>
      <c r="E695" s="568">
        <v>25000</v>
      </c>
      <c r="F695" s="545" t="s">
        <v>6551</v>
      </c>
      <c r="G695" s="537" t="s">
        <v>2884</v>
      </c>
      <c r="H695" s="598" t="s">
        <v>29</v>
      </c>
      <c r="I695" s="598" t="s">
        <v>2884</v>
      </c>
      <c r="J695" s="599">
        <v>44452</v>
      </c>
      <c r="K695" s="561" t="s">
        <v>3750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6326</v>
      </c>
      <c r="C696" s="392" t="s">
        <v>2882</v>
      </c>
      <c r="D696" s="545" t="s">
        <v>2585</v>
      </c>
      <c r="E696" s="568">
        <v>282315.92</v>
      </c>
      <c r="F696" s="545" t="s">
        <v>2996</v>
      </c>
      <c r="G696" s="555" t="s">
        <v>2884</v>
      </c>
      <c r="H696" s="555" t="s">
        <v>29</v>
      </c>
      <c r="I696" s="555" t="s">
        <v>2885</v>
      </c>
      <c r="J696" s="555">
        <v>43707</v>
      </c>
      <c r="K696" s="558" t="s">
        <v>3764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6552</v>
      </c>
      <c r="C697" s="392" t="s">
        <v>2882</v>
      </c>
      <c r="D697" s="545" t="s">
        <v>2585</v>
      </c>
      <c r="E697" s="568">
        <v>33813.279999999999</v>
      </c>
      <c r="F697" s="545" t="s">
        <v>2980</v>
      </c>
      <c r="G697" s="555" t="s">
        <v>2884</v>
      </c>
      <c r="H697" s="555" t="s">
        <v>29</v>
      </c>
      <c r="I697" s="555" t="s">
        <v>2885</v>
      </c>
      <c r="J697" s="555">
        <v>43769</v>
      </c>
      <c r="K697" s="558" t="s">
        <v>3760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6414</v>
      </c>
      <c r="C698" s="392" t="s">
        <v>2882</v>
      </c>
      <c r="D698" s="545" t="s">
        <v>2585</v>
      </c>
      <c r="E698" s="568">
        <v>90662.42</v>
      </c>
      <c r="F698" s="545" t="s">
        <v>2904</v>
      </c>
      <c r="G698" s="555" t="s">
        <v>2884</v>
      </c>
      <c r="H698" s="555" t="s">
        <v>29</v>
      </c>
      <c r="I698" s="555" t="s">
        <v>2885</v>
      </c>
      <c r="J698" s="555">
        <v>43753</v>
      </c>
      <c r="K698" s="558" t="s">
        <v>3750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6279</v>
      </c>
      <c r="C699" s="392" t="s">
        <v>2882</v>
      </c>
      <c r="D699" s="545" t="s">
        <v>6271</v>
      </c>
      <c r="E699" s="568">
        <v>2000</v>
      </c>
      <c r="F699" s="545" t="s">
        <v>3188</v>
      </c>
      <c r="G699" s="555" t="s">
        <v>2884</v>
      </c>
      <c r="H699" s="555" t="s">
        <v>29</v>
      </c>
      <c r="I699" s="555" t="s">
        <v>2885</v>
      </c>
      <c r="J699" s="555">
        <v>43605</v>
      </c>
      <c r="K699" s="558" t="s">
        <v>3760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6553</v>
      </c>
      <c r="C700" s="392" t="s">
        <v>3740</v>
      </c>
      <c r="D700" s="545" t="s">
        <v>624</v>
      </c>
      <c r="E700" s="568">
        <v>121773.16</v>
      </c>
      <c r="F700" s="545" t="s">
        <v>4357</v>
      </c>
      <c r="G700" s="545" t="s">
        <v>28</v>
      </c>
      <c r="H700" s="545" t="s">
        <v>29</v>
      </c>
      <c r="I700" s="545" t="s">
        <v>3748</v>
      </c>
      <c r="J700" s="555">
        <v>44231</v>
      </c>
      <c r="K700" s="561" t="s">
        <v>3760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6554</v>
      </c>
      <c r="C701" s="392" t="s">
        <v>3740</v>
      </c>
      <c r="D701" s="545" t="s">
        <v>6271</v>
      </c>
      <c r="E701" s="568">
        <v>31579.5</v>
      </c>
      <c r="F701" s="545" t="s">
        <v>4370</v>
      </c>
      <c r="G701" s="545" t="s">
        <v>28</v>
      </c>
      <c r="H701" s="545" t="s">
        <v>20</v>
      </c>
      <c r="I701" s="545" t="s">
        <v>369</v>
      </c>
      <c r="J701" s="555">
        <v>44413</v>
      </c>
      <c r="K701" s="561" t="s">
        <v>3764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6402</v>
      </c>
      <c r="C702" s="392" t="s">
        <v>2882</v>
      </c>
      <c r="D702" s="545" t="s">
        <v>6271</v>
      </c>
      <c r="E702" s="568">
        <v>313886.59000000003</v>
      </c>
      <c r="F702" s="545" t="s">
        <v>2954</v>
      </c>
      <c r="G702" s="555" t="s">
        <v>28</v>
      </c>
      <c r="H702" s="555" t="s">
        <v>38</v>
      </c>
      <c r="I702" s="555" t="s">
        <v>306</v>
      </c>
      <c r="J702" s="555">
        <v>44295</v>
      </c>
      <c r="K702" s="558" t="s">
        <v>3744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6327</v>
      </c>
      <c r="C703" s="392" t="s">
        <v>3740</v>
      </c>
      <c r="D703" s="545" t="s">
        <v>624</v>
      </c>
      <c r="E703" s="568">
        <v>251499.32</v>
      </c>
      <c r="F703" s="545" t="s">
        <v>4431</v>
      </c>
      <c r="G703" s="537" t="s">
        <v>2884</v>
      </c>
      <c r="H703" s="598" t="s">
        <v>29</v>
      </c>
      <c r="I703" s="598" t="s">
        <v>2884</v>
      </c>
      <c r="J703" s="599">
        <v>43901</v>
      </c>
      <c r="K703" s="561" t="s">
        <v>3744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6480</v>
      </c>
      <c r="C704" s="392" t="s">
        <v>2882</v>
      </c>
      <c r="D704" s="545" t="s">
        <v>6271</v>
      </c>
      <c r="E704" s="568">
        <v>20000</v>
      </c>
      <c r="F704" s="545" t="s">
        <v>3462</v>
      </c>
      <c r="G704" s="555" t="s">
        <v>28</v>
      </c>
      <c r="H704" s="555" t="s">
        <v>38</v>
      </c>
      <c r="I704" s="555" t="s">
        <v>260</v>
      </c>
      <c r="J704" s="555">
        <v>44263</v>
      </c>
      <c r="K704" s="558" t="s">
        <v>3760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6497</v>
      </c>
      <c r="C705" s="392" t="s">
        <v>2882</v>
      </c>
      <c r="D705" s="545" t="s">
        <v>624</v>
      </c>
      <c r="E705" s="568">
        <v>261364.56</v>
      </c>
      <c r="F705" s="545" t="s">
        <v>3191</v>
      </c>
      <c r="G705" s="555" t="s">
        <v>28</v>
      </c>
      <c r="H705" s="555" t="s">
        <v>38</v>
      </c>
      <c r="I705" s="555" t="s">
        <v>260</v>
      </c>
      <c r="J705" s="555">
        <v>44319</v>
      </c>
      <c r="K705" s="558" t="s">
        <v>3750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6385</v>
      </c>
      <c r="C706" s="392" t="s">
        <v>2882</v>
      </c>
      <c r="D706" s="545" t="s">
        <v>6271</v>
      </c>
      <c r="E706" s="568">
        <v>80000</v>
      </c>
      <c r="F706" s="545" t="s">
        <v>3101</v>
      </c>
      <c r="G706" s="555" t="s">
        <v>28</v>
      </c>
      <c r="H706" s="555" t="s">
        <v>38</v>
      </c>
      <c r="I706" s="555" t="s">
        <v>306</v>
      </c>
      <c r="J706" s="555">
        <v>44298</v>
      </c>
      <c r="K706" s="558" t="s">
        <v>3750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6452</v>
      </c>
      <c r="C707" s="392" t="s">
        <v>2882</v>
      </c>
      <c r="D707" s="545" t="s">
        <v>6271</v>
      </c>
      <c r="E707" s="568">
        <v>500</v>
      </c>
      <c r="F707" s="545" t="s">
        <v>474</v>
      </c>
      <c r="G707" s="555" t="s">
        <v>28</v>
      </c>
      <c r="H707" s="555" t="s">
        <v>38</v>
      </c>
      <c r="I707" s="555" t="s">
        <v>260</v>
      </c>
      <c r="J707" s="555">
        <v>44263</v>
      </c>
      <c r="K707" s="558" t="s">
        <v>3750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6555</v>
      </c>
      <c r="C708" s="392" t="s">
        <v>2882</v>
      </c>
      <c r="D708" s="545" t="s">
        <v>6271</v>
      </c>
      <c r="E708" s="568">
        <v>650000</v>
      </c>
      <c r="F708" s="545" t="s">
        <v>3256</v>
      </c>
      <c r="G708" s="555" t="s">
        <v>28</v>
      </c>
      <c r="H708" s="555" t="s">
        <v>38</v>
      </c>
      <c r="I708" s="555" t="s">
        <v>260</v>
      </c>
      <c r="J708" s="555">
        <v>44390</v>
      </c>
      <c r="K708" s="558" t="s">
        <v>3750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6481</v>
      </c>
      <c r="C709" s="392" t="s">
        <v>2882</v>
      </c>
      <c r="D709" s="545" t="s">
        <v>6271</v>
      </c>
      <c r="E709" s="568">
        <v>1250000</v>
      </c>
      <c r="F709" s="545" t="s">
        <v>359</v>
      </c>
      <c r="G709" s="555" t="s">
        <v>28</v>
      </c>
      <c r="H709" s="555" t="s">
        <v>38</v>
      </c>
      <c r="I709" s="555" t="s">
        <v>260</v>
      </c>
      <c r="J709" s="555">
        <v>44266</v>
      </c>
      <c r="K709" s="558" t="s">
        <v>3744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6556</v>
      </c>
      <c r="C710" s="392" t="s">
        <v>3740</v>
      </c>
      <c r="D710" s="545" t="s">
        <v>6271</v>
      </c>
      <c r="E710" s="568">
        <v>20000</v>
      </c>
      <c r="F710" s="545" t="s">
        <v>6557</v>
      </c>
      <c r="G710" s="537" t="s">
        <v>28</v>
      </c>
      <c r="H710" s="598" t="s">
        <v>20</v>
      </c>
      <c r="I710" s="598" t="s">
        <v>369</v>
      </c>
      <c r="J710" s="599">
        <v>44287</v>
      </c>
      <c r="K710" s="561" t="s">
        <v>3750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6410</v>
      </c>
      <c r="C711" s="392" t="s">
        <v>3740</v>
      </c>
      <c r="D711" s="545" t="s">
        <v>2585</v>
      </c>
      <c r="E711" s="568">
        <v>114197.45</v>
      </c>
      <c r="F711" s="545" t="s">
        <v>6558</v>
      </c>
      <c r="G711" s="537" t="s">
        <v>28</v>
      </c>
      <c r="H711" s="598" t="s">
        <v>20</v>
      </c>
      <c r="I711" s="598" t="s">
        <v>369</v>
      </c>
      <c r="J711" s="599">
        <v>44298</v>
      </c>
      <c r="K711" s="545" t="s">
        <v>3760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6339</v>
      </c>
      <c r="C712" s="392" t="s">
        <v>2882</v>
      </c>
      <c r="D712" s="545" t="s">
        <v>6271</v>
      </c>
      <c r="E712" s="568">
        <v>35000</v>
      </c>
      <c r="F712" s="545" t="s">
        <v>3217</v>
      </c>
      <c r="G712" s="555" t="s">
        <v>28</v>
      </c>
      <c r="H712" s="555" t="s">
        <v>38</v>
      </c>
      <c r="I712" s="555" t="s">
        <v>260</v>
      </c>
      <c r="J712" s="555">
        <v>44295</v>
      </c>
      <c r="K712" s="555" t="s">
        <v>3757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6559</v>
      </c>
      <c r="C713" s="392" t="s">
        <v>3740</v>
      </c>
      <c r="D713" s="545" t="s">
        <v>624</v>
      </c>
      <c r="E713" s="568">
        <v>130920.08</v>
      </c>
      <c r="F713" s="545" t="s">
        <v>4528</v>
      </c>
      <c r="G713" s="545" t="s">
        <v>28</v>
      </c>
      <c r="H713" s="545" t="s">
        <v>20</v>
      </c>
      <c r="I713" s="545" t="s">
        <v>369</v>
      </c>
      <c r="J713" s="555">
        <v>44252</v>
      </c>
      <c r="K713" s="545" t="s">
        <v>3764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6560</v>
      </c>
      <c r="C714" s="392" t="s">
        <v>3740</v>
      </c>
      <c r="D714" s="545" t="s">
        <v>624</v>
      </c>
      <c r="E714" s="568">
        <v>98719.08</v>
      </c>
      <c r="F714" s="545" t="s">
        <v>3959</v>
      </c>
      <c r="G714" s="545" t="s">
        <v>2884</v>
      </c>
      <c r="H714" s="545" t="s">
        <v>29</v>
      </c>
      <c r="I714" s="545" t="s">
        <v>2884</v>
      </c>
      <c r="J714" s="555">
        <v>44390</v>
      </c>
      <c r="K714" s="545" t="s">
        <v>3750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6395</v>
      </c>
      <c r="C715" s="392" t="s">
        <v>2882</v>
      </c>
      <c r="D715" s="545" t="s">
        <v>6271</v>
      </c>
      <c r="E715" s="568">
        <v>59000</v>
      </c>
      <c r="F715" s="545" t="s">
        <v>2278</v>
      </c>
      <c r="G715" s="555" t="s">
        <v>28</v>
      </c>
      <c r="H715" s="555" t="s">
        <v>38</v>
      </c>
      <c r="I715" s="555" t="s">
        <v>260</v>
      </c>
      <c r="J715" s="555">
        <v>44280</v>
      </c>
      <c r="K715" s="555" t="s">
        <v>3750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6561</v>
      </c>
      <c r="C716" s="392" t="s">
        <v>2882</v>
      </c>
      <c r="D716" s="545" t="s">
        <v>2585</v>
      </c>
      <c r="E716" s="568">
        <v>95072.23</v>
      </c>
      <c r="F716" s="545" t="s">
        <v>2897</v>
      </c>
      <c r="G716" s="555" t="s">
        <v>2884</v>
      </c>
      <c r="H716" s="555" t="s">
        <v>29</v>
      </c>
      <c r="I716" s="555" t="s">
        <v>2891</v>
      </c>
      <c r="J716" s="555">
        <v>43780</v>
      </c>
      <c r="K716" s="555" t="s">
        <v>3760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6506</v>
      </c>
      <c r="C717" s="392" t="s">
        <v>2882</v>
      </c>
      <c r="D717" s="545" t="s">
        <v>2585</v>
      </c>
      <c r="E717" s="568">
        <v>287057.81</v>
      </c>
      <c r="F717" s="545" t="s">
        <v>3046</v>
      </c>
      <c r="G717" s="555" t="s">
        <v>28</v>
      </c>
      <c r="H717" s="555" t="s">
        <v>38</v>
      </c>
      <c r="I717" s="555" t="s">
        <v>306</v>
      </c>
      <c r="J717" s="555">
        <v>44393</v>
      </c>
      <c r="K717" s="555" t="s">
        <v>4287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6562</v>
      </c>
      <c r="C718" s="392" t="s">
        <v>3740</v>
      </c>
      <c r="D718" s="545" t="s">
        <v>6271</v>
      </c>
      <c r="E718" s="568">
        <v>15000</v>
      </c>
      <c r="F718" s="545" t="s">
        <v>2425</v>
      </c>
      <c r="G718" s="545" t="s">
        <v>28</v>
      </c>
      <c r="H718" s="545" t="s">
        <v>29</v>
      </c>
      <c r="I718" s="545" t="s">
        <v>3033</v>
      </c>
      <c r="J718" s="555">
        <v>44293</v>
      </c>
      <c r="K718" s="545" t="s">
        <v>3744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6458</v>
      </c>
      <c r="C719" s="392" t="s">
        <v>2882</v>
      </c>
      <c r="D719" s="545" t="s">
        <v>6271</v>
      </c>
      <c r="E719" s="568">
        <v>200000</v>
      </c>
      <c r="F719" s="545" t="s">
        <v>3092</v>
      </c>
      <c r="G719" s="555" t="s">
        <v>28</v>
      </c>
      <c r="H719" s="555" t="s">
        <v>38</v>
      </c>
      <c r="I719" s="555" t="s">
        <v>306</v>
      </c>
      <c r="J719" s="555">
        <v>44291</v>
      </c>
      <c r="K719" s="555" t="s">
        <v>3750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6434</v>
      </c>
      <c r="C720" s="392" t="s">
        <v>2882</v>
      </c>
      <c r="D720" s="545" t="s">
        <v>6271</v>
      </c>
      <c r="E720" s="568">
        <v>150000</v>
      </c>
      <c r="F720" s="545" t="s">
        <v>2894</v>
      </c>
      <c r="G720" s="555" t="s">
        <v>28</v>
      </c>
      <c r="H720" s="555" t="s">
        <v>38</v>
      </c>
      <c r="I720" s="555" t="s">
        <v>306</v>
      </c>
      <c r="J720" s="555">
        <v>44321</v>
      </c>
      <c r="K720" s="555" t="s">
        <v>3760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6563</v>
      </c>
      <c r="C721" s="392" t="s">
        <v>2882</v>
      </c>
      <c r="D721" s="545" t="s">
        <v>6271</v>
      </c>
      <c r="E721" s="568">
        <v>500000</v>
      </c>
      <c r="F721" s="545" t="s">
        <v>3354</v>
      </c>
      <c r="G721" s="555" t="s">
        <v>28</v>
      </c>
      <c r="H721" s="555" t="s">
        <v>38</v>
      </c>
      <c r="I721" s="555" t="s">
        <v>306</v>
      </c>
      <c r="J721" s="555">
        <v>44280</v>
      </c>
      <c r="K721" s="555" t="s">
        <v>3750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6389</v>
      </c>
      <c r="C722" s="392" t="s">
        <v>2882</v>
      </c>
      <c r="D722" s="545" t="s">
        <v>6271</v>
      </c>
      <c r="E722" s="568">
        <v>50000</v>
      </c>
      <c r="F722" s="545" t="s">
        <v>3407</v>
      </c>
      <c r="G722" s="555" t="s">
        <v>28</v>
      </c>
      <c r="H722" s="555" t="s">
        <v>38</v>
      </c>
      <c r="I722" s="555" t="s">
        <v>306</v>
      </c>
      <c r="J722" s="555">
        <v>44279</v>
      </c>
      <c r="K722" s="555" t="s">
        <v>3750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6339</v>
      </c>
      <c r="C723" s="392" t="s">
        <v>2882</v>
      </c>
      <c r="D723" s="545" t="s">
        <v>6271</v>
      </c>
      <c r="E723" s="568">
        <v>10000</v>
      </c>
      <c r="F723" s="545" t="s">
        <v>3217</v>
      </c>
      <c r="G723" s="555" t="s">
        <v>28</v>
      </c>
      <c r="H723" s="555" t="s">
        <v>38</v>
      </c>
      <c r="I723" s="555" t="s">
        <v>260</v>
      </c>
      <c r="J723" s="555">
        <v>44295</v>
      </c>
      <c r="K723" s="555" t="s">
        <v>3757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6480</v>
      </c>
      <c r="C724" s="392" t="s">
        <v>2882</v>
      </c>
      <c r="D724" s="545" t="s">
        <v>6271</v>
      </c>
      <c r="E724" s="568">
        <v>20000</v>
      </c>
      <c r="F724" s="545" t="s">
        <v>3462</v>
      </c>
      <c r="G724" s="555" t="s">
        <v>28</v>
      </c>
      <c r="H724" s="555" t="s">
        <v>38</v>
      </c>
      <c r="I724" s="555" t="s">
        <v>260</v>
      </c>
      <c r="J724" s="555">
        <v>44263</v>
      </c>
      <c r="K724" s="555" t="s">
        <v>3760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6405</v>
      </c>
      <c r="C725" s="392" t="s">
        <v>2882</v>
      </c>
      <c r="D725" s="545" t="s">
        <v>6271</v>
      </c>
      <c r="E725" s="568">
        <v>12000</v>
      </c>
      <c r="F725" s="545" t="s">
        <v>3425</v>
      </c>
      <c r="G725" s="555" t="s">
        <v>28</v>
      </c>
      <c r="H725" s="555" t="s">
        <v>38</v>
      </c>
      <c r="I725" s="555" t="s">
        <v>306</v>
      </c>
      <c r="J725" s="555">
        <v>44319</v>
      </c>
      <c r="K725" s="555" t="s">
        <v>3750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6338</v>
      </c>
      <c r="C726" s="392" t="s">
        <v>2882</v>
      </c>
      <c r="D726" s="545" t="s">
        <v>6271</v>
      </c>
      <c r="E726" s="568">
        <v>40000</v>
      </c>
      <c r="F726" s="545" t="s">
        <v>890</v>
      </c>
      <c r="G726" s="555" t="s">
        <v>28</v>
      </c>
      <c r="H726" s="555" t="s">
        <v>38</v>
      </c>
      <c r="I726" s="555" t="s">
        <v>260</v>
      </c>
      <c r="J726" s="555">
        <v>44321</v>
      </c>
      <c r="K726" s="555" t="s">
        <v>3750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6372</v>
      </c>
      <c r="C727" s="392" t="s">
        <v>3740</v>
      </c>
      <c r="D727" s="545" t="s">
        <v>6271</v>
      </c>
      <c r="E727" s="568">
        <v>5800</v>
      </c>
      <c r="F727" s="545" t="s">
        <v>5042</v>
      </c>
      <c r="G727" s="545" t="s">
        <v>110</v>
      </c>
      <c r="H727" s="545" t="s">
        <v>29</v>
      </c>
      <c r="I727" s="545" t="s">
        <v>4427</v>
      </c>
      <c r="J727" s="555">
        <v>44180</v>
      </c>
      <c r="K727" s="545" t="s">
        <v>3750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6447</v>
      </c>
      <c r="C728" s="392" t="s">
        <v>3740</v>
      </c>
      <c r="D728" s="545" t="s">
        <v>6271</v>
      </c>
      <c r="E728" s="568">
        <v>200000</v>
      </c>
      <c r="F728" s="538" t="s">
        <v>3988</v>
      </c>
      <c r="G728" s="537" t="s">
        <v>2884</v>
      </c>
      <c r="H728" s="598" t="s">
        <v>29</v>
      </c>
      <c r="I728" s="598" t="s">
        <v>2884</v>
      </c>
      <c r="J728" s="599">
        <v>44235</v>
      </c>
      <c r="K728" s="538" t="s">
        <v>3750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6452</v>
      </c>
      <c r="C729" s="392" t="s">
        <v>2882</v>
      </c>
      <c r="D729" s="545" t="s">
        <v>6271</v>
      </c>
      <c r="E729" s="568">
        <v>500</v>
      </c>
      <c r="F729" s="545" t="s">
        <v>474</v>
      </c>
      <c r="G729" s="555" t="s">
        <v>28</v>
      </c>
      <c r="H729" s="555" t="s">
        <v>38</v>
      </c>
      <c r="I729" s="555" t="s">
        <v>260</v>
      </c>
      <c r="J729" s="555">
        <v>44263</v>
      </c>
      <c r="K729" s="555" t="s">
        <v>3750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6403</v>
      </c>
      <c r="C730" s="392" t="s">
        <v>2882</v>
      </c>
      <c r="D730" s="545" t="s">
        <v>6271</v>
      </c>
      <c r="E730" s="568">
        <v>10000</v>
      </c>
      <c r="F730" s="545" t="s">
        <v>3292</v>
      </c>
      <c r="G730" s="555" t="s">
        <v>28</v>
      </c>
      <c r="H730" s="555" t="s">
        <v>38</v>
      </c>
      <c r="I730" s="555" t="s">
        <v>306</v>
      </c>
      <c r="J730" s="555">
        <v>44322</v>
      </c>
      <c r="K730" s="555" t="s">
        <v>3750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6277</v>
      </c>
      <c r="C731" s="392" t="s">
        <v>2882</v>
      </c>
      <c r="D731" s="545" t="s">
        <v>6271</v>
      </c>
      <c r="E731" s="568">
        <v>25000</v>
      </c>
      <c r="F731" s="545" t="s">
        <v>3151</v>
      </c>
      <c r="G731" s="555" t="s">
        <v>2884</v>
      </c>
      <c r="H731" s="555" t="s">
        <v>29</v>
      </c>
      <c r="I731" s="555" t="s">
        <v>2885</v>
      </c>
      <c r="J731" s="555">
        <v>43703</v>
      </c>
      <c r="K731" s="555" t="s">
        <v>4144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6292</v>
      </c>
      <c r="C732" s="392" t="s">
        <v>2882</v>
      </c>
      <c r="D732" s="545" t="s">
        <v>6271</v>
      </c>
      <c r="E732" s="568">
        <v>6000</v>
      </c>
      <c r="F732" s="545" t="s">
        <v>3469</v>
      </c>
      <c r="G732" s="555" t="s">
        <v>2884</v>
      </c>
      <c r="H732" s="555" t="s">
        <v>29</v>
      </c>
      <c r="I732" s="555" t="s">
        <v>2885</v>
      </c>
      <c r="J732" s="555">
        <v>43717</v>
      </c>
      <c r="K732" s="555" t="s">
        <v>4144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6279</v>
      </c>
      <c r="C733" s="392" t="s">
        <v>2882</v>
      </c>
      <c r="D733" s="545" t="s">
        <v>6271</v>
      </c>
      <c r="E733" s="568">
        <v>12000</v>
      </c>
      <c r="F733" s="545" t="s">
        <v>3188</v>
      </c>
      <c r="G733" s="555" t="s">
        <v>2884</v>
      </c>
      <c r="H733" s="555" t="s">
        <v>29</v>
      </c>
      <c r="I733" s="555" t="s">
        <v>2885</v>
      </c>
      <c r="J733" s="555">
        <v>43605</v>
      </c>
      <c r="K733" s="555" t="s">
        <v>3760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6295</v>
      </c>
      <c r="C734" s="392" t="s">
        <v>2882</v>
      </c>
      <c r="D734" s="545" t="s">
        <v>6271</v>
      </c>
      <c r="E734" s="568">
        <v>100000</v>
      </c>
      <c r="F734" s="545" t="s">
        <v>2947</v>
      </c>
      <c r="G734" s="555" t="s">
        <v>2884</v>
      </c>
      <c r="H734" s="555" t="s">
        <v>29</v>
      </c>
      <c r="I734" s="555" t="s">
        <v>2885</v>
      </c>
      <c r="J734" s="555">
        <v>43867</v>
      </c>
      <c r="K734" s="555" t="s">
        <v>3750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6480</v>
      </c>
      <c r="C735" s="392" t="s">
        <v>2882</v>
      </c>
      <c r="D735" s="545" t="s">
        <v>6271</v>
      </c>
      <c r="E735" s="568">
        <v>20000</v>
      </c>
      <c r="F735" s="545" t="s">
        <v>3462</v>
      </c>
      <c r="G735" s="555" t="s">
        <v>28</v>
      </c>
      <c r="H735" s="555" t="s">
        <v>38</v>
      </c>
      <c r="I735" s="555" t="s">
        <v>260</v>
      </c>
      <c r="J735" s="555">
        <v>44263</v>
      </c>
      <c r="K735" s="555" t="s">
        <v>3760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6293</v>
      </c>
      <c r="C736" s="392" t="s">
        <v>2882</v>
      </c>
      <c r="D736" s="545" t="s">
        <v>6271</v>
      </c>
      <c r="E736" s="568">
        <v>4000</v>
      </c>
      <c r="F736" s="545" t="s">
        <v>3405</v>
      </c>
      <c r="G736" s="555" t="s">
        <v>2884</v>
      </c>
      <c r="H736" s="555" t="s">
        <v>29</v>
      </c>
      <c r="I736" s="555" t="s">
        <v>2885</v>
      </c>
      <c r="J736" s="555">
        <v>43894</v>
      </c>
      <c r="K736" s="555" t="s">
        <v>3760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6451</v>
      </c>
      <c r="C737" s="392" t="s">
        <v>3740</v>
      </c>
      <c r="D737" s="545" t="s">
        <v>624</v>
      </c>
      <c r="E737" s="568">
        <v>165996.78</v>
      </c>
      <c r="F737" s="545" t="s">
        <v>4680</v>
      </c>
      <c r="G737" s="545" t="s">
        <v>110</v>
      </c>
      <c r="H737" s="545" t="s">
        <v>29</v>
      </c>
      <c r="I737" s="583" t="s">
        <v>4681</v>
      </c>
      <c r="J737" s="555">
        <v>44130</v>
      </c>
      <c r="K737" s="561" t="s">
        <v>3750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6526</v>
      </c>
      <c r="C738" s="392" t="s">
        <v>3740</v>
      </c>
      <c r="D738" s="545" t="s">
        <v>624</v>
      </c>
      <c r="E738" s="568">
        <v>2049.5500000000002</v>
      </c>
      <c r="F738" s="545" t="s">
        <v>4215</v>
      </c>
      <c r="G738" s="545" t="s">
        <v>110</v>
      </c>
      <c r="H738" s="545" t="s">
        <v>29</v>
      </c>
      <c r="I738" s="545" t="s">
        <v>3808</v>
      </c>
      <c r="J738" s="555">
        <v>44075</v>
      </c>
      <c r="K738" s="545" t="s">
        <v>3744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2" t="s">
        <v>3740</v>
      </c>
      <c r="D739" s="545" t="s">
        <v>6271</v>
      </c>
      <c r="E739" s="568">
        <v>24469.7</v>
      </c>
      <c r="F739" s="545" t="s">
        <v>4732</v>
      </c>
      <c r="G739" s="555" t="s">
        <v>28</v>
      </c>
      <c r="H739" s="555" t="s">
        <v>20</v>
      </c>
      <c r="I739" s="555" t="s">
        <v>4090</v>
      </c>
      <c r="J739" s="555">
        <v>44487</v>
      </c>
      <c r="K739" s="555" t="s">
        <v>3750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6404</v>
      </c>
      <c r="C740" s="392" t="s">
        <v>2882</v>
      </c>
      <c r="D740" s="545" t="s">
        <v>6271</v>
      </c>
      <c r="E740" s="568">
        <v>10000</v>
      </c>
      <c r="F740" s="545" t="s">
        <v>3198</v>
      </c>
      <c r="G740" s="555" t="s">
        <v>28</v>
      </c>
      <c r="H740" s="555" t="s">
        <v>38</v>
      </c>
      <c r="I740" s="555" t="s">
        <v>2932</v>
      </c>
      <c r="J740" s="555">
        <v>44266</v>
      </c>
      <c r="K740" s="555" t="s">
        <v>3760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6540</v>
      </c>
      <c r="C741" s="392" t="s">
        <v>3740</v>
      </c>
      <c r="D741" s="545" t="s">
        <v>624</v>
      </c>
      <c r="E741" s="568">
        <v>79069.899999999994</v>
      </c>
      <c r="F741" s="545" t="s">
        <v>3372</v>
      </c>
      <c r="G741" s="545" t="s">
        <v>2884</v>
      </c>
      <c r="H741" s="545" t="s">
        <v>29</v>
      </c>
      <c r="I741" s="545" t="s">
        <v>2884</v>
      </c>
      <c r="J741" s="555">
        <v>44151</v>
      </c>
      <c r="K741" s="545" t="s">
        <v>3750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6564</v>
      </c>
      <c r="C742" s="392" t="s">
        <v>2882</v>
      </c>
      <c r="D742" s="545" t="s">
        <v>6271</v>
      </c>
      <c r="E742" s="568">
        <v>104000</v>
      </c>
      <c r="F742" s="545" t="s">
        <v>3219</v>
      </c>
      <c r="G742" s="555" t="s">
        <v>28</v>
      </c>
      <c r="H742" s="555" t="s">
        <v>38</v>
      </c>
      <c r="I742" s="555" t="s">
        <v>260</v>
      </c>
      <c r="J742" s="555">
        <v>44263</v>
      </c>
      <c r="K742" s="555" t="s">
        <v>3750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6565</v>
      </c>
      <c r="C743" s="392" t="s">
        <v>3740</v>
      </c>
      <c r="D743" s="545" t="s">
        <v>2585</v>
      </c>
      <c r="E743" s="568">
        <v>47268.23</v>
      </c>
      <c r="F743" s="545" t="s">
        <v>4762</v>
      </c>
      <c r="G743" s="545" t="s">
        <v>2884</v>
      </c>
      <c r="H743" s="545" t="s">
        <v>29</v>
      </c>
      <c r="I743" s="545" t="s">
        <v>2884</v>
      </c>
      <c r="J743" s="555">
        <v>44734</v>
      </c>
      <c r="K743" s="545" t="s">
        <v>3750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6351</v>
      </c>
      <c r="C744" s="392" t="s">
        <v>3740</v>
      </c>
      <c r="D744" s="545" t="s">
        <v>6271</v>
      </c>
      <c r="E744" s="568">
        <v>5000</v>
      </c>
      <c r="F744" s="545" t="s">
        <v>3812</v>
      </c>
      <c r="G744" s="545" t="s">
        <v>2884</v>
      </c>
      <c r="H744" s="545" t="s">
        <v>29</v>
      </c>
      <c r="I744" s="545" t="s">
        <v>2884</v>
      </c>
      <c r="J744" s="555">
        <v>44180</v>
      </c>
      <c r="K744" s="545" t="s">
        <v>3750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6339</v>
      </c>
      <c r="C745" s="392" t="s">
        <v>2882</v>
      </c>
      <c r="D745" s="545" t="s">
        <v>6271</v>
      </c>
      <c r="E745" s="568">
        <v>5000</v>
      </c>
      <c r="F745" s="545" t="s">
        <v>3217</v>
      </c>
      <c r="G745" s="555" t="s">
        <v>28</v>
      </c>
      <c r="H745" s="555" t="s">
        <v>38</v>
      </c>
      <c r="I745" s="555" t="s">
        <v>260</v>
      </c>
      <c r="J745" s="555">
        <v>44295</v>
      </c>
      <c r="K745" s="555" t="s">
        <v>3757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6342</v>
      </c>
      <c r="C746" s="392" t="s">
        <v>3740</v>
      </c>
      <c r="D746" s="545" t="s">
        <v>6271</v>
      </c>
      <c r="E746" s="568">
        <v>5000</v>
      </c>
      <c r="F746" s="545" t="s">
        <v>6566</v>
      </c>
      <c r="G746" s="537" t="s">
        <v>110</v>
      </c>
      <c r="H746" s="598" t="s">
        <v>29</v>
      </c>
      <c r="I746" s="598" t="s">
        <v>3817</v>
      </c>
      <c r="J746" s="599">
        <v>44263</v>
      </c>
      <c r="K746" s="545" t="s">
        <v>3750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6567</v>
      </c>
      <c r="C747" s="392" t="s">
        <v>3740</v>
      </c>
      <c r="D747" s="545" t="s">
        <v>624</v>
      </c>
      <c r="E747" s="568">
        <v>110068.61</v>
      </c>
      <c r="F747" s="545" t="s">
        <v>4864</v>
      </c>
      <c r="G747" s="545" t="s">
        <v>28</v>
      </c>
      <c r="H747" s="545" t="s">
        <v>20</v>
      </c>
      <c r="I747" s="545" t="s">
        <v>369</v>
      </c>
      <c r="J747" s="555">
        <v>44369</v>
      </c>
      <c r="K747" s="545" t="s">
        <v>3764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6568</v>
      </c>
      <c r="C748" s="392" t="s">
        <v>2882</v>
      </c>
      <c r="D748" s="545" t="s">
        <v>6271</v>
      </c>
      <c r="E748" s="568">
        <v>114749.72</v>
      </c>
      <c r="F748" s="545" t="s">
        <v>3239</v>
      </c>
      <c r="G748" s="555" t="s">
        <v>28</v>
      </c>
      <c r="H748" s="555" t="s">
        <v>38</v>
      </c>
      <c r="I748" s="555" t="s">
        <v>306</v>
      </c>
      <c r="J748" s="555">
        <v>44321</v>
      </c>
      <c r="K748" s="555" t="s">
        <v>3744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6389</v>
      </c>
      <c r="C749" s="392" t="s">
        <v>2882</v>
      </c>
      <c r="D749" s="545" t="s">
        <v>6271</v>
      </c>
      <c r="E749" s="568">
        <v>30000</v>
      </c>
      <c r="F749" s="545" t="s">
        <v>3407</v>
      </c>
      <c r="G749" s="555" t="s">
        <v>28</v>
      </c>
      <c r="H749" s="555" t="s">
        <v>38</v>
      </c>
      <c r="I749" s="555" t="s">
        <v>306</v>
      </c>
      <c r="J749" s="555">
        <v>44279</v>
      </c>
      <c r="K749" s="555" t="s">
        <v>3750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6281</v>
      </c>
      <c r="C750" s="392" t="s">
        <v>2882</v>
      </c>
      <c r="D750" s="545" t="s">
        <v>624</v>
      </c>
      <c r="E750" s="568">
        <v>240263.39</v>
      </c>
      <c r="F750" s="545" t="s">
        <v>3028</v>
      </c>
      <c r="G750" s="555" t="s">
        <v>2884</v>
      </c>
      <c r="H750" s="555" t="s">
        <v>29</v>
      </c>
      <c r="I750" s="555" t="s">
        <v>2885</v>
      </c>
      <c r="J750" s="555">
        <v>43822</v>
      </c>
      <c r="K750" s="555" t="s">
        <v>3760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6279</v>
      </c>
      <c r="C751" s="392" t="s">
        <v>2882</v>
      </c>
      <c r="D751" s="545" t="s">
        <v>6271</v>
      </c>
      <c r="E751" s="568">
        <v>5000</v>
      </c>
      <c r="F751" s="545" t="s">
        <v>3188</v>
      </c>
      <c r="G751" s="555" t="s">
        <v>2884</v>
      </c>
      <c r="H751" s="555" t="s">
        <v>29</v>
      </c>
      <c r="I751" s="555" t="s">
        <v>2885</v>
      </c>
      <c r="J751" s="555">
        <v>43605</v>
      </c>
      <c r="K751" s="555" t="s">
        <v>3760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6423</v>
      </c>
      <c r="C752" s="392" t="s">
        <v>2882</v>
      </c>
      <c r="D752" s="545" t="s">
        <v>6271</v>
      </c>
      <c r="E752" s="568">
        <v>5000</v>
      </c>
      <c r="F752" s="545" t="s">
        <v>1403</v>
      </c>
      <c r="G752" s="555" t="s">
        <v>28</v>
      </c>
      <c r="H752" s="555" t="s">
        <v>38</v>
      </c>
      <c r="I752" s="555" t="s">
        <v>260</v>
      </c>
      <c r="J752" s="555">
        <v>44280</v>
      </c>
      <c r="K752" s="555" t="s">
        <v>3757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6295</v>
      </c>
      <c r="C753" s="392" t="s">
        <v>2882</v>
      </c>
      <c r="D753" s="545" t="s">
        <v>624</v>
      </c>
      <c r="E753" s="568">
        <v>840387.52</v>
      </c>
      <c r="F753" s="545" t="s">
        <v>2947</v>
      </c>
      <c r="G753" s="555" t="s">
        <v>2884</v>
      </c>
      <c r="H753" s="555" t="s">
        <v>29</v>
      </c>
      <c r="I753" s="555" t="s">
        <v>2885</v>
      </c>
      <c r="J753" s="555">
        <v>43867</v>
      </c>
      <c r="K753" s="555" t="s">
        <v>3750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6449</v>
      </c>
      <c r="C754" s="392" t="s">
        <v>2882</v>
      </c>
      <c r="D754" s="545" t="s">
        <v>6271</v>
      </c>
      <c r="E754" s="568">
        <v>40000</v>
      </c>
      <c r="F754" s="545" t="s">
        <v>776</v>
      </c>
      <c r="G754" s="555" t="s">
        <v>28</v>
      </c>
      <c r="H754" s="555" t="s">
        <v>38</v>
      </c>
      <c r="I754" s="555" t="s">
        <v>260</v>
      </c>
      <c r="J754" s="555">
        <v>44280</v>
      </c>
      <c r="K754" s="555" t="s">
        <v>3750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6569</v>
      </c>
      <c r="C755" s="392" t="s">
        <v>3740</v>
      </c>
      <c r="D755" s="545" t="s">
        <v>2585</v>
      </c>
      <c r="E755" s="568">
        <v>368899.52</v>
      </c>
      <c r="F755" s="545" t="s">
        <v>4773</v>
      </c>
      <c r="G755" s="545" t="s">
        <v>28</v>
      </c>
      <c r="H755" s="545" t="s">
        <v>20</v>
      </c>
      <c r="I755" s="545" t="s">
        <v>369</v>
      </c>
      <c r="J755" s="555">
        <v>44251</v>
      </c>
      <c r="K755" s="545" t="s">
        <v>3750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6480</v>
      </c>
      <c r="C756" s="392" t="s">
        <v>2882</v>
      </c>
      <c r="D756" s="545" t="s">
        <v>6271</v>
      </c>
      <c r="E756" s="568">
        <v>30000</v>
      </c>
      <c r="F756" s="545" t="s">
        <v>3462</v>
      </c>
      <c r="G756" s="555" t="s">
        <v>28</v>
      </c>
      <c r="H756" s="555" t="s">
        <v>38</v>
      </c>
      <c r="I756" s="555" t="s">
        <v>260</v>
      </c>
      <c r="J756" s="555">
        <v>44263</v>
      </c>
      <c r="K756" s="555" t="s">
        <v>3760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6539</v>
      </c>
      <c r="C757" s="392" t="s">
        <v>2882</v>
      </c>
      <c r="D757" s="545" t="s">
        <v>6271</v>
      </c>
      <c r="E757" s="568">
        <v>40000</v>
      </c>
      <c r="F757" s="545" t="s">
        <v>3299</v>
      </c>
      <c r="G757" s="555" t="s">
        <v>28</v>
      </c>
      <c r="H757" s="555" t="s">
        <v>38</v>
      </c>
      <c r="I757" s="555" t="s">
        <v>260</v>
      </c>
      <c r="J757" s="555">
        <v>44323</v>
      </c>
      <c r="K757" s="555" t="s">
        <v>3797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6481</v>
      </c>
      <c r="C758" s="392" t="s">
        <v>2882</v>
      </c>
      <c r="D758" s="545" t="s">
        <v>6271</v>
      </c>
      <c r="E758" s="568">
        <v>100000</v>
      </c>
      <c r="F758" s="545" t="s">
        <v>359</v>
      </c>
      <c r="G758" s="555" t="s">
        <v>28</v>
      </c>
      <c r="H758" s="555" t="s">
        <v>38</v>
      </c>
      <c r="I758" s="555" t="s">
        <v>260</v>
      </c>
      <c r="J758" s="555">
        <v>44266</v>
      </c>
      <c r="K758" s="555" t="s">
        <v>3744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6279</v>
      </c>
      <c r="C759" s="392" t="s">
        <v>2882</v>
      </c>
      <c r="D759" s="545" t="s">
        <v>6271</v>
      </c>
      <c r="E759" s="568">
        <v>14000</v>
      </c>
      <c r="F759" s="545" t="s">
        <v>3188</v>
      </c>
      <c r="G759" s="555" t="s">
        <v>2884</v>
      </c>
      <c r="H759" s="555" t="s">
        <v>29</v>
      </c>
      <c r="I759" s="555" t="s">
        <v>2885</v>
      </c>
      <c r="J759" s="555">
        <v>43605</v>
      </c>
      <c r="K759" s="555" t="s">
        <v>3760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6292</v>
      </c>
      <c r="C760" s="392" t="s">
        <v>2882</v>
      </c>
      <c r="D760" s="545" t="s">
        <v>6271</v>
      </c>
      <c r="E760" s="568">
        <v>5000</v>
      </c>
      <c r="F760" s="545" t="s">
        <v>3469</v>
      </c>
      <c r="G760" s="555" t="s">
        <v>2884</v>
      </c>
      <c r="H760" s="555" t="s">
        <v>29</v>
      </c>
      <c r="I760" s="555" t="s">
        <v>2885</v>
      </c>
      <c r="J760" s="555">
        <v>43717</v>
      </c>
      <c r="K760" s="555" t="s">
        <v>4144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6570</v>
      </c>
      <c r="C761" s="392" t="s">
        <v>3740</v>
      </c>
      <c r="D761" s="545" t="s">
        <v>624</v>
      </c>
      <c r="E761" s="568">
        <v>97410.240000000005</v>
      </c>
      <c r="F761" s="545" t="s">
        <v>6571</v>
      </c>
      <c r="G761" s="545" t="s">
        <v>28</v>
      </c>
      <c r="H761" s="545" t="s">
        <v>29</v>
      </c>
      <c r="I761" s="545" t="s">
        <v>3618</v>
      </c>
      <c r="J761" s="555">
        <v>44354</v>
      </c>
      <c r="K761" s="545" t="s">
        <v>3764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7">
        <v>44566.405864444445</v>
      </c>
      <c r="B762" s="567" t="s">
        <v>6480</v>
      </c>
      <c r="C762" s="392" t="s">
        <v>2882</v>
      </c>
      <c r="D762" s="545" t="s">
        <v>6271</v>
      </c>
      <c r="E762" s="568" t="s">
        <v>6572</v>
      </c>
      <c r="F762" s="545" t="s">
        <v>3462</v>
      </c>
      <c r="G762" s="555" t="s">
        <v>28</v>
      </c>
      <c r="H762" s="555" t="s">
        <v>38</v>
      </c>
      <c r="I762" s="555" t="s">
        <v>260</v>
      </c>
      <c r="J762" s="555">
        <v>44263</v>
      </c>
      <c r="K762" s="555" t="s">
        <v>3760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7">
        <v>44567.470252824074</v>
      </c>
      <c r="B763" s="567" t="s">
        <v>6573</v>
      </c>
      <c r="C763" s="392" t="s">
        <v>2882</v>
      </c>
      <c r="D763" s="545" t="s">
        <v>2585</v>
      </c>
      <c r="E763" s="569">
        <v>648751.76</v>
      </c>
      <c r="F763" s="545" t="s">
        <v>3111</v>
      </c>
      <c r="G763" s="555" t="s">
        <v>28</v>
      </c>
      <c r="H763" s="555" t="s">
        <v>38</v>
      </c>
      <c r="I763" s="555" t="s">
        <v>260</v>
      </c>
      <c r="J763" s="555">
        <v>44280</v>
      </c>
      <c r="K763" s="555" t="s">
        <v>3744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7">
        <v>44567.6009122338</v>
      </c>
      <c r="B764" s="567" t="s">
        <v>6574</v>
      </c>
      <c r="C764" s="392" t="s">
        <v>2882</v>
      </c>
      <c r="D764" s="545" t="s">
        <v>2585</v>
      </c>
      <c r="E764" s="588">
        <v>146875.19</v>
      </c>
      <c r="F764" s="545" t="s">
        <v>3483</v>
      </c>
      <c r="G764" s="555" t="s">
        <v>28</v>
      </c>
      <c r="H764" s="555" t="s">
        <v>38</v>
      </c>
      <c r="I764" s="555" t="s">
        <v>306</v>
      </c>
      <c r="J764" s="555">
        <v>44340</v>
      </c>
      <c r="K764" s="555" t="s">
        <v>3760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7">
        <v>44567.606299722218</v>
      </c>
      <c r="B765" s="567" t="s">
        <v>6458</v>
      </c>
      <c r="C765" s="392" t="s">
        <v>2882</v>
      </c>
      <c r="D765" s="545" t="s">
        <v>6271</v>
      </c>
      <c r="E765" s="568" t="s">
        <v>6575</v>
      </c>
      <c r="F765" s="545" t="s">
        <v>3092</v>
      </c>
      <c r="G765" s="555" t="s">
        <v>28</v>
      </c>
      <c r="H765" s="555" t="s">
        <v>38</v>
      </c>
      <c r="I765" s="555" t="s">
        <v>306</v>
      </c>
      <c r="J765" s="555">
        <v>44291</v>
      </c>
      <c r="K765" s="555" t="s">
        <v>3750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7">
        <v>44568.43395849537</v>
      </c>
      <c r="B766" s="567" t="s">
        <v>6434</v>
      </c>
      <c r="C766" s="392" t="s">
        <v>2882</v>
      </c>
      <c r="D766" s="545" t="s">
        <v>6271</v>
      </c>
      <c r="E766" s="568" t="s">
        <v>6576</v>
      </c>
      <c r="F766" s="545" t="s">
        <v>2894</v>
      </c>
      <c r="G766" s="555" t="s">
        <v>28</v>
      </c>
      <c r="H766" s="555" t="s">
        <v>38</v>
      </c>
      <c r="I766" s="555" t="s">
        <v>306</v>
      </c>
      <c r="J766" s="555">
        <v>44321</v>
      </c>
      <c r="K766" s="555" t="s">
        <v>3760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7">
        <v>44568.568650995367</v>
      </c>
      <c r="B767" s="567" t="s">
        <v>6577</v>
      </c>
      <c r="C767" s="392" t="s">
        <v>2882</v>
      </c>
      <c r="D767" s="545" t="s">
        <v>6271</v>
      </c>
      <c r="E767" s="568" t="s">
        <v>6578</v>
      </c>
      <c r="F767" s="545" t="s">
        <v>3106</v>
      </c>
      <c r="G767" s="555" t="s">
        <v>28</v>
      </c>
      <c r="H767" s="555" t="s">
        <v>38</v>
      </c>
      <c r="I767" s="555" t="s">
        <v>306</v>
      </c>
      <c r="J767" s="555">
        <v>44280</v>
      </c>
      <c r="K767" s="555" t="s">
        <v>3744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7">
        <v>44569</v>
      </c>
      <c r="B768" s="567" t="s">
        <v>3622</v>
      </c>
      <c r="C768" s="392" t="s">
        <v>3542</v>
      </c>
      <c r="D768" s="545" t="s">
        <v>624</v>
      </c>
      <c r="E768" s="568">
        <v>151280.20000000001</v>
      </c>
      <c r="F768" s="545" t="s">
        <v>3621</v>
      </c>
      <c r="G768" s="555" t="s">
        <v>28</v>
      </c>
      <c r="H768" s="555" t="s">
        <v>29</v>
      </c>
      <c r="I768" s="555" t="s">
        <v>3588</v>
      </c>
      <c r="J768" s="555">
        <v>43731</v>
      </c>
      <c r="K768" s="555" t="s">
        <v>3744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7">
        <v>44571.46989226852</v>
      </c>
      <c r="B769" s="567" t="s">
        <v>6480</v>
      </c>
      <c r="C769" s="392" t="s">
        <v>2882</v>
      </c>
      <c r="D769" s="545" t="s">
        <v>6271</v>
      </c>
      <c r="E769" s="568" t="s">
        <v>6579</v>
      </c>
      <c r="F769" s="545" t="s">
        <v>3462</v>
      </c>
      <c r="G769" s="555" t="s">
        <v>28</v>
      </c>
      <c r="H769" s="555" t="s">
        <v>38</v>
      </c>
      <c r="I769" s="555" t="s">
        <v>260</v>
      </c>
      <c r="J769" s="555">
        <v>44263</v>
      </c>
      <c r="K769" s="555" t="s">
        <v>3760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7">
        <v>44571.517733935187</v>
      </c>
      <c r="B770" s="556" t="s">
        <v>3565</v>
      </c>
      <c r="C770" s="392" t="s">
        <v>3542</v>
      </c>
      <c r="D770" s="545" t="s">
        <v>6271</v>
      </c>
      <c r="E770" s="568">
        <v>8500</v>
      </c>
      <c r="F770" s="545" t="s">
        <v>3564</v>
      </c>
      <c r="G770" s="555" t="s">
        <v>28</v>
      </c>
      <c r="H770" s="555" t="s">
        <v>29</v>
      </c>
      <c r="I770" s="555" t="s">
        <v>28</v>
      </c>
      <c r="J770" s="555">
        <v>44062</v>
      </c>
      <c r="K770" s="555" t="s">
        <v>3750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7">
        <v>44571.517733935187</v>
      </c>
      <c r="B771" s="567" t="s">
        <v>6339</v>
      </c>
      <c r="C771" s="392" t="s">
        <v>2882</v>
      </c>
      <c r="D771" s="545" t="s">
        <v>6271</v>
      </c>
      <c r="E771" s="568" t="s">
        <v>6580</v>
      </c>
      <c r="F771" s="545" t="s">
        <v>3217</v>
      </c>
      <c r="G771" s="555" t="s">
        <v>28</v>
      </c>
      <c r="H771" s="555" t="s">
        <v>38</v>
      </c>
      <c r="I771" s="555" t="s">
        <v>260</v>
      </c>
      <c r="J771" s="555">
        <v>44295</v>
      </c>
      <c r="K771" s="555" t="s">
        <v>3757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7">
        <v>44572.448788240741</v>
      </c>
      <c r="B772" s="567" t="s">
        <v>6405</v>
      </c>
      <c r="C772" s="392" t="s">
        <v>2882</v>
      </c>
      <c r="D772" s="545" t="s">
        <v>6271</v>
      </c>
      <c r="E772" s="568" t="s">
        <v>6580</v>
      </c>
      <c r="F772" s="545" t="s">
        <v>3425</v>
      </c>
      <c r="G772" s="555" t="s">
        <v>28</v>
      </c>
      <c r="H772" s="555" t="s">
        <v>38</v>
      </c>
      <c r="I772" s="555" t="s">
        <v>306</v>
      </c>
      <c r="J772" s="555">
        <v>44319</v>
      </c>
      <c r="K772" s="555" t="s">
        <v>3750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7">
        <v>44573</v>
      </c>
      <c r="B773" s="601" t="s">
        <v>3595</v>
      </c>
      <c r="C773" s="392" t="s">
        <v>3542</v>
      </c>
      <c r="D773" s="545" t="s">
        <v>2585</v>
      </c>
      <c r="E773" s="568">
        <v>9354.08</v>
      </c>
      <c r="F773" s="545" t="s">
        <v>3594</v>
      </c>
      <c r="G773" s="555" t="s">
        <v>28</v>
      </c>
      <c r="H773" s="555" t="s">
        <v>29</v>
      </c>
      <c r="I773" s="555" t="s">
        <v>3596</v>
      </c>
      <c r="J773" s="555">
        <v>43718</v>
      </c>
      <c r="K773" s="555" t="s">
        <v>3760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7">
        <v>44573</v>
      </c>
      <c r="B774" s="567" t="s">
        <v>6403</v>
      </c>
      <c r="C774" s="392" t="s">
        <v>2882</v>
      </c>
      <c r="D774" s="545" t="s">
        <v>6271</v>
      </c>
      <c r="E774" s="568">
        <v>3000</v>
      </c>
      <c r="F774" s="545" t="s">
        <v>3292</v>
      </c>
      <c r="G774" s="555" t="s">
        <v>28</v>
      </c>
      <c r="H774" s="555" t="s">
        <v>38</v>
      </c>
      <c r="I774" s="555" t="s">
        <v>306</v>
      </c>
      <c r="J774" s="555">
        <v>44322</v>
      </c>
      <c r="K774" s="555" t="s">
        <v>3750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7">
        <v>44575</v>
      </c>
      <c r="B775" s="591" t="s">
        <v>6581</v>
      </c>
      <c r="C775" s="392" t="s">
        <v>3740</v>
      </c>
      <c r="D775" s="545" t="s">
        <v>624</v>
      </c>
      <c r="E775" s="568">
        <v>659874.72</v>
      </c>
      <c r="F775" s="545" t="s">
        <v>4802</v>
      </c>
      <c r="G775" s="545" t="s">
        <v>110</v>
      </c>
      <c r="H775" s="545" t="s">
        <v>29</v>
      </c>
      <c r="I775" s="545" t="s">
        <v>3928</v>
      </c>
      <c r="J775" s="555">
        <v>44005</v>
      </c>
      <c r="K775" s="545" t="s">
        <v>3744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7">
        <v>44575</v>
      </c>
      <c r="B776" s="600" t="s">
        <v>3634</v>
      </c>
      <c r="C776" s="392" t="s">
        <v>3542</v>
      </c>
      <c r="D776" s="545" t="s">
        <v>624</v>
      </c>
      <c r="E776" s="568">
        <v>147515.9</v>
      </c>
      <c r="F776" s="545" t="s">
        <v>3633</v>
      </c>
      <c r="G776" s="555" t="s">
        <v>28</v>
      </c>
      <c r="H776" s="555" t="s">
        <v>29</v>
      </c>
      <c r="I776" s="555" t="s">
        <v>3033</v>
      </c>
      <c r="J776" s="555">
        <v>43873</v>
      </c>
      <c r="K776" s="555" t="s">
        <v>3744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7">
        <v>44575</v>
      </c>
      <c r="B777" s="601" t="s">
        <v>6385</v>
      </c>
      <c r="C777" s="392" t="s">
        <v>2882</v>
      </c>
      <c r="D777" s="545" t="s">
        <v>6271</v>
      </c>
      <c r="E777" s="568">
        <v>80000</v>
      </c>
      <c r="F777" s="545" t="s">
        <v>3101</v>
      </c>
      <c r="G777" s="555" t="s">
        <v>28</v>
      </c>
      <c r="H777" s="555" t="s">
        <v>38</v>
      </c>
      <c r="I777" s="555" t="s">
        <v>306</v>
      </c>
      <c r="J777" s="555">
        <v>44298</v>
      </c>
      <c r="K777" s="555" t="s">
        <v>3750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7">
        <v>44575</v>
      </c>
      <c r="B778" s="601" t="s">
        <v>6293</v>
      </c>
      <c r="C778" s="392" t="s">
        <v>2882</v>
      </c>
      <c r="D778" s="545" t="s">
        <v>6271</v>
      </c>
      <c r="E778" s="568">
        <v>5000</v>
      </c>
      <c r="F778" s="545" t="s">
        <v>3405</v>
      </c>
      <c r="G778" s="555" t="s">
        <v>2884</v>
      </c>
      <c r="H778" s="555" t="s">
        <v>29</v>
      </c>
      <c r="I778" s="555" t="s">
        <v>2885</v>
      </c>
      <c r="J778" s="555">
        <v>43894</v>
      </c>
      <c r="K778" s="555" t="s">
        <v>3760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7">
        <v>44578</v>
      </c>
      <c r="B779" s="601" t="s">
        <v>6385</v>
      </c>
      <c r="C779" s="392" t="s">
        <v>2882</v>
      </c>
      <c r="D779" s="545" t="s">
        <v>624</v>
      </c>
      <c r="E779" s="568">
        <v>181959.12</v>
      </c>
      <c r="F779" s="545" t="s">
        <v>3101</v>
      </c>
      <c r="G779" s="555" t="s">
        <v>28</v>
      </c>
      <c r="H779" s="555" t="s">
        <v>38</v>
      </c>
      <c r="I779" s="555" t="s">
        <v>306</v>
      </c>
      <c r="J779" s="555">
        <v>44298</v>
      </c>
      <c r="K779" s="555" t="s">
        <v>3750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7">
        <v>44578</v>
      </c>
      <c r="B780" s="589" t="s">
        <v>6582</v>
      </c>
      <c r="C780" s="392" t="s">
        <v>3740</v>
      </c>
      <c r="D780" s="545" t="s">
        <v>6271</v>
      </c>
      <c r="E780" s="568">
        <v>50000</v>
      </c>
      <c r="F780" s="545" t="s">
        <v>3906</v>
      </c>
      <c r="G780" s="545" t="s">
        <v>28</v>
      </c>
      <c r="H780" s="545" t="s">
        <v>29</v>
      </c>
      <c r="I780" s="545" t="s">
        <v>3907</v>
      </c>
      <c r="J780" s="555">
        <v>44061</v>
      </c>
      <c r="K780" s="545" t="s">
        <v>3750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7">
        <v>44578</v>
      </c>
      <c r="B781" s="567" t="s">
        <v>6339</v>
      </c>
      <c r="C781" s="392" t="s">
        <v>2882</v>
      </c>
      <c r="D781" s="545" t="s">
        <v>6271</v>
      </c>
      <c r="E781" s="568">
        <v>10000</v>
      </c>
      <c r="F781" s="545" t="s">
        <v>3217</v>
      </c>
      <c r="G781" s="555" t="s">
        <v>28</v>
      </c>
      <c r="H781" s="555" t="s">
        <v>38</v>
      </c>
      <c r="I781" s="555" t="s">
        <v>260</v>
      </c>
      <c r="J781" s="555">
        <v>44295</v>
      </c>
      <c r="K781" s="555" t="s">
        <v>3757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7">
        <v>44578</v>
      </c>
      <c r="B782" s="567" t="s">
        <v>6583</v>
      </c>
      <c r="C782" s="392" t="s">
        <v>2882</v>
      </c>
      <c r="D782" s="545" t="s">
        <v>6271</v>
      </c>
      <c r="E782" s="568">
        <v>15000</v>
      </c>
      <c r="F782" s="545" t="s">
        <v>3228</v>
      </c>
      <c r="G782" s="555" t="s">
        <v>28</v>
      </c>
      <c r="H782" s="555" t="s">
        <v>38</v>
      </c>
      <c r="I782" s="555" t="s">
        <v>306</v>
      </c>
      <c r="J782" s="555">
        <v>44333</v>
      </c>
      <c r="K782" s="555" t="s">
        <v>3760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7">
        <v>44578</v>
      </c>
      <c r="B783" s="591" t="s">
        <v>6584</v>
      </c>
      <c r="C783" s="392" t="s">
        <v>3740</v>
      </c>
      <c r="D783" s="545" t="s">
        <v>624</v>
      </c>
      <c r="E783" s="568">
        <v>109449.2</v>
      </c>
      <c r="F783" s="545" t="s">
        <v>3844</v>
      </c>
      <c r="G783" s="545" t="s">
        <v>110</v>
      </c>
      <c r="H783" s="545" t="s">
        <v>29</v>
      </c>
      <c r="I783" s="545" t="s">
        <v>3845</v>
      </c>
      <c r="J783" s="555">
        <v>44202</v>
      </c>
      <c r="K783" s="545" t="s">
        <v>3744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7">
        <v>44579</v>
      </c>
      <c r="B784" s="589" t="s">
        <v>6489</v>
      </c>
      <c r="C784" s="392" t="s">
        <v>3740</v>
      </c>
      <c r="D784" s="545" t="s">
        <v>2585</v>
      </c>
      <c r="E784" s="568">
        <v>139991.04000000001</v>
      </c>
      <c r="F784" s="545" t="s">
        <v>6585</v>
      </c>
      <c r="G784" s="545" t="s">
        <v>28</v>
      </c>
      <c r="H784" s="545" t="s">
        <v>20</v>
      </c>
      <c r="I784" s="545" t="s">
        <v>369</v>
      </c>
      <c r="J784" s="555">
        <v>44204</v>
      </c>
      <c r="K784" s="545" t="s">
        <v>3965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7">
        <v>44579</v>
      </c>
      <c r="B785" s="580">
        <v>7048589</v>
      </c>
      <c r="C785" s="392" t="s">
        <v>3740</v>
      </c>
      <c r="D785" s="545" t="s">
        <v>2585</v>
      </c>
      <c r="E785" s="568">
        <v>193747.43</v>
      </c>
      <c r="F785" s="545" t="s">
        <v>4868</v>
      </c>
      <c r="G785" s="555" t="s">
        <v>28</v>
      </c>
      <c r="H785" s="555" t="s">
        <v>20</v>
      </c>
      <c r="I785" s="555" t="s">
        <v>63</v>
      </c>
      <c r="J785" s="555">
        <v>44508</v>
      </c>
      <c r="K785" s="555" t="s">
        <v>3760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7">
        <v>44579</v>
      </c>
      <c r="B786" s="589" t="s">
        <v>6372</v>
      </c>
      <c r="C786" s="392" t="s">
        <v>3740</v>
      </c>
      <c r="D786" s="545" t="s">
        <v>6271</v>
      </c>
      <c r="E786" s="568">
        <v>12000</v>
      </c>
      <c r="F786" s="545" t="s">
        <v>5042</v>
      </c>
      <c r="G786" s="545" t="s">
        <v>110</v>
      </c>
      <c r="H786" s="545" t="s">
        <v>29</v>
      </c>
      <c r="I786" s="545" t="s">
        <v>4427</v>
      </c>
      <c r="J786" s="555">
        <v>44180</v>
      </c>
      <c r="K786" s="545" t="s">
        <v>3750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7">
        <v>44580</v>
      </c>
      <c r="B787" s="567" t="s">
        <v>6573</v>
      </c>
      <c r="C787" s="392" t="s">
        <v>2882</v>
      </c>
      <c r="D787" s="545" t="s">
        <v>624</v>
      </c>
      <c r="E787" s="568">
        <v>0</v>
      </c>
      <c r="F787" s="545" t="s">
        <v>3111</v>
      </c>
      <c r="G787" s="555" t="s">
        <v>28</v>
      </c>
      <c r="H787" s="555" t="s">
        <v>38</v>
      </c>
      <c r="I787" s="555" t="s">
        <v>260</v>
      </c>
      <c r="J787" s="555">
        <v>44280</v>
      </c>
      <c r="K787" s="555" t="s">
        <v>3744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7">
        <v>44580</v>
      </c>
      <c r="B788" s="567" t="s">
        <v>6586</v>
      </c>
      <c r="C788" s="392" t="s">
        <v>2882</v>
      </c>
      <c r="D788" s="545" t="s">
        <v>6271</v>
      </c>
      <c r="E788" s="568">
        <v>25000</v>
      </c>
      <c r="F788" s="545" t="s">
        <v>3309</v>
      </c>
      <c r="G788" s="555" t="s">
        <v>2884</v>
      </c>
      <c r="H788" s="555" t="s">
        <v>29</v>
      </c>
      <c r="I788" s="555" t="s">
        <v>2885</v>
      </c>
      <c r="J788" s="555">
        <v>43811</v>
      </c>
      <c r="K788" s="555" t="s">
        <v>3760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7">
        <v>44581</v>
      </c>
      <c r="B789" s="567" t="s">
        <v>6587</v>
      </c>
      <c r="C789" s="392" t="s">
        <v>3740</v>
      </c>
      <c r="D789" s="545" t="s">
        <v>2585</v>
      </c>
      <c r="E789" s="568">
        <v>13213.29</v>
      </c>
      <c r="F789" s="545" t="s">
        <v>4417</v>
      </c>
      <c r="G789" s="537" t="s">
        <v>28</v>
      </c>
      <c r="H789" s="598" t="s">
        <v>20</v>
      </c>
      <c r="I789" s="598" t="s">
        <v>369</v>
      </c>
      <c r="J789" s="599">
        <v>44405</v>
      </c>
      <c r="K789" s="538" t="s">
        <v>3750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7">
        <v>44581</v>
      </c>
      <c r="B790" s="567" t="s">
        <v>6347</v>
      </c>
      <c r="C790" s="392" t="s">
        <v>2882</v>
      </c>
      <c r="D790" s="545" t="s">
        <v>6271</v>
      </c>
      <c r="E790" s="569">
        <v>13800</v>
      </c>
      <c r="F790" s="545" t="s">
        <v>3493</v>
      </c>
      <c r="G790" s="555" t="s">
        <v>2884</v>
      </c>
      <c r="H790" s="555" t="s">
        <v>29</v>
      </c>
      <c r="I790" s="555" t="s">
        <v>2891</v>
      </c>
      <c r="J790" s="555">
        <v>43822</v>
      </c>
      <c r="K790" s="555" t="s">
        <v>3760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7">
        <v>44581</v>
      </c>
      <c r="B791" s="567" t="s">
        <v>6292</v>
      </c>
      <c r="C791" s="392" t="s">
        <v>2882</v>
      </c>
      <c r="D791" s="545" t="s">
        <v>624</v>
      </c>
      <c r="E791" s="569">
        <v>3800</v>
      </c>
      <c r="F791" s="545" t="s">
        <v>3469</v>
      </c>
      <c r="G791" s="555" t="s">
        <v>2884</v>
      </c>
      <c r="H791" s="555" t="s">
        <v>29</v>
      </c>
      <c r="I791" s="555" t="s">
        <v>2885</v>
      </c>
      <c r="J791" s="555">
        <v>43717</v>
      </c>
      <c r="K791" s="555" t="s">
        <v>4144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7">
        <v>44581</v>
      </c>
      <c r="B792" s="567" t="s">
        <v>6552</v>
      </c>
      <c r="C792" s="392" t="s">
        <v>2882</v>
      </c>
      <c r="D792" s="545" t="s">
        <v>2585</v>
      </c>
      <c r="E792" s="568">
        <v>11926.38</v>
      </c>
      <c r="F792" s="545" t="s">
        <v>2980</v>
      </c>
      <c r="G792" s="555" t="s">
        <v>2884</v>
      </c>
      <c r="H792" s="555" t="s">
        <v>29</v>
      </c>
      <c r="I792" s="555" t="s">
        <v>2885</v>
      </c>
      <c r="J792" s="555">
        <v>43769</v>
      </c>
      <c r="K792" s="555" t="s">
        <v>3760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7">
        <v>44582</v>
      </c>
      <c r="B793" s="567" t="s">
        <v>6343</v>
      </c>
      <c r="C793" s="392" t="s">
        <v>2882</v>
      </c>
      <c r="D793" s="545" t="s">
        <v>2585</v>
      </c>
      <c r="E793" s="568">
        <v>219739.11</v>
      </c>
      <c r="F793" s="545" t="s">
        <v>3246</v>
      </c>
      <c r="G793" s="555" t="s">
        <v>28</v>
      </c>
      <c r="H793" s="555" t="s">
        <v>38</v>
      </c>
      <c r="I793" s="555" t="s">
        <v>260</v>
      </c>
      <c r="J793" s="555">
        <v>44319</v>
      </c>
      <c r="K793" s="555" t="s">
        <v>3750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7">
        <v>44582</v>
      </c>
      <c r="B794" s="560" t="s">
        <v>6279</v>
      </c>
      <c r="C794" s="392" t="s">
        <v>2882</v>
      </c>
      <c r="D794" s="545" t="s">
        <v>6271</v>
      </c>
      <c r="E794" s="568">
        <v>3000</v>
      </c>
      <c r="F794" s="545" t="s">
        <v>3188</v>
      </c>
      <c r="G794" s="555" t="s">
        <v>2884</v>
      </c>
      <c r="H794" s="555" t="s">
        <v>29</v>
      </c>
      <c r="I794" s="555" t="s">
        <v>2885</v>
      </c>
      <c r="J794" s="555">
        <v>43605</v>
      </c>
      <c r="K794" s="555" t="s">
        <v>3760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7">
        <v>44582</v>
      </c>
      <c r="B795" s="567" t="s">
        <v>6401</v>
      </c>
      <c r="C795" s="392" t="s">
        <v>2882</v>
      </c>
      <c r="D795" s="545" t="s">
        <v>6271</v>
      </c>
      <c r="E795" s="568">
        <v>30000</v>
      </c>
      <c r="F795" s="545" t="s">
        <v>3235</v>
      </c>
      <c r="G795" s="555" t="s">
        <v>28</v>
      </c>
      <c r="H795" s="555" t="s">
        <v>38</v>
      </c>
      <c r="I795" s="555" t="s">
        <v>306</v>
      </c>
      <c r="J795" s="555">
        <v>44280</v>
      </c>
      <c r="K795" s="555" t="s">
        <v>3750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7">
        <v>44582</v>
      </c>
      <c r="B796" s="567" t="s">
        <v>6466</v>
      </c>
      <c r="C796" s="392" t="s">
        <v>2882</v>
      </c>
      <c r="D796" s="545" t="s">
        <v>6271</v>
      </c>
      <c r="E796" s="568">
        <v>10000</v>
      </c>
      <c r="F796" s="545" t="s">
        <v>3514</v>
      </c>
      <c r="G796" s="555" t="s">
        <v>28</v>
      </c>
      <c r="H796" s="555" t="s">
        <v>38</v>
      </c>
      <c r="I796" s="555" t="s">
        <v>2932</v>
      </c>
      <c r="J796" s="555">
        <v>44267</v>
      </c>
      <c r="K796" s="555" t="s">
        <v>3750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7">
        <v>44582</v>
      </c>
      <c r="B797" s="514">
        <v>7082227</v>
      </c>
      <c r="C797" s="392" t="s">
        <v>3740</v>
      </c>
      <c r="D797" s="545" t="s">
        <v>6271</v>
      </c>
      <c r="E797" s="568">
        <v>25000</v>
      </c>
      <c r="F797" s="545" t="s">
        <v>4352</v>
      </c>
      <c r="G797" s="555" t="s">
        <v>28</v>
      </c>
      <c r="H797" s="555" t="s">
        <v>20</v>
      </c>
      <c r="I797" s="555" t="s">
        <v>4973</v>
      </c>
      <c r="J797" s="555">
        <v>44511</v>
      </c>
      <c r="K797" s="555" t="s">
        <v>3750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7">
        <v>44582</v>
      </c>
      <c r="B798" s="593" t="s">
        <v>6549</v>
      </c>
      <c r="C798" s="392" t="s">
        <v>3740</v>
      </c>
      <c r="D798" s="545" t="s">
        <v>6271</v>
      </c>
      <c r="E798" s="568">
        <v>10000</v>
      </c>
      <c r="F798" s="545" t="s">
        <v>6588</v>
      </c>
      <c r="G798" s="545" t="s">
        <v>28</v>
      </c>
      <c r="H798" s="545" t="s">
        <v>29</v>
      </c>
      <c r="I798" s="545" t="s">
        <v>3033</v>
      </c>
      <c r="J798" s="555">
        <v>44399</v>
      </c>
      <c r="K798" s="545" t="s">
        <v>6589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6590</v>
      </c>
      <c r="C799" s="545" t="s">
        <v>3740</v>
      </c>
      <c r="D799" s="545" t="s">
        <v>2585</v>
      </c>
      <c r="E799" s="557">
        <v>142585.32</v>
      </c>
      <c r="F799" s="545" t="s">
        <v>4868</v>
      </c>
      <c r="G799" s="545" t="s">
        <v>28</v>
      </c>
      <c r="H799" s="545" t="s">
        <v>20</v>
      </c>
      <c r="I799" s="580" t="s">
        <v>63</v>
      </c>
      <c r="J799" s="602">
        <v>44508</v>
      </c>
      <c r="K799" s="545" t="s">
        <v>3760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6591</v>
      </c>
      <c r="C800" s="545" t="s">
        <v>3740</v>
      </c>
      <c r="D800" s="545" t="s">
        <v>6271</v>
      </c>
      <c r="E800" s="557">
        <v>3500</v>
      </c>
      <c r="F800" s="545" t="s">
        <v>3980</v>
      </c>
      <c r="G800" s="545" t="s">
        <v>28</v>
      </c>
      <c r="H800" s="545" t="s">
        <v>20</v>
      </c>
      <c r="I800" s="580" t="s">
        <v>220</v>
      </c>
      <c r="J800" s="602">
        <v>44523</v>
      </c>
      <c r="K800" s="545" t="s">
        <v>3757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6402</v>
      </c>
      <c r="C801" s="392" t="s">
        <v>2882</v>
      </c>
      <c r="D801" s="545" t="s">
        <v>624</v>
      </c>
      <c r="E801" s="568" t="s">
        <v>6592</v>
      </c>
      <c r="F801" s="545" t="s">
        <v>2954</v>
      </c>
      <c r="G801" s="555" t="s">
        <v>28</v>
      </c>
      <c r="H801" s="555" t="s">
        <v>38</v>
      </c>
      <c r="I801" s="555" t="s">
        <v>306</v>
      </c>
      <c r="J801" s="555">
        <v>44295</v>
      </c>
      <c r="K801" s="555" t="s">
        <v>3744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6372</v>
      </c>
      <c r="C802" s="545" t="s">
        <v>3740</v>
      </c>
      <c r="D802" s="545" t="s">
        <v>6271</v>
      </c>
      <c r="E802" s="557">
        <v>11000</v>
      </c>
      <c r="F802" s="545" t="s">
        <v>5042</v>
      </c>
      <c r="G802" s="545" t="s">
        <v>110</v>
      </c>
      <c r="H802" s="545" t="s">
        <v>29</v>
      </c>
      <c r="I802" s="580" t="s">
        <v>4427</v>
      </c>
      <c r="J802" s="602">
        <v>44180</v>
      </c>
      <c r="K802" s="545" t="s">
        <v>3750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6593</v>
      </c>
      <c r="C803" s="545" t="s">
        <v>3740</v>
      </c>
      <c r="D803" s="545" t="s">
        <v>6271</v>
      </c>
      <c r="E803" s="557">
        <v>25000</v>
      </c>
      <c r="F803" s="545" t="s">
        <v>1735</v>
      </c>
      <c r="G803" s="537" t="s">
        <v>28</v>
      </c>
      <c r="H803" s="537" t="s">
        <v>29</v>
      </c>
      <c r="I803" s="537" t="s">
        <v>6594</v>
      </c>
      <c r="J803" s="578">
        <v>44594</v>
      </c>
      <c r="K803" s="545" t="s">
        <v>3757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6595</v>
      </c>
      <c r="C804" s="545" t="s">
        <v>3740</v>
      </c>
      <c r="D804" s="545" t="s">
        <v>6271</v>
      </c>
      <c r="E804" s="557">
        <v>45000</v>
      </c>
      <c r="F804" s="545" t="s">
        <v>3742</v>
      </c>
      <c r="G804" s="545" t="s">
        <v>28</v>
      </c>
      <c r="H804" s="545" t="s">
        <v>29</v>
      </c>
      <c r="I804" s="580" t="s">
        <v>3576</v>
      </c>
      <c r="J804" s="602">
        <v>44482</v>
      </c>
      <c r="K804" s="545" t="s">
        <v>3744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6372</v>
      </c>
      <c r="C805" s="545" t="s">
        <v>3740</v>
      </c>
      <c r="D805" s="545" t="s">
        <v>6271</v>
      </c>
      <c r="E805" s="557">
        <v>10000</v>
      </c>
      <c r="F805" s="545" t="s">
        <v>5042</v>
      </c>
      <c r="G805" s="545" t="s">
        <v>110</v>
      </c>
      <c r="H805" s="537" t="s">
        <v>29</v>
      </c>
      <c r="I805" s="580" t="s">
        <v>4427</v>
      </c>
      <c r="J805" s="602">
        <v>44180</v>
      </c>
      <c r="K805" s="545" t="s">
        <v>3750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2882</v>
      </c>
      <c r="D806" s="545" t="s">
        <v>6271</v>
      </c>
      <c r="E806" s="569">
        <v>25000</v>
      </c>
      <c r="F806" s="514" t="s">
        <v>3462</v>
      </c>
      <c r="G806" s="537" t="s">
        <v>28</v>
      </c>
      <c r="H806" s="545" t="s">
        <v>38</v>
      </c>
      <c r="I806" s="545" t="s">
        <v>260</v>
      </c>
      <c r="J806" s="575">
        <v>44585</v>
      </c>
      <c r="K806" s="580" t="s">
        <v>3757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2882</v>
      </c>
      <c r="D807" s="545" t="s">
        <v>6271</v>
      </c>
      <c r="E807" s="569">
        <v>106000</v>
      </c>
      <c r="F807" s="538" t="s">
        <v>3213</v>
      </c>
      <c r="G807" s="537" t="s">
        <v>28</v>
      </c>
      <c r="H807" s="545" t="s">
        <v>38</v>
      </c>
      <c r="I807" s="545" t="s">
        <v>306</v>
      </c>
      <c r="J807" s="575">
        <v>44277</v>
      </c>
      <c r="K807" s="580" t="s">
        <v>3744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6596</v>
      </c>
      <c r="C808" s="514" t="s">
        <v>2882</v>
      </c>
      <c r="D808" s="545" t="s">
        <v>6271</v>
      </c>
      <c r="E808" s="569">
        <v>100000</v>
      </c>
      <c r="F808" s="545" t="s">
        <v>6597</v>
      </c>
      <c r="G808" s="537" t="s">
        <v>28</v>
      </c>
      <c r="H808" s="545" t="s">
        <v>38</v>
      </c>
      <c r="I808" s="545" t="s">
        <v>306</v>
      </c>
      <c r="J808" s="555">
        <v>44448</v>
      </c>
      <c r="K808" s="545" t="s">
        <v>3744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2882</v>
      </c>
      <c r="D809" s="545" t="s">
        <v>6271</v>
      </c>
      <c r="E809" s="557">
        <v>500</v>
      </c>
      <c r="F809" s="545" t="s">
        <v>474</v>
      </c>
      <c r="G809" s="537" t="s">
        <v>28</v>
      </c>
      <c r="H809" s="545" t="s">
        <v>38</v>
      </c>
      <c r="I809" s="545" t="s">
        <v>260</v>
      </c>
      <c r="J809" s="555">
        <v>44263</v>
      </c>
      <c r="K809" s="545" t="s">
        <v>3750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6351</v>
      </c>
      <c r="C810" s="545" t="s">
        <v>3740</v>
      </c>
      <c r="D810" s="545" t="s">
        <v>6271</v>
      </c>
      <c r="E810" s="569">
        <v>8000</v>
      </c>
      <c r="F810" s="545" t="s">
        <v>3812</v>
      </c>
      <c r="G810" s="545" t="s">
        <v>2884</v>
      </c>
      <c r="H810" s="545" t="s">
        <v>3107</v>
      </c>
      <c r="I810" s="545" t="s">
        <v>2884</v>
      </c>
      <c r="J810" s="555">
        <v>44180</v>
      </c>
      <c r="K810" s="545" t="s">
        <v>3750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2882</v>
      </c>
      <c r="D811" s="545" t="s">
        <v>6271</v>
      </c>
      <c r="E811" s="569">
        <v>7500</v>
      </c>
      <c r="F811" s="545" t="s">
        <v>3151</v>
      </c>
      <c r="G811" s="545" t="s">
        <v>2884</v>
      </c>
      <c r="H811" s="555"/>
      <c r="I811" s="545" t="s">
        <v>2884</v>
      </c>
      <c r="J811" s="555">
        <v>43703</v>
      </c>
      <c r="K811" s="545" t="s">
        <v>4144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6342</v>
      </c>
      <c r="C812" s="514" t="s">
        <v>3740</v>
      </c>
      <c r="D812" s="580" t="s">
        <v>6271</v>
      </c>
      <c r="E812" s="581">
        <v>5000</v>
      </c>
      <c r="F812" s="580" t="s">
        <v>4328</v>
      </c>
      <c r="G812" s="580" t="s">
        <v>110</v>
      </c>
      <c r="H812" s="580" t="s">
        <v>29</v>
      </c>
      <c r="I812" s="580" t="s">
        <v>3817</v>
      </c>
      <c r="J812" s="579">
        <v>44263</v>
      </c>
      <c r="K812" s="514" t="s">
        <v>3750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6415</v>
      </c>
      <c r="C813" s="514" t="s">
        <v>2882</v>
      </c>
      <c r="D813" s="545" t="s">
        <v>6271</v>
      </c>
      <c r="E813" s="569">
        <v>40000</v>
      </c>
      <c r="F813" s="545" t="s">
        <v>1343</v>
      </c>
      <c r="G813" s="545" t="s">
        <v>28</v>
      </c>
      <c r="H813" s="545" t="s">
        <v>38</v>
      </c>
      <c r="I813" s="545" t="s">
        <v>260</v>
      </c>
      <c r="J813" s="555">
        <v>44319</v>
      </c>
      <c r="K813" s="545" t="s">
        <v>3750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6598</v>
      </c>
      <c r="C814" s="514" t="s">
        <v>2882</v>
      </c>
      <c r="D814" s="545" t="s">
        <v>6271</v>
      </c>
      <c r="E814" s="569">
        <v>25000</v>
      </c>
      <c r="F814" s="545" t="s">
        <v>3462</v>
      </c>
      <c r="G814" s="545" t="s">
        <v>28</v>
      </c>
      <c r="H814" s="545" t="s">
        <v>38</v>
      </c>
      <c r="I814" s="545" t="s">
        <v>260</v>
      </c>
      <c r="J814" s="555">
        <v>44585</v>
      </c>
      <c r="K814" s="545" t="s">
        <v>3757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6599</v>
      </c>
      <c r="C815" s="514" t="s">
        <v>2882</v>
      </c>
      <c r="D815" s="545" t="s">
        <v>6271</v>
      </c>
      <c r="E815" s="557">
        <v>16000</v>
      </c>
      <c r="F815" s="545" t="s">
        <v>2386</v>
      </c>
      <c r="G815" s="545" t="s">
        <v>28</v>
      </c>
      <c r="H815" s="545" t="s">
        <v>38</v>
      </c>
      <c r="I815" s="537" t="s">
        <v>306</v>
      </c>
      <c r="J815" s="555">
        <v>44462</v>
      </c>
      <c r="K815" s="545" t="s">
        <v>3764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2882</v>
      </c>
      <c r="D816" s="545" t="s">
        <v>624</v>
      </c>
      <c r="E816" s="557">
        <v>31234</v>
      </c>
      <c r="F816" s="514" t="s">
        <v>3413</v>
      </c>
      <c r="G816" s="537" t="s">
        <v>2884</v>
      </c>
      <c r="H816" s="537" t="s">
        <v>29</v>
      </c>
      <c r="I816" s="545" t="s">
        <v>2891</v>
      </c>
      <c r="J816" s="555">
        <v>43865</v>
      </c>
      <c r="K816" s="545" t="s">
        <v>3750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6600</v>
      </c>
      <c r="C817" s="514" t="s">
        <v>2882</v>
      </c>
      <c r="D817" s="545" t="s">
        <v>6271</v>
      </c>
      <c r="E817" s="557">
        <v>10000</v>
      </c>
      <c r="F817" s="545" t="s">
        <v>776</v>
      </c>
      <c r="G817" s="545" t="s">
        <v>28</v>
      </c>
      <c r="H817" s="545" t="s">
        <v>38</v>
      </c>
      <c r="I817" s="545" t="s">
        <v>260</v>
      </c>
      <c r="J817" s="555">
        <v>44607</v>
      </c>
      <c r="K817" s="545" t="s">
        <v>3757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6586</v>
      </c>
      <c r="C818" s="514" t="s">
        <v>2882</v>
      </c>
      <c r="D818" s="545" t="s">
        <v>6271</v>
      </c>
      <c r="E818" s="557">
        <v>20000</v>
      </c>
      <c r="F818" s="545" t="s">
        <v>6601</v>
      </c>
      <c r="G818" s="545" t="s">
        <v>2884</v>
      </c>
      <c r="H818" s="545" t="s">
        <v>29</v>
      </c>
      <c r="I818" s="545" t="s">
        <v>2885</v>
      </c>
      <c r="J818" s="555">
        <v>43811</v>
      </c>
      <c r="K818" s="545" t="s">
        <v>3760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6602</v>
      </c>
      <c r="C819" s="545" t="s">
        <v>3740</v>
      </c>
      <c r="D819" s="545" t="s">
        <v>6271</v>
      </c>
      <c r="E819" s="557">
        <v>73500</v>
      </c>
      <c r="F819" s="545" t="s">
        <v>3794</v>
      </c>
      <c r="G819" s="537" t="s">
        <v>28</v>
      </c>
      <c r="H819" s="545" t="s">
        <v>20</v>
      </c>
      <c r="I819" s="545" t="s">
        <v>214</v>
      </c>
      <c r="J819" s="555">
        <v>44609</v>
      </c>
      <c r="K819" s="580" t="s">
        <v>3760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6603</v>
      </c>
      <c r="C820" s="514" t="s">
        <v>2882</v>
      </c>
      <c r="D820" s="545" t="s">
        <v>624</v>
      </c>
      <c r="E820" s="557">
        <v>229216</v>
      </c>
      <c r="F820" s="545" t="s">
        <v>2918</v>
      </c>
      <c r="G820" s="545" t="s">
        <v>2884</v>
      </c>
      <c r="H820" s="545" t="s">
        <v>29</v>
      </c>
      <c r="I820" s="545" t="s">
        <v>2891</v>
      </c>
      <c r="J820" s="555">
        <v>44186</v>
      </c>
      <c r="K820" s="545" t="s">
        <v>3750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6604</v>
      </c>
      <c r="C821" s="514" t="s">
        <v>2882</v>
      </c>
      <c r="D821" s="545" t="s">
        <v>2585</v>
      </c>
      <c r="E821" s="557">
        <v>184170</v>
      </c>
      <c r="F821" s="545" t="s">
        <v>3368</v>
      </c>
      <c r="G821" s="545" t="s">
        <v>28</v>
      </c>
      <c r="H821" s="545" t="s">
        <v>38</v>
      </c>
      <c r="I821" s="545" t="s">
        <v>260</v>
      </c>
      <c r="J821" s="555">
        <v>44280</v>
      </c>
      <c r="K821" s="545" t="s">
        <v>3744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2882</v>
      </c>
      <c r="D822" s="545" t="s">
        <v>2585</v>
      </c>
      <c r="E822" s="557">
        <v>237755</v>
      </c>
      <c r="F822" s="605" t="s">
        <v>3366</v>
      </c>
      <c r="G822" s="545" t="s">
        <v>28</v>
      </c>
      <c r="H822" s="545" t="s">
        <v>38</v>
      </c>
      <c r="I822" s="545" t="s">
        <v>260</v>
      </c>
      <c r="J822" s="555">
        <v>44280</v>
      </c>
      <c r="K822" s="545" t="s">
        <v>3764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6564</v>
      </c>
      <c r="C823" s="514" t="s">
        <v>2882</v>
      </c>
      <c r="D823" s="545" t="s">
        <v>6271</v>
      </c>
      <c r="E823" s="557">
        <v>63000</v>
      </c>
      <c r="F823" s="605" t="s">
        <v>3219</v>
      </c>
      <c r="G823" s="545" t="s">
        <v>28</v>
      </c>
      <c r="H823" s="545" t="s">
        <v>38</v>
      </c>
      <c r="I823" s="545" t="s">
        <v>260</v>
      </c>
      <c r="J823" s="555">
        <v>44263</v>
      </c>
      <c r="K823" s="545" t="s">
        <v>3750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6403</v>
      </c>
      <c r="C824" s="514" t="s">
        <v>2882</v>
      </c>
      <c r="D824" s="545" t="s">
        <v>6271</v>
      </c>
      <c r="E824" s="557">
        <v>3000</v>
      </c>
      <c r="F824" s="545" t="s">
        <v>3292</v>
      </c>
      <c r="G824" s="545" t="s">
        <v>28</v>
      </c>
      <c r="H824" s="545" t="s">
        <v>38</v>
      </c>
      <c r="I824" s="545" t="s">
        <v>260</v>
      </c>
      <c r="J824" s="555">
        <v>44322</v>
      </c>
      <c r="K824" s="545" t="s">
        <v>3750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6596</v>
      </c>
      <c r="C825" s="514" t="s">
        <v>2882</v>
      </c>
      <c r="D825" s="545" t="s">
        <v>2585</v>
      </c>
      <c r="E825" s="557">
        <v>285598</v>
      </c>
      <c r="F825" s="514" t="s">
        <v>3320</v>
      </c>
      <c r="G825" s="545" t="s">
        <v>28</v>
      </c>
      <c r="H825" s="545" t="s">
        <v>38</v>
      </c>
      <c r="I825" s="545" t="s">
        <v>260</v>
      </c>
      <c r="J825" s="555">
        <v>44448</v>
      </c>
      <c r="K825" s="545" t="s">
        <v>3744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6586</v>
      </c>
      <c r="C826" s="514" t="s">
        <v>2882</v>
      </c>
      <c r="D826" s="545" t="s">
        <v>6271</v>
      </c>
      <c r="E826" s="557">
        <v>15000</v>
      </c>
      <c r="F826" s="545" t="s">
        <v>6601</v>
      </c>
      <c r="G826" s="545" t="s">
        <v>2884</v>
      </c>
      <c r="H826" s="545" t="s">
        <v>29</v>
      </c>
      <c r="I826" s="545" t="s">
        <v>2885</v>
      </c>
      <c r="J826" s="555">
        <v>43811</v>
      </c>
      <c r="K826" s="545" t="s">
        <v>3760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6605</v>
      </c>
      <c r="C827" s="392" t="s">
        <v>2882</v>
      </c>
      <c r="D827" s="545" t="s">
        <v>624</v>
      </c>
      <c r="E827" s="568"/>
      <c r="F827" s="545" t="s">
        <v>3445</v>
      </c>
      <c r="G827" s="555" t="s">
        <v>28</v>
      </c>
      <c r="H827" s="555" t="s">
        <v>38</v>
      </c>
      <c r="I827" s="555" t="s">
        <v>2932</v>
      </c>
      <c r="J827" s="555">
        <v>44199</v>
      </c>
      <c r="K827" s="555" t="s">
        <v>3760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6405</v>
      </c>
      <c r="C828" s="514" t="s">
        <v>2882</v>
      </c>
      <c r="D828" s="545" t="s">
        <v>6271</v>
      </c>
      <c r="E828" s="557">
        <v>10000</v>
      </c>
      <c r="F828" s="514" t="s">
        <v>3425</v>
      </c>
      <c r="G828" s="545" t="s">
        <v>28</v>
      </c>
      <c r="H828" s="545" t="s">
        <v>38</v>
      </c>
      <c r="I828" s="545" t="s">
        <v>260</v>
      </c>
      <c r="J828" s="555">
        <v>44319</v>
      </c>
      <c r="K828" s="545" t="s">
        <v>3750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6586</v>
      </c>
      <c r="C829" s="514" t="s">
        <v>2882</v>
      </c>
      <c r="D829" s="545" t="s">
        <v>6271</v>
      </c>
      <c r="E829" s="557">
        <v>20000</v>
      </c>
      <c r="F829" s="545" t="s">
        <v>6601</v>
      </c>
      <c r="G829" s="545" t="s">
        <v>2884</v>
      </c>
      <c r="H829" s="545" t="s">
        <v>29</v>
      </c>
      <c r="I829" s="545" t="s">
        <v>2885</v>
      </c>
      <c r="J829" s="555">
        <v>43811</v>
      </c>
      <c r="K829" s="545" t="s">
        <v>3760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6436</v>
      </c>
      <c r="C830" s="514" t="s">
        <v>2882</v>
      </c>
      <c r="D830" s="545" t="s">
        <v>6271</v>
      </c>
      <c r="E830" s="557">
        <v>1000000</v>
      </c>
      <c r="F830" s="545" t="s">
        <v>3318</v>
      </c>
      <c r="G830" s="545" t="s">
        <v>28</v>
      </c>
      <c r="H830" s="545" t="s">
        <v>38</v>
      </c>
      <c r="I830" s="545" t="s">
        <v>260</v>
      </c>
      <c r="J830" s="555">
        <v>44321</v>
      </c>
      <c r="K830" s="545" t="s">
        <v>3757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6606</v>
      </c>
      <c r="C831" s="545" t="s">
        <v>3740</v>
      </c>
      <c r="D831" s="545" t="s">
        <v>6271</v>
      </c>
      <c r="E831" s="557">
        <v>7000</v>
      </c>
      <c r="F831" s="545" t="s">
        <v>4446</v>
      </c>
      <c r="G831" s="537" t="s">
        <v>28</v>
      </c>
      <c r="H831" s="545" t="s">
        <v>20</v>
      </c>
      <c r="I831" s="545" t="s">
        <v>214</v>
      </c>
      <c r="J831" s="555">
        <v>44615</v>
      </c>
      <c r="K831" s="580" t="s">
        <v>3750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6607</v>
      </c>
      <c r="C832" s="545" t="s">
        <v>3740</v>
      </c>
      <c r="D832" s="545" t="s">
        <v>2585</v>
      </c>
      <c r="E832" s="557">
        <v>100351.65</v>
      </c>
      <c r="F832" s="545" t="s">
        <v>4125</v>
      </c>
      <c r="G832" s="537" t="s">
        <v>28</v>
      </c>
      <c r="H832" s="537" t="s">
        <v>29</v>
      </c>
      <c r="I832" s="545" t="s">
        <v>6608</v>
      </c>
      <c r="J832" s="578">
        <v>44365</v>
      </c>
      <c r="K832" s="514" t="s">
        <v>3797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6609</v>
      </c>
      <c r="C833" s="545" t="s">
        <v>3740</v>
      </c>
      <c r="D833" s="545" t="s">
        <v>2585</v>
      </c>
      <c r="E833" s="557">
        <v>169950.33</v>
      </c>
      <c r="F833" s="514" t="s">
        <v>5103</v>
      </c>
      <c r="G833" s="537" t="s">
        <v>28</v>
      </c>
      <c r="H833" s="537" t="s">
        <v>2039</v>
      </c>
      <c r="I833" s="537" t="s">
        <v>6188</v>
      </c>
      <c r="J833" s="578">
        <v>44298</v>
      </c>
      <c r="K833" s="538" t="s">
        <v>3750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3740</v>
      </c>
      <c r="D834" s="545" t="s">
        <v>2585</v>
      </c>
      <c r="E834" s="557">
        <v>103307.43</v>
      </c>
      <c r="F834" s="545" t="s">
        <v>5342</v>
      </c>
      <c r="G834" s="537" t="s">
        <v>28</v>
      </c>
      <c r="H834" s="545" t="s">
        <v>20</v>
      </c>
      <c r="I834" s="537" t="s">
        <v>4090</v>
      </c>
      <c r="J834" s="555">
        <v>44469</v>
      </c>
      <c r="K834" s="514" t="s">
        <v>3744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3740</v>
      </c>
      <c r="D835" s="545" t="s">
        <v>6271</v>
      </c>
      <c r="E835" s="557">
        <v>25000</v>
      </c>
      <c r="F835" s="545" t="s">
        <v>4252</v>
      </c>
      <c r="G835" s="537" t="s">
        <v>28</v>
      </c>
      <c r="H835" s="545" t="s">
        <v>20</v>
      </c>
      <c r="I835" s="545" t="s">
        <v>4090</v>
      </c>
      <c r="J835" s="555">
        <v>44503</v>
      </c>
      <c r="K835" s="514" t="s">
        <v>3797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6610</v>
      </c>
      <c r="C836" s="545" t="s">
        <v>3740</v>
      </c>
      <c r="D836" s="545" t="s">
        <v>2585</v>
      </c>
      <c r="E836" s="557">
        <v>175092.43</v>
      </c>
      <c r="F836" s="545" t="s">
        <v>4291</v>
      </c>
      <c r="G836" s="537" t="s">
        <v>110</v>
      </c>
      <c r="H836" s="537" t="s">
        <v>29</v>
      </c>
      <c r="I836" s="537" t="s">
        <v>3569</v>
      </c>
      <c r="J836" s="555">
        <v>44075</v>
      </c>
      <c r="K836" s="580" t="s">
        <v>3750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6611</v>
      </c>
      <c r="C837" s="545" t="s">
        <v>3740</v>
      </c>
      <c r="D837" s="545" t="s">
        <v>2585</v>
      </c>
      <c r="E837" s="557">
        <v>101496.62</v>
      </c>
      <c r="F837" s="545" t="s">
        <v>5312</v>
      </c>
      <c r="G837" s="537" t="s">
        <v>110</v>
      </c>
      <c r="H837" s="545" t="s">
        <v>2039</v>
      </c>
      <c r="I837" s="545" t="s">
        <v>6188</v>
      </c>
      <c r="J837" s="555">
        <v>44256</v>
      </c>
      <c r="K837" s="580" t="s">
        <v>3744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6577</v>
      </c>
      <c r="C838" s="514" t="s">
        <v>2882</v>
      </c>
      <c r="D838" s="545" t="s">
        <v>6271</v>
      </c>
      <c r="E838" s="557">
        <v>10000</v>
      </c>
      <c r="F838" s="545" t="s">
        <v>3106</v>
      </c>
      <c r="G838" s="545" t="s">
        <v>28</v>
      </c>
      <c r="H838" s="545" t="s">
        <v>38</v>
      </c>
      <c r="I838" s="545" t="s">
        <v>260</v>
      </c>
      <c r="J838" s="555">
        <v>44280</v>
      </c>
      <c r="K838" s="545" t="s">
        <v>3744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6605</v>
      </c>
      <c r="C839" s="514" t="s">
        <v>2882</v>
      </c>
      <c r="D839" s="545" t="s">
        <v>2585</v>
      </c>
      <c r="E839" s="557">
        <v>117357</v>
      </c>
      <c r="F839" s="545" t="s">
        <v>3445</v>
      </c>
      <c r="G839" s="545" t="s">
        <v>28</v>
      </c>
      <c r="H839" s="545" t="s">
        <v>38</v>
      </c>
      <c r="I839" s="545" t="s">
        <v>2932</v>
      </c>
      <c r="J839" s="555">
        <v>44330</v>
      </c>
      <c r="K839" s="545" t="s">
        <v>3760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6612</v>
      </c>
      <c r="C840" s="514" t="s">
        <v>2882</v>
      </c>
      <c r="D840" s="545" t="s">
        <v>6271</v>
      </c>
      <c r="E840" s="557">
        <v>19000</v>
      </c>
      <c r="F840" s="545" t="s">
        <v>3203</v>
      </c>
      <c r="G840" s="545" t="s">
        <v>28</v>
      </c>
      <c r="H840" s="545" t="s">
        <v>38</v>
      </c>
      <c r="I840" s="545" t="s">
        <v>2932</v>
      </c>
      <c r="J840" s="555">
        <v>44263</v>
      </c>
      <c r="K840" s="545" t="s">
        <v>3750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6613</v>
      </c>
      <c r="C841" s="514" t="s">
        <v>2882</v>
      </c>
      <c r="D841" s="545" t="s">
        <v>6271</v>
      </c>
      <c r="E841" s="557">
        <v>14000</v>
      </c>
      <c r="F841" s="545" t="s">
        <v>6614</v>
      </c>
      <c r="G841" s="545" t="s">
        <v>2884</v>
      </c>
      <c r="H841" s="545" t="s">
        <v>29</v>
      </c>
      <c r="I841" s="545" t="s">
        <v>2885</v>
      </c>
      <c r="J841" s="555">
        <v>43605</v>
      </c>
      <c r="K841" s="545" t="s">
        <v>3764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6509</v>
      </c>
      <c r="C842" s="514" t="s">
        <v>2882</v>
      </c>
      <c r="D842" s="545" t="s">
        <v>6271</v>
      </c>
      <c r="E842" s="557">
        <v>5000</v>
      </c>
      <c r="F842" s="545" t="s">
        <v>518</v>
      </c>
      <c r="G842" s="545" t="s">
        <v>28</v>
      </c>
      <c r="H842" s="545" t="s">
        <v>38</v>
      </c>
      <c r="I842" s="545" t="s">
        <v>260</v>
      </c>
      <c r="J842" s="555">
        <v>44421</v>
      </c>
      <c r="K842" s="545" t="s">
        <v>3750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6598</v>
      </c>
      <c r="C843" s="514" t="s">
        <v>2882</v>
      </c>
      <c r="D843" s="545" t="s">
        <v>6271</v>
      </c>
      <c r="E843" s="557">
        <v>25000</v>
      </c>
      <c r="F843" s="545" t="s">
        <v>3462</v>
      </c>
      <c r="G843" s="545" t="s">
        <v>28</v>
      </c>
      <c r="H843" s="545" t="s">
        <v>38</v>
      </c>
      <c r="I843" s="545" t="s">
        <v>260</v>
      </c>
      <c r="J843" s="555">
        <v>44585</v>
      </c>
      <c r="K843" s="545" t="s">
        <v>3757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6615</v>
      </c>
      <c r="C844" s="514" t="s">
        <v>2882</v>
      </c>
      <c r="D844" s="545" t="s">
        <v>6271</v>
      </c>
      <c r="E844" s="557">
        <v>300000</v>
      </c>
      <c r="F844" s="545" t="s">
        <v>1532</v>
      </c>
      <c r="G844" s="545" t="s">
        <v>28</v>
      </c>
      <c r="H844" s="545" t="s">
        <v>38</v>
      </c>
      <c r="I844" s="545" t="s">
        <v>260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6593</v>
      </c>
      <c r="C845" s="545" t="s">
        <v>3740</v>
      </c>
      <c r="D845" s="545" t="s">
        <v>6271</v>
      </c>
      <c r="E845" s="557">
        <v>15000</v>
      </c>
      <c r="F845" s="545" t="s">
        <v>1735</v>
      </c>
      <c r="G845" s="537" t="s">
        <v>28</v>
      </c>
      <c r="H845" s="537" t="s">
        <v>29</v>
      </c>
      <c r="I845" s="537" t="s">
        <v>6594</v>
      </c>
      <c r="J845" s="555">
        <v>44594</v>
      </c>
      <c r="K845" s="580" t="s">
        <v>3757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6418</v>
      </c>
      <c r="C846" s="545" t="s">
        <v>3740</v>
      </c>
      <c r="D846" s="545" t="s">
        <v>2585</v>
      </c>
      <c r="E846" s="557">
        <v>2232</v>
      </c>
      <c r="F846" s="538" t="s">
        <v>1206</v>
      </c>
      <c r="G846" s="537" t="s">
        <v>110</v>
      </c>
      <c r="H846" s="537" t="s">
        <v>29</v>
      </c>
      <c r="I846" s="537" t="s">
        <v>4060</v>
      </c>
      <c r="J846" s="575">
        <v>44145</v>
      </c>
      <c r="K846" s="580" t="s">
        <v>3744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6616</v>
      </c>
      <c r="C847" s="545" t="s">
        <v>3740</v>
      </c>
      <c r="D847" s="545" t="s">
        <v>624</v>
      </c>
      <c r="E847" s="557">
        <v>129000</v>
      </c>
      <c r="F847" s="538" t="s">
        <v>4887</v>
      </c>
      <c r="G847" s="537" t="s">
        <v>110</v>
      </c>
      <c r="H847" s="545" t="s">
        <v>2039</v>
      </c>
      <c r="I847" s="537" t="s">
        <v>6182</v>
      </c>
      <c r="J847" s="575">
        <v>44216</v>
      </c>
      <c r="K847" s="580" t="s">
        <v>3744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6617</v>
      </c>
      <c r="C848" s="545" t="s">
        <v>3740</v>
      </c>
      <c r="D848" s="545" t="s">
        <v>624</v>
      </c>
      <c r="E848" s="557">
        <v>630477</v>
      </c>
      <c r="F848" s="538" t="s">
        <v>4887</v>
      </c>
      <c r="G848" s="537" t="s">
        <v>110</v>
      </c>
      <c r="H848" s="545" t="s">
        <v>2039</v>
      </c>
      <c r="I848" s="537" t="s">
        <v>6182</v>
      </c>
      <c r="J848" s="575">
        <v>44207</v>
      </c>
      <c r="K848" s="580" t="s">
        <v>3797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6618</v>
      </c>
      <c r="C849" s="545" t="s">
        <v>3740</v>
      </c>
      <c r="D849" s="545" t="s">
        <v>624</v>
      </c>
      <c r="E849" s="557">
        <v>152856.49</v>
      </c>
      <c r="F849" s="514" t="s">
        <v>4048</v>
      </c>
      <c r="G849" s="537" t="s">
        <v>110</v>
      </c>
      <c r="H849" s="545" t="s">
        <v>2039</v>
      </c>
      <c r="I849" s="537" t="s">
        <v>6182</v>
      </c>
      <c r="J849" s="575">
        <v>44385</v>
      </c>
      <c r="K849" s="580" t="s">
        <v>3744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6619</v>
      </c>
      <c r="C850" s="514" t="s">
        <v>3740</v>
      </c>
      <c r="D850" s="545" t="s">
        <v>6271</v>
      </c>
      <c r="E850" s="557">
        <v>22140.93</v>
      </c>
      <c r="F850" s="545" t="s">
        <v>6620</v>
      </c>
      <c r="G850" s="545" t="s">
        <v>28</v>
      </c>
      <c r="H850" s="545" t="s">
        <v>20</v>
      </c>
      <c r="I850" s="545" t="s">
        <v>214</v>
      </c>
      <c r="J850" s="555">
        <v>44656</v>
      </c>
      <c r="K850" s="545" t="s">
        <v>3750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6621</v>
      </c>
      <c r="C851" s="545" t="s">
        <v>3740</v>
      </c>
      <c r="D851" s="545" t="s">
        <v>624</v>
      </c>
      <c r="E851" s="557">
        <v>230428.79</v>
      </c>
      <c r="F851" s="606" t="s">
        <v>5350</v>
      </c>
      <c r="G851" s="537" t="s">
        <v>110</v>
      </c>
      <c r="H851" s="545" t="s">
        <v>2039</v>
      </c>
      <c r="I851" s="537" t="s">
        <v>6182</v>
      </c>
      <c r="J851" s="575">
        <v>44294</v>
      </c>
      <c r="K851" s="580" t="s">
        <v>3744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6622</v>
      </c>
      <c r="C852" s="545" t="s">
        <v>3740</v>
      </c>
      <c r="D852" s="545" t="s">
        <v>624</v>
      </c>
      <c r="E852" s="557">
        <v>281890.89</v>
      </c>
      <c r="F852" s="545" t="s">
        <v>4230</v>
      </c>
      <c r="G852" s="537" t="s">
        <v>28</v>
      </c>
      <c r="H852" s="537" t="s">
        <v>20</v>
      </c>
      <c r="I852" s="537" t="s">
        <v>369</v>
      </c>
      <c r="J852" s="555">
        <v>44300</v>
      </c>
      <c r="K852" s="580" t="s">
        <v>3750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2882</v>
      </c>
      <c r="D853" s="545" t="s">
        <v>2585</v>
      </c>
      <c r="E853" s="557">
        <v>84500</v>
      </c>
      <c r="F853" s="545" t="s">
        <v>3352</v>
      </c>
      <c r="G853" s="545" t="s">
        <v>2950</v>
      </c>
      <c r="H853" s="545" t="s">
        <v>29</v>
      </c>
      <c r="I853" s="545" t="s">
        <v>2950</v>
      </c>
      <c r="J853" s="555">
        <v>43441</v>
      </c>
      <c r="K853" s="545" t="s">
        <v>3764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6414</v>
      </c>
      <c r="C854" s="514" t="s">
        <v>2882</v>
      </c>
      <c r="D854" s="545" t="s">
        <v>2585</v>
      </c>
      <c r="E854" s="557">
        <v>32277</v>
      </c>
      <c r="F854" s="545" t="s">
        <v>2904</v>
      </c>
      <c r="G854" s="545" t="s">
        <v>2884</v>
      </c>
      <c r="H854" s="545" t="s">
        <v>29</v>
      </c>
      <c r="I854" s="545" t="s">
        <v>2885</v>
      </c>
      <c r="J854" s="555">
        <v>43753</v>
      </c>
      <c r="K854" s="545" t="s">
        <v>3750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6403</v>
      </c>
      <c r="C855" s="514" t="s">
        <v>2882</v>
      </c>
      <c r="D855" s="545" t="s">
        <v>624</v>
      </c>
      <c r="E855" s="557">
        <v>15091.06</v>
      </c>
      <c r="F855" s="545" t="s">
        <v>3292</v>
      </c>
      <c r="G855" s="545" t="s">
        <v>28</v>
      </c>
      <c r="H855" s="545" t="s">
        <v>38</v>
      </c>
      <c r="I855" s="545" t="s">
        <v>306</v>
      </c>
      <c r="J855" s="555">
        <v>44322</v>
      </c>
      <c r="K855" s="555" t="s">
        <v>3750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6602</v>
      </c>
      <c r="C856" s="514" t="s">
        <v>3740</v>
      </c>
      <c r="D856" s="545" t="s">
        <v>6271</v>
      </c>
      <c r="E856" s="557">
        <v>31400</v>
      </c>
      <c r="F856" s="545" t="s">
        <v>3794</v>
      </c>
      <c r="G856" s="545" t="s">
        <v>28</v>
      </c>
      <c r="H856" s="545" t="s">
        <v>20</v>
      </c>
      <c r="I856" s="555" t="s">
        <v>214</v>
      </c>
      <c r="J856" s="555">
        <v>44609</v>
      </c>
      <c r="K856" s="545" t="s">
        <v>3760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6338</v>
      </c>
      <c r="C857" s="514" t="s">
        <v>2882</v>
      </c>
      <c r="D857" s="545" t="s">
        <v>6271</v>
      </c>
      <c r="E857" s="557">
        <v>40000</v>
      </c>
      <c r="F857" s="514" t="s">
        <v>6623</v>
      </c>
      <c r="G857" s="545" t="s">
        <v>28</v>
      </c>
      <c r="H857" s="545" t="s">
        <v>38</v>
      </c>
      <c r="I857" s="545" t="s">
        <v>260</v>
      </c>
      <c r="J857" s="555">
        <v>44321</v>
      </c>
      <c r="K857" s="545" t="s">
        <v>3750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6624</v>
      </c>
      <c r="C858" s="514" t="s">
        <v>3740</v>
      </c>
      <c r="D858" s="545" t="s">
        <v>624</v>
      </c>
      <c r="E858" s="557">
        <v>171724.96</v>
      </c>
      <c r="F858" s="545" t="s">
        <v>4726</v>
      </c>
      <c r="G858" s="545" t="s">
        <v>28</v>
      </c>
      <c r="H858" s="545" t="s">
        <v>20</v>
      </c>
      <c r="I858" s="555" t="s">
        <v>369</v>
      </c>
      <c r="J858" s="555">
        <v>44274</v>
      </c>
      <c r="K858" s="545" t="s">
        <v>3750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6598</v>
      </c>
      <c r="C859" s="514" t="s">
        <v>2882</v>
      </c>
      <c r="D859" s="545" t="s">
        <v>6271</v>
      </c>
      <c r="E859" s="557">
        <v>25000</v>
      </c>
      <c r="F859" s="514" t="s">
        <v>6625</v>
      </c>
      <c r="G859" s="545" t="s">
        <v>28</v>
      </c>
      <c r="H859" s="545" t="s">
        <v>38</v>
      </c>
      <c r="I859" s="545" t="s">
        <v>260</v>
      </c>
      <c r="J859" s="555">
        <v>44263</v>
      </c>
      <c r="K859" s="545" t="s">
        <v>3760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6626</v>
      </c>
      <c r="C860" s="514" t="s">
        <v>3740</v>
      </c>
      <c r="D860" s="545" t="s">
        <v>624</v>
      </c>
      <c r="E860" s="557">
        <v>221711.79</v>
      </c>
      <c r="F860" s="545" t="s">
        <v>3940</v>
      </c>
      <c r="G860" s="545" t="s">
        <v>28</v>
      </c>
      <c r="H860" s="545" t="s">
        <v>2039</v>
      </c>
      <c r="I860" s="555" t="s">
        <v>6182</v>
      </c>
      <c r="J860" s="555">
        <v>44252</v>
      </c>
      <c r="K860" s="545" t="s">
        <v>3744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6627</v>
      </c>
      <c r="C861" s="514" t="s">
        <v>2882</v>
      </c>
      <c r="D861" s="545" t="s">
        <v>6271</v>
      </c>
      <c r="E861" s="557">
        <v>31000</v>
      </c>
      <c r="F861" s="514" t="s">
        <v>6628</v>
      </c>
      <c r="G861" s="545" t="s">
        <v>28</v>
      </c>
      <c r="H861" s="545" t="s">
        <v>38</v>
      </c>
      <c r="I861" s="545" t="s">
        <v>306</v>
      </c>
      <c r="J861" s="555">
        <v>44382</v>
      </c>
      <c r="K861" s="545" t="s">
        <v>3744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6629</v>
      </c>
      <c r="C862" s="514" t="s">
        <v>2882</v>
      </c>
      <c r="D862" s="545" t="s">
        <v>6271</v>
      </c>
      <c r="E862" s="557">
        <v>105000</v>
      </c>
      <c r="F862" s="545" t="s">
        <v>1180</v>
      </c>
      <c r="G862" s="545" t="s">
        <v>28</v>
      </c>
      <c r="H862" s="545" t="s">
        <v>38</v>
      </c>
      <c r="I862" s="555" t="s">
        <v>653</v>
      </c>
      <c r="J862" s="555">
        <v>44677</v>
      </c>
      <c r="K862" s="545" t="s">
        <v>3757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6593</v>
      </c>
      <c r="C863" s="514" t="s">
        <v>3740</v>
      </c>
      <c r="D863" s="545" t="s">
        <v>6271</v>
      </c>
      <c r="E863" s="557">
        <v>25000</v>
      </c>
      <c r="F863" s="545" t="s">
        <v>1735</v>
      </c>
      <c r="G863" s="545" t="s">
        <v>28</v>
      </c>
      <c r="H863" s="545" t="s">
        <v>29</v>
      </c>
      <c r="I863" s="555" t="s">
        <v>4991</v>
      </c>
      <c r="J863" s="555">
        <v>44594</v>
      </c>
      <c r="K863" s="545" t="s">
        <v>3757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6630</v>
      </c>
      <c r="C864" s="514" t="s">
        <v>2882</v>
      </c>
      <c r="D864" s="545" t="s">
        <v>6271</v>
      </c>
      <c r="E864" s="557">
        <v>15000</v>
      </c>
      <c r="F864" s="514" t="s">
        <v>3098</v>
      </c>
      <c r="G864" s="545" t="s">
        <v>28</v>
      </c>
      <c r="H864" s="545" t="s">
        <v>38</v>
      </c>
      <c r="I864" s="545" t="s">
        <v>306</v>
      </c>
      <c r="J864" s="555">
        <v>44602</v>
      </c>
      <c r="K864" s="545" t="s">
        <v>3750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6401</v>
      </c>
      <c r="C865" s="514" t="s">
        <v>2882</v>
      </c>
      <c r="D865" s="545" t="s">
        <v>6271</v>
      </c>
      <c r="E865" s="557">
        <v>24500</v>
      </c>
      <c r="F865" s="514" t="s">
        <v>6631</v>
      </c>
      <c r="G865" s="545" t="s">
        <v>28</v>
      </c>
      <c r="H865" s="545" t="s">
        <v>38</v>
      </c>
      <c r="I865" s="545" t="s">
        <v>306</v>
      </c>
      <c r="J865" s="555">
        <v>44439</v>
      </c>
      <c r="K865" s="545" t="s">
        <v>3760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6632</v>
      </c>
      <c r="C866" s="392" t="s">
        <v>2882</v>
      </c>
      <c r="D866" s="545" t="s">
        <v>624</v>
      </c>
      <c r="E866" s="568" t="s">
        <v>6633</v>
      </c>
      <c r="F866" s="545" t="s">
        <v>3253</v>
      </c>
      <c r="G866" s="555" t="s">
        <v>28</v>
      </c>
      <c r="H866" s="555" t="s">
        <v>38</v>
      </c>
      <c r="I866" s="555" t="s">
        <v>306</v>
      </c>
      <c r="J866" s="555">
        <v>44440</v>
      </c>
      <c r="K866" s="555" t="s">
        <v>3750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6634</v>
      </c>
      <c r="C867" s="514" t="s">
        <v>3740</v>
      </c>
      <c r="D867" s="545" t="s">
        <v>624</v>
      </c>
      <c r="E867" s="557">
        <v>2966054.05</v>
      </c>
      <c r="F867" s="545" t="s">
        <v>3964</v>
      </c>
      <c r="G867" s="545" t="s">
        <v>28</v>
      </c>
      <c r="H867" s="545" t="s">
        <v>2039</v>
      </c>
      <c r="I867" s="555" t="s">
        <v>6182</v>
      </c>
      <c r="J867" s="555">
        <v>44426</v>
      </c>
      <c r="K867" s="545" t="s">
        <v>3966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6489</v>
      </c>
      <c r="C868" s="514" t="s">
        <v>3740</v>
      </c>
      <c r="D868" s="545" t="s">
        <v>624</v>
      </c>
      <c r="E868" s="557">
        <v>2132.5500000000002</v>
      </c>
      <c r="F868" s="545" t="s">
        <v>3964</v>
      </c>
      <c r="G868" s="545" t="s">
        <v>28</v>
      </c>
      <c r="H868" s="545" t="s">
        <v>2039</v>
      </c>
      <c r="I868" s="555" t="s">
        <v>6182</v>
      </c>
      <c r="J868" s="555">
        <v>44204</v>
      </c>
      <c r="K868" s="545" t="s">
        <v>3965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6410</v>
      </c>
      <c r="C869" s="514" t="s">
        <v>3740</v>
      </c>
      <c r="D869" s="545" t="s">
        <v>624</v>
      </c>
      <c r="E869" s="557">
        <v>2832.67</v>
      </c>
      <c r="F869" s="545" t="s">
        <v>3890</v>
      </c>
      <c r="G869" s="545" t="s">
        <v>28</v>
      </c>
      <c r="H869" s="545" t="s">
        <v>2039</v>
      </c>
      <c r="I869" s="555" t="s">
        <v>6182</v>
      </c>
      <c r="J869" s="555">
        <v>44298</v>
      </c>
      <c r="K869" s="545" t="s">
        <v>3760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6635</v>
      </c>
      <c r="C870" s="514" t="s">
        <v>3740</v>
      </c>
      <c r="D870" s="545" t="s">
        <v>624</v>
      </c>
      <c r="E870" s="557">
        <v>815208.64</v>
      </c>
      <c r="F870" s="545" t="s">
        <v>4009</v>
      </c>
      <c r="G870" s="545" t="s">
        <v>28</v>
      </c>
      <c r="H870" s="545" t="s">
        <v>20</v>
      </c>
      <c r="I870" s="555" t="s">
        <v>6182</v>
      </c>
      <c r="J870" s="555">
        <v>44445</v>
      </c>
      <c r="K870" s="545" t="s">
        <v>3966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3565</v>
      </c>
      <c r="C871" s="514" t="s">
        <v>3542</v>
      </c>
      <c r="D871" s="545" t="s">
        <v>6271</v>
      </c>
      <c r="E871" s="557">
        <v>3000</v>
      </c>
      <c r="F871" s="545" t="s">
        <v>3564</v>
      </c>
      <c r="G871" s="545" t="s">
        <v>28</v>
      </c>
      <c r="H871" s="545" t="s">
        <v>28</v>
      </c>
      <c r="I871" s="555" t="s">
        <v>6175</v>
      </c>
      <c r="J871" s="555">
        <v>44062</v>
      </c>
      <c r="K871" s="545" t="s">
        <v>3750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6605</v>
      </c>
      <c r="C872" s="514" t="s">
        <v>2882</v>
      </c>
      <c r="D872" s="545" t="s">
        <v>2585</v>
      </c>
      <c r="E872" s="557">
        <v>119000</v>
      </c>
      <c r="F872" s="514" t="s">
        <v>3445</v>
      </c>
      <c r="G872" s="545" t="s">
        <v>28</v>
      </c>
      <c r="H872" s="545" t="s">
        <v>38</v>
      </c>
      <c r="I872" s="545" t="s">
        <v>2932</v>
      </c>
      <c r="J872" s="555">
        <v>44199</v>
      </c>
      <c r="K872" s="555" t="s">
        <v>3760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6636</v>
      </c>
      <c r="C873" s="514" t="s">
        <v>3740</v>
      </c>
      <c r="D873" s="545" t="s">
        <v>6271</v>
      </c>
      <c r="E873" s="557">
        <v>50000</v>
      </c>
      <c r="F873" s="514" t="s">
        <v>2040</v>
      </c>
      <c r="G873" s="545" t="s">
        <v>28</v>
      </c>
      <c r="H873" s="545" t="s">
        <v>20</v>
      </c>
      <c r="I873" s="545" t="s">
        <v>214</v>
      </c>
      <c r="J873" s="555">
        <v>44614</v>
      </c>
      <c r="K873" s="545" t="s">
        <v>3750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6637</v>
      </c>
      <c r="C874" s="514" t="s">
        <v>2882</v>
      </c>
      <c r="D874" s="545" t="s">
        <v>6271</v>
      </c>
      <c r="E874" s="557">
        <v>33000</v>
      </c>
      <c r="F874" s="514" t="s">
        <v>6638</v>
      </c>
      <c r="G874" s="545" t="s">
        <v>28</v>
      </c>
      <c r="H874" s="545" t="s">
        <v>38</v>
      </c>
      <c r="I874" s="545" t="s">
        <v>306</v>
      </c>
      <c r="J874" s="555">
        <v>44615</v>
      </c>
      <c r="K874" s="545" t="s">
        <v>3760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6639</v>
      </c>
      <c r="C875" s="514" t="s">
        <v>3740</v>
      </c>
      <c r="D875" s="545" t="s">
        <v>6271</v>
      </c>
      <c r="E875" s="557">
        <v>129700</v>
      </c>
      <c r="F875" s="514" t="s">
        <v>5058</v>
      </c>
      <c r="G875" s="545" t="s">
        <v>110</v>
      </c>
      <c r="H875" s="545" t="s">
        <v>29</v>
      </c>
      <c r="I875" s="545" t="s">
        <v>4084</v>
      </c>
      <c r="J875" s="555">
        <v>44320</v>
      </c>
      <c r="K875" s="545" t="s">
        <v>3744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6277</v>
      </c>
      <c r="C876" s="514" t="s">
        <v>2882</v>
      </c>
      <c r="D876" s="545" t="s">
        <v>6271</v>
      </c>
      <c r="E876" s="557">
        <v>6000</v>
      </c>
      <c r="F876" s="514" t="s">
        <v>3151</v>
      </c>
      <c r="G876" s="545" t="s">
        <v>2884</v>
      </c>
      <c r="H876" s="545" t="s">
        <v>29</v>
      </c>
      <c r="I876" s="545" t="s">
        <v>2885</v>
      </c>
      <c r="J876" s="555">
        <v>43703</v>
      </c>
      <c r="K876" s="555" t="s">
        <v>4144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6640</v>
      </c>
      <c r="C877" s="514" t="s">
        <v>3740</v>
      </c>
      <c r="D877" s="545" t="s">
        <v>624</v>
      </c>
      <c r="E877" s="557">
        <v>66169.95</v>
      </c>
      <c r="F877" s="545" t="s">
        <v>3799</v>
      </c>
      <c r="G877" s="545" t="s">
        <v>28</v>
      </c>
      <c r="H877" s="545" t="s">
        <v>20</v>
      </c>
      <c r="I877" s="555" t="s">
        <v>369</v>
      </c>
      <c r="J877" s="555">
        <v>44547</v>
      </c>
      <c r="K877" s="545" t="s">
        <v>3764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6641</v>
      </c>
      <c r="C878" s="514" t="s">
        <v>3740</v>
      </c>
      <c r="D878" s="545" t="s">
        <v>624</v>
      </c>
      <c r="E878" s="557">
        <v>154271.19</v>
      </c>
      <c r="F878" s="545" t="s">
        <v>4648</v>
      </c>
      <c r="G878" s="545" t="s">
        <v>28</v>
      </c>
      <c r="H878" s="545" t="s">
        <v>29</v>
      </c>
      <c r="I878" s="555" t="s">
        <v>4025</v>
      </c>
      <c r="J878" s="555">
        <v>44389</v>
      </c>
      <c r="K878" s="545" t="s">
        <v>3744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6642</v>
      </c>
      <c r="C879" s="514" t="s">
        <v>3740</v>
      </c>
      <c r="D879" s="545" t="s">
        <v>6271</v>
      </c>
      <c r="E879" s="557">
        <v>20000</v>
      </c>
      <c r="F879" s="545" t="s">
        <v>4917</v>
      </c>
      <c r="G879" s="545" t="s">
        <v>28</v>
      </c>
      <c r="H879" s="545" t="s">
        <v>29</v>
      </c>
      <c r="I879" s="555" t="s">
        <v>3576</v>
      </c>
      <c r="J879" s="555">
        <v>44424</v>
      </c>
      <c r="K879" s="545" t="s">
        <v>3760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6342</v>
      </c>
      <c r="C880" s="514" t="s">
        <v>3740</v>
      </c>
      <c r="D880" s="545" t="s">
        <v>6271</v>
      </c>
      <c r="E880" s="557">
        <v>25000</v>
      </c>
      <c r="F880" s="545" t="s">
        <v>4328</v>
      </c>
      <c r="G880" s="545" t="s">
        <v>110</v>
      </c>
      <c r="H880" s="545" t="s">
        <v>29</v>
      </c>
      <c r="I880" s="555" t="s">
        <v>3817</v>
      </c>
      <c r="J880" s="555">
        <v>44263</v>
      </c>
      <c r="K880" s="545" t="s">
        <v>3750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6619</v>
      </c>
      <c r="C881" s="514" t="s">
        <v>3740</v>
      </c>
      <c r="D881" s="545" t="s">
        <v>6271</v>
      </c>
      <c r="E881" s="557">
        <v>10000</v>
      </c>
      <c r="F881" s="514" t="s">
        <v>6620</v>
      </c>
      <c r="G881" s="545" t="s">
        <v>28</v>
      </c>
      <c r="H881" s="545" t="s">
        <v>20</v>
      </c>
      <c r="I881" s="545" t="s">
        <v>214</v>
      </c>
      <c r="J881" s="555">
        <v>44656</v>
      </c>
      <c r="K881" s="545" t="s">
        <v>3750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3740</v>
      </c>
      <c r="D882" s="545" t="s">
        <v>6271</v>
      </c>
      <c r="E882" s="557">
        <v>1000</v>
      </c>
      <c r="F882" s="514" t="s">
        <v>4799</v>
      </c>
      <c r="G882" s="545" t="s">
        <v>110</v>
      </c>
      <c r="H882" s="545" t="s">
        <v>29</v>
      </c>
      <c r="I882" s="545" t="s">
        <v>3802</v>
      </c>
      <c r="J882" s="555">
        <v>44579</v>
      </c>
      <c r="K882" s="545" t="s">
        <v>4106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6372</v>
      </c>
      <c r="C883" s="514" t="s">
        <v>3740</v>
      </c>
      <c r="D883" s="545" t="s">
        <v>6271</v>
      </c>
      <c r="E883" s="557">
        <v>5000</v>
      </c>
      <c r="F883" s="514" t="s">
        <v>5042</v>
      </c>
      <c r="G883" s="545" t="s">
        <v>110</v>
      </c>
      <c r="H883" s="545" t="s">
        <v>29</v>
      </c>
      <c r="I883" s="545" t="s">
        <v>4427</v>
      </c>
      <c r="J883" s="555">
        <v>44180</v>
      </c>
      <c r="K883" s="545" t="s">
        <v>3750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6586</v>
      </c>
      <c r="C884" s="514" t="s">
        <v>2882</v>
      </c>
      <c r="D884" s="545" t="s">
        <v>6271</v>
      </c>
      <c r="E884" s="557">
        <v>62000</v>
      </c>
      <c r="F884" s="514" t="s">
        <v>6643</v>
      </c>
      <c r="G884" s="545" t="s">
        <v>2884</v>
      </c>
      <c r="H884" s="545" t="s">
        <v>29</v>
      </c>
      <c r="I884" s="545" t="s">
        <v>2885</v>
      </c>
      <c r="J884" s="555">
        <v>43811</v>
      </c>
      <c r="K884" s="545" t="s">
        <v>3760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6644</v>
      </c>
      <c r="C885" s="514" t="s">
        <v>3740</v>
      </c>
      <c r="D885" s="545" t="s">
        <v>2585</v>
      </c>
      <c r="E885" s="557">
        <v>581895.17000000004</v>
      </c>
      <c r="F885" s="514" t="s">
        <v>3763</v>
      </c>
      <c r="G885" s="545" t="s">
        <v>28</v>
      </c>
      <c r="H885" s="545" t="s">
        <v>20</v>
      </c>
      <c r="I885" s="545" t="s">
        <v>5213</v>
      </c>
      <c r="J885" s="555">
        <v>44084</v>
      </c>
      <c r="K885" s="545" t="s">
        <v>3764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6645</v>
      </c>
      <c r="C886" s="514" t="s">
        <v>3740</v>
      </c>
      <c r="D886" s="545" t="s">
        <v>6271</v>
      </c>
      <c r="E886" s="557">
        <v>10000</v>
      </c>
      <c r="F886" s="514" t="s">
        <v>4693</v>
      </c>
      <c r="G886" s="545" t="s">
        <v>28</v>
      </c>
      <c r="H886" s="545" t="s">
        <v>20</v>
      </c>
      <c r="I886" s="545" t="s">
        <v>220</v>
      </c>
      <c r="J886" s="555">
        <v>44645</v>
      </c>
      <c r="K886" s="545" t="s">
        <v>3757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6405</v>
      </c>
      <c r="C887" s="514" t="s">
        <v>2882</v>
      </c>
      <c r="D887" s="545" t="s">
        <v>6271</v>
      </c>
      <c r="E887" s="557">
        <v>15000</v>
      </c>
      <c r="F887" s="514" t="s">
        <v>6646</v>
      </c>
      <c r="G887" s="545" t="s">
        <v>28</v>
      </c>
      <c r="H887" s="545" t="s">
        <v>38</v>
      </c>
      <c r="I887" s="545" t="s">
        <v>306</v>
      </c>
      <c r="J887" s="555">
        <v>44319</v>
      </c>
      <c r="K887" s="545" t="s">
        <v>3750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6449</v>
      </c>
      <c r="C888" s="514" t="s">
        <v>2882</v>
      </c>
      <c r="D888" s="545" t="s">
        <v>6271</v>
      </c>
      <c r="E888" s="557">
        <v>911.9</v>
      </c>
      <c r="F888" s="514" t="s">
        <v>776</v>
      </c>
      <c r="G888" s="545" t="s">
        <v>28</v>
      </c>
      <c r="H888" s="545" t="s">
        <v>38</v>
      </c>
      <c r="I888" s="545" t="s">
        <v>260</v>
      </c>
      <c r="J888" s="555">
        <v>44280</v>
      </c>
      <c r="K888" s="545" t="s">
        <v>3750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6606</v>
      </c>
      <c r="C889" s="514" t="s">
        <v>3740</v>
      </c>
      <c r="D889" s="545" t="s">
        <v>6271</v>
      </c>
      <c r="E889" s="557">
        <v>146000</v>
      </c>
      <c r="F889" s="514" t="s">
        <v>4446</v>
      </c>
      <c r="G889" s="545" t="s">
        <v>28</v>
      </c>
      <c r="H889" s="545" t="s">
        <v>20</v>
      </c>
      <c r="I889" s="545" t="s">
        <v>214</v>
      </c>
      <c r="J889" s="555">
        <v>44615</v>
      </c>
      <c r="K889" s="545" t="s">
        <v>3750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6647</v>
      </c>
      <c r="C890" s="514" t="s">
        <v>3740</v>
      </c>
      <c r="D890" s="545" t="s">
        <v>624</v>
      </c>
      <c r="E890" s="557">
        <v>114850.92</v>
      </c>
      <c r="F890" s="514" t="s">
        <v>4364</v>
      </c>
      <c r="G890" s="545" t="s">
        <v>28</v>
      </c>
      <c r="H890" s="545" t="s">
        <v>20</v>
      </c>
      <c r="I890" s="545" t="s">
        <v>369</v>
      </c>
      <c r="J890" s="555">
        <v>44462</v>
      </c>
      <c r="K890" s="545" t="s">
        <v>3750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6648</v>
      </c>
      <c r="C891" s="514" t="s">
        <v>3740</v>
      </c>
      <c r="D891" s="545" t="s">
        <v>6271</v>
      </c>
      <c r="E891" s="557">
        <v>100000</v>
      </c>
      <c r="F891" s="514" t="s">
        <v>6649</v>
      </c>
      <c r="G891" s="545" t="s">
        <v>28</v>
      </c>
      <c r="H891" s="545" t="s">
        <v>20</v>
      </c>
      <c r="I891" s="555" t="s">
        <v>6257</v>
      </c>
      <c r="J891" s="555">
        <v>44454</v>
      </c>
      <c r="K891" s="545" t="s">
        <v>3750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6434</v>
      </c>
      <c r="C892" s="514" t="s">
        <v>2882</v>
      </c>
      <c r="D892" s="545" t="s">
        <v>6271</v>
      </c>
      <c r="E892" s="557">
        <v>100000</v>
      </c>
      <c r="F892" s="514" t="s">
        <v>6650</v>
      </c>
      <c r="G892" s="545" t="s">
        <v>28</v>
      </c>
      <c r="H892" s="545" t="s">
        <v>38</v>
      </c>
      <c r="I892" s="545" t="s">
        <v>306</v>
      </c>
      <c r="J892" s="555">
        <v>44321</v>
      </c>
      <c r="K892" s="545" t="s">
        <v>3760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6583</v>
      </c>
      <c r="C893" s="514" t="s">
        <v>2882</v>
      </c>
      <c r="D893" s="545" t="s">
        <v>6271</v>
      </c>
      <c r="E893" s="557">
        <v>20000</v>
      </c>
      <c r="F893" s="514" t="s">
        <v>3228</v>
      </c>
      <c r="G893" s="545" t="s">
        <v>28</v>
      </c>
      <c r="H893" s="545" t="s">
        <v>38</v>
      </c>
      <c r="I893" s="545" t="s">
        <v>306</v>
      </c>
      <c r="J893" s="555">
        <v>44333</v>
      </c>
      <c r="K893" s="545" t="s">
        <v>3760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6651</v>
      </c>
      <c r="C894" s="392" t="s">
        <v>2882</v>
      </c>
      <c r="D894" s="545" t="s">
        <v>624</v>
      </c>
      <c r="E894" s="568" t="s">
        <v>6652</v>
      </c>
      <c r="F894" s="545" t="s">
        <v>3035</v>
      </c>
      <c r="G894" s="555" t="s">
        <v>28</v>
      </c>
      <c r="H894" s="555" t="s">
        <v>38</v>
      </c>
      <c r="I894" s="555" t="s">
        <v>260</v>
      </c>
      <c r="J894" s="555">
        <v>44263</v>
      </c>
      <c r="K894" s="555" t="s">
        <v>3764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6653</v>
      </c>
      <c r="C895" s="514" t="s">
        <v>2882</v>
      </c>
      <c r="D895" s="545" t="s">
        <v>6271</v>
      </c>
      <c r="E895" s="557">
        <v>62000</v>
      </c>
      <c r="F895" s="545" t="s">
        <v>3237</v>
      </c>
      <c r="G895" s="545" t="s">
        <v>2950</v>
      </c>
      <c r="H895" s="545" t="s">
        <v>29</v>
      </c>
      <c r="I895" s="555" t="s">
        <v>2950</v>
      </c>
      <c r="J895" s="555">
        <v>43439</v>
      </c>
      <c r="K895" s="545" t="s">
        <v>3764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3565</v>
      </c>
      <c r="C896" s="514" t="s">
        <v>3542</v>
      </c>
      <c r="D896" s="545" t="s">
        <v>6271</v>
      </c>
      <c r="E896" s="557">
        <v>3000</v>
      </c>
      <c r="F896" s="514" t="s">
        <v>3564</v>
      </c>
      <c r="G896" s="545" t="s">
        <v>28</v>
      </c>
      <c r="H896" s="545" t="s">
        <v>28</v>
      </c>
      <c r="I896" s="555" t="s">
        <v>6175</v>
      </c>
      <c r="J896" s="555">
        <v>44062</v>
      </c>
      <c r="K896" s="545" t="s">
        <v>3750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6654</v>
      </c>
      <c r="C897" s="607" t="s">
        <v>3740</v>
      </c>
      <c r="D897" s="608" t="s">
        <v>2585</v>
      </c>
      <c r="E897" s="609">
        <v>118629.88</v>
      </c>
      <c r="F897" s="607" t="s">
        <v>4325</v>
      </c>
      <c r="G897" s="608" t="s">
        <v>28</v>
      </c>
      <c r="H897" s="608" t="s">
        <v>29</v>
      </c>
      <c r="I897" s="608" t="s">
        <v>3618</v>
      </c>
      <c r="J897" s="610">
        <v>44405</v>
      </c>
      <c r="K897" s="608" t="s">
        <v>3764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6415</v>
      </c>
      <c r="C898" s="514" t="s">
        <v>2882</v>
      </c>
      <c r="D898" s="545" t="s">
        <v>6271</v>
      </c>
      <c r="E898" s="557">
        <v>31000</v>
      </c>
      <c r="F898" s="514" t="s">
        <v>1343</v>
      </c>
      <c r="G898" s="545" t="s">
        <v>28</v>
      </c>
      <c r="H898" s="545" t="s">
        <v>38</v>
      </c>
      <c r="I898" s="545" t="s">
        <v>260</v>
      </c>
      <c r="J898" s="555">
        <v>44319</v>
      </c>
      <c r="K898" s="545" t="s">
        <v>3750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6539</v>
      </c>
      <c r="C899" s="514" t="s">
        <v>2882</v>
      </c>
      <c r="D899" s="545" t="s">
        <v>6271</v>
      </c>
      <c r="E899" s="557">
        <v>15000</v>
      </c>
      <c r="F899" s="514" t="s">
        <v>6655</v>
      </c>
      <c r="G899" s="545" t="s">
        <v>28</v>
      </c>
      <c r="H899" s="545" t="s">
        <v>38</v>
      </c>
      <c r="I899" s="545" t="s">
        <v>260</v>
      </c>
      <c r="J899" s="555">
        <v>44323</v>
      </c>
      <c r="K899" s="545" t="s">
        <v>3797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6656</v>
      </c>
      <c r="C900" s="514" t="s">
        <v>2882</v>
      </c>
      <c r="D900" s="545" t="s">
        <v>6271</v>
      </c>
      <c r="E900" s="557">
        <v>75000</v>
      </c>
      <c r="F900" s="514" t="s">
        <v>6657</v>
      </c>
      <c r="G900" s="545" t="s">
        <v>28</v>
      </c>
      <c r="H900" s="545" t="s">
        <v>38</v>
      </c>
      <c r="I900" s="545" t="s">
        <v>2932</v>
      </c>
      <c r="J900" s="555">
        <v>44644</v>
      </c>
      <c r="K900" s="545" t="s">
        <v>3760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6658</v>
      </c>
      <c r="C901" s="514" t="s">
        <v>2882</v>
      </c>
      <c r="D901" s="545" t="s">
        <v>6271</v>
      </c>
      <c r="E901" s="557">
        <v>31000</v>
      </c>
      <c r="F901" s="514" t="s">
        <v>6659</v>
      </c>
      <c r="G901" s="545" t="s">
        <v>28</v>
      </c>
      <c r="H901" s="545" t="s">
        <v>38</v>
      </c>
      <c r="I901" s="545" t="s">
        <v>2932</v>
      </c>
      <c r="J901" s="555">
        <v>44568</v>
      </c>
      <c r="K901" s="545" t="s">
        <v>3757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6660</v>
      </c>
      <c r="C902" s="514" t="s">
        <v>3740</v>
      </c>
      <c r="D902" s="580" t="s">
        <v>624</v>
      </c>
      <c r="E902" s="581">
        <v>288923.90000000002</v>
      </c>
      <c r="F902" s="514" t="s">
        <v>6661</v>
      </c>
      <c r="G902" s="580" t="s">
        <v>28</v>
      </c>
      <c r="H902" s="580" t="s">
        <v>20</v>
      </c>
      <c r="I902" s="580" t="s">
        <v>4090</v>
      </c>
      <c r="J902" s="579">
        <v>44398</v>
      </c>
      <c r="K902" s="514" t="s">
        <v>3757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6478</v>
      </c>
      <c r="C903" s="514" t="s">
        <v>2882</v>
      </c>
      <c r="D903" s="545" t="s">
        <v>624</v>
      </c>
      <c r="E903" s="557">
        <v>7399239.3600000003</v>
      </c>
      <c r="F903" s="537" t="s">
        <v>3184</v>
      </c>
      <c r="G903" s="537" t="s">
        <v>2950</v>
      </c>
      <c r="H903" s="537" t="s">
        <v>29</v>
      </c>
      <c r="I903" s="537" t="s">
        <v>2950</v>
      </c>
      <c r="J903" s="578">
        <v>44021</v>
      </c>
      <c r="K903" s="538" t="s">
        <v>3750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6662</v>
      </c>
      <c r="C904" s="514" t="s">
        <v>2882</v>
      </c>
      <c r="D904" s="545" t="s">
        <v>624</v>
      </c>
      <c r="E904" s="557">
        <v>4668228.6100000003</v>
      </c>
      <c r="F904" s="537" t="s">
        <v>3184</v>
      </c>
      <c r="G904" s="537" t="s">
        <v>2950</v>
      </c>
      <c r="H904" s="537" t="s">
        <v>29</v>
      </c>
      <c r="I904" s="537" t="s">
        <v>2950</v>
      </c>
      <c r="J904" s="578">
        <v>44029</v>
      </c>
      <c r="K904" s="538" t="s">
        <v>3764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6485</v>
      </c>
      <c r="C905" s="514" t="s">
        <v>3740</v>
      </c>
      <c r="D905" s="545" t="s">
        <v>624</v>
      </c>
      <c r="E905" s="557">
        <v>160249.53</v>
      </c>
      <c r="F905" s="514" t="s">
        <v>3886</v>
      </c>
      <c r="G905" s="545" t="s">
        <v>110</v>
      </c>
      <c r="H905" s="545" t="s">
        <v>29</v>
      </c>
      <c r="I905" s="545" t="s">
        <v>3569</v>
      </c>
      <c r="J905" s="555">
        <v>44362</v>
      </c>
      <c r="K905" s="545" t="s">
        <v>3760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6663</v>
      </c>
      <c r="C906" s="514" t="s">
        <v>3740</v>
      </c>
      <c r="D906" s="545" t="s">
        <v>624</v>
      </c>
      <c r="E906" s="557">
        <v>128785.37</v>
      </c>
      <c r="F906" s="514" t="s">
        <v>6664</v>
      </c>
      <c r="G906" s="545" t="s">
        <v>28</v>
      </c>
      <c r="H906" s="545" t="s">
        <v>20</v>
      </c>
      <c r="I906" s="545" t="s">
        <v>369</v>
      </c>
      <c r="J906" s="555">
        <v>44355</v>
      </c>
      <c r="K906" s="538" t="s">
        <v>3757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6665</v>
      </c>
      <c r="C907" s="514" t="s">
        <v>3740</v>
      </c>
      <c r="D907" s="545" t="s">
        <v>624</v>
      </c>
      <c r="E907" s="557">
        <v>158853.29</v>
      </c>
      <c r="F907" s="514" t="s">
        <v>5283</v>
      </c>
      <c r="G907" s="537" t="s">
        <v>28</v>
      </c>
      <c r="H907" s="537" t="s">
        <v>20</v>
      </c>
      <c r="I907" s="537" t="s">
        <v>369</v>
      </c>
      <c r="J907" s="578">
        <v>44229</v>
      </c>
      <c r="K907" s="538" t="s">
        <v>3744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6636</v>
      </c>
      <c r="C908" s="514" t="s">
        <v>3740</v>
      </c>
      <c r="D908" s="545" t="s">
        <v>6271</v>
      </c>
      <c r="E908" s="557">
        <v>11329.01</v>
      </c>
      <c r="F908" s="514" t="s">
        <v>2040</v>
      </c>
      <c r="G908" s="537" t="s">
        <v>28</v>
      </c>
      <c r="H908" s="537" t="s">
        <v>20</v>
      </c>
      <c r="I908" s="537" t="s">
        <v>214</v>
      </c>
      <c r="J908" s="578">
        <v>44614</v>
      </c>
      <c r="K908" s="538" t="s">
        <v>3750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2882</v>
      </c>
      <c r="D909" s="545" t="s">
        <v>6271</v>
      </c>
      <c r="E909" s="557">
        <v>100000</v>
      </c>
      <c r="F909" s="514" t="s">
        <v>3004</v>
      </c>
      <c r="G909" s="537" t="s">
        <v>28</v>
      </c>
      <c r="H909" s="537" t="s">
        <v>38</v>
      </c>
      <c r="I909" s="537" t="s">
        <v>306</v>
      </c>
      <c r="J909" s="578">
        <v>44438</v>
      </c>
      <c r="K909" s="538" t="s">
        <v>3750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6338</v>
      </c>
      <c r="C910" s="514" t="s">
        <v>2882</v>
      </c>
      <c r="D910" s="545" t="s">
        <v>6271</v>
      </c>
      <c r="E910" s="557">
        <v>40000</v>
      </c>
      <c r="F910" s="514" t="s">
        <v>6623</v>
      </c>
      <c r="G910" s="537" t="s">
        <v>28</v>
      </c>
      <c r="H910" s="537" t="s">
        <v>38</v>
      </c>
      <c r="I910" s="537" t="s">
        <v>260</v>
      </c>
      <c r="J910" s="578">
        <v>44321</v>
      </c>
      <c r="K910" s="538" t="s">
        <v>3750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6598</v>
      </c>
      <c r="C911" s="514" t="s">
        <v>2882</v>
      </c>
      <c r="D911" s="545" t="s">
        <v>6271</v>
      </c>
      <c r="E911" s="557">
        <v>25000</v>
      </c>
      <c r="F911" s="514" t="s">
        <v>6625</v>
      </c>
      <c r="G911" s="537" t="s">
        <v>28</v>
      </c>
      <c r="H911" s="537" t="s">
        <v>38</v>
      </c>
      <c r="I911" s="537" t="s">
        <v>260</v>
      </c>
      <c r="J911" s="578">
        <v>44263</v>
      </c>
      <c r="K911" s="538" t="s">
        <v>3760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6613</v>
      </c>
      <c r="C912" s="514" t="s">
        <v>2882</v>
      </c>
      <c r="D912" s="545" t="s">
        <v>6271</v>
      </c>
      <c r="E912" s="557">
        <v>14000</v>
      </c>
      <c r="F912" s="514" t="s">
        <v>3188</v>
      </c>
      <c r="G912" s="537" t="s">
        <v>2884</v>
      </c>
      <c r="H912" s="537" t="s">
        <v>29</v>
      </c>
      <c r="I912" s="537" t="s">
        <v>2885</v>
      </c>
      <c r="J912" s="578">
        <v>43605</v>
      </c>
      <c r="K912" s="538" t="s">
        <v>3764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6666</v>
      </c>
      <c r="C913" s="514" t="s">
        <v>3740</v>
      </c>
      <c r="D913" s="545" t="s">
        <v>624</v>
      </c>
      <c r="E913" s="557">
        <v>398221.67</v>
      </c>
      <c r="F913" s="514" t="s">
        <v>4340</v>
      </c>
      <c r="G913" s="537" t="s">
        <v>28</v>
      </c>
      <c r="H913" s="537" t="s">
        <v>20</v>
      </c>
      <c r="I913" s="537" t="s">
        <v>4090</v>
      </c>
      <c r="J913" s="578">
        <v>44454</v>
      </c>
      <c r="K913" s="538" t="s">
        <v>3757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3740</v>
      </c>
      <c r="D914" s="545" t="s">
        <v>2585</v>
      </c>
      <c r="E914" s="557">
        <v>83984.540000000008</v>
      </c>
      <c r="F914" s="514" t="s">
        <v>5058</v>
      </c>
      <c r="G914" s="537" t="s">
        <v>110</v>
      </c>
      <c r="H914" s="537" t="s">
        <v>29</v>
      </c>
      <c r="I914" s="537" t="s">
        <v>4084</v>
      </c>
      <c r="J914" s="578">
        <v>44320</v>
      </c>
      <c r="K914" s="538" t="s">
        <v>3744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6667</v>
      </c>
      <c r="C915" s="514" t="s">
        <v>3740</v>
      </c>
      <c r="D915" s="545" t="s">
        <v>6271</v>
      </c>
      <c r="E915" s="557">
        <v>60000</v>
      </c>
      <c r="F915" s="514" t="s">
        <v>6668</v>
      </c>
      <c r="G915" s="537" t="s">
        <v>28</v>
      </c>
      <c r="H915" s="537" t="s">
        <v>29</v>
      </c>
      <c r="I915" s="537" t="s">
        <v>3033</v>
      </c>
      <c r="J915" s="578">
        <v>44294</v>
      </c>
      <c r="K915" s="538" t="s">
        <v>4449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3740</v>
      </c>
      <c r="D916" s="545" t="s">
        <v>624</v>
      </c>
      <c r="E916" s="557">
        <v>46583.9</v>
      </c>
      <c r="F916" s="514" t="s">
        <v>4226</v>
      </c>
      <c r="G916" s="537" t="s">
        <v>28</v>
      </c>
      <c r="H916" s="537" t="s">
        <v>20</v>
      </c>
      <c r="I916" s="537" t="s">
        <v>369</v>
      </c>
      <c r="J916" s="578">
        <v>44421</v>
      </c>
      <c r="K916" s="538" t="s">
        <v>3744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3740</v>
      </c>
      <c r="D917" s="545" t="s">
        <v>624</v>
      </c>
      <c r="E917" s="557">
        <v>1122976.82</v>
      </c>
      <c r="F917" s="514" t="s">
        <v>5242</v>
      </c>
      <c r="G917" s="537" t="s">
        <v>28</v>
      </c>
      <c r="H917" s="537" t="s">
        <v>20</v>
      </c>
      <c r="I917" s="537" t="s">
        <v>4090</v>
      </c>
      <c r="J917" s="578">
        <v>44454</v>
      </c>
      <c r="K917" s="538" t="s">
        <v>3757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6669</v>
      </c>
      <c r="C918" s="514" t="s">
        <v>3740</v>
      </c>
      <c r="D918" s="545" t="s">
        <v>6271</v>
      </c>
      <c r="E918" s="557">
        <v>50000.87</v>
      </c>
      <c r="F918" s="514" t="s">
        <v>1877</v>
      </c>
      <c r="G918" s="537" t="s">
        <v>28</v>
      </c>
      <c r="H918" s="537" t="s">
        <v>20</v>
      </c>
      <c r="I918" s="537" t="s">
        <v>369</v>
      </c>
      <c r="J918" s="578">
        <v>44379</v>
      </c>
      <c r="K918" s="538" t="s">
        <v>3744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3740</v>
      </c>
      <c r="D919" s="545" t="s">
        <v>6271</v>
      </c>
      <c r="E919" s="557">
        <v>10000</v>
      </c>
      <c r="F919" s="514" t="s">
        <v>4328</v>
      </c>
      <c r="G919" s="537" t="s">
        <v>110</v>
      </c>
      <c r="H919" s="537" t="s">
        <v>29</v>
      </c>
      <c r="I919" s="537" t="s">
        <v>3817</v>
      </c>
      <c r="J919" s="578">
        <v>44263</v>
      </c>
      <c r="K919" s="538" t="s">
        <v>3750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6450</v>
      </c>
      <c r="C920" s="514" t="s">
        <v>2882</v>
      </c>
      <c r="D920" s="545" t="s">
        <v>6271</v>
      </c>
      <c r="E920" s="557">
        <v>10000</v>
      </c>
      <c r="F920" s="537" t="s">
        <v>962</v>
      </c>
      <c r="G920" s="537" t="s">
        <v>28</v>
      </c>
      <c r="H920" s="537" t="s">
        <v>38</v>
      </c>
      <c r="I920" s="537" t="s">
        <v>306</v>
      </c>
      <c r="J920" s="578">
        <v>44328</v>
      </c>
      <c r="K920" s="538" t="s">
        <v>3744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6539</v>
      </c>
      <c r="C921" s="514" t="s">
        <v>2882</v>
      </c>
      <c r="D921" s="545" t="s">
        <v>6271</v>
      </c>
      <c r="E921" s="557">
        <v>100000</v>
      </c>
      <c r="F921" s="537" t="s">
        <v>3299</v>
      </c>
      <c r="G921" s="537" t="s">
        <v>28</v>
      </c>
      <c r="H921" s="537" t="s">
        <v>38</v>
      </c>
      <c r="I921" s="537" t="s">
        <v>260</v>
      </c>
      <c r="J921" s="578">
        <v>44323</v>
      </c>
      <c r="K921" s="538" t="s">
        <v>3797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3740</v>
      </c>
      <c r="D922" s="545" t="s">
        <v>6271</v>
      </c>
      <c r="E922" s="557">
        <v>70000</v>
      </c>
      <c r="F922" s="514" t="s">
        <v>6670</v>
      </c>
      <c r="G922" s="537" t="s">
        <v>28</v>
      </c>
      <c r="H922" s="537" t="s">
        <v>20</v>
      </c>
      <c r="I922" s="537" t="s">
        <v>369</v>
      </c>
      <c r="J922" s="578">
        <v>44251</v>
      </c>
      <c r="K922" s="538" t="s">
        <v>3764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2882</v>
      </c>
      <c r="D923" s="545" t="s">
        <v>6271</v>
      </c>
      <c r="E923" s="557">
        <v>35000</v>
      </c>
      <c r="F923" s="514" t="s">
        <v>3151</v>
      </c>
      <c r="G923" s="537" t="s">
        <v>2884</v>
      </c>
      <c r="H923" s="537" t="s">
        <v>29</v>
      </c>
      <c r="I923" s="537" t="s">
        <v>2885</v>
      </c>
      <c r="J923" s="578">
        <v>43703</v>
      </c>
      <c r="K923" s="538" t="s">
        <v>4144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3740</v>
      </c>
      <c r="D924" s="545" t="s">
        <v>6271</v>
      </c>
      <c r="E924" s="557">
        <v>7000</v>
      </c>
      <c r="F924" s="537" t="s">
        <v>292</v>
      </c>
      <c r="G924" s="537" t="s">
        <v>28</v>
      </c>
      <c r="H924" s="537" t="s">
        <v>29</v>
      </c>
      <c r="I924" s="537" t="s">
        <v>6259</v>
      </c>
      <c r="J924" s="578">
        <v>44335</v>
      </c>
      <c r="K924" s="538" t="s">
        <v>3797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3740</v>
      </c>
      <c r="D925" s="545" t="s">
        <v>6271</v>
      </c>
      <c r="E925" s="557">
        <v>50000</v>
      </c>
      <c r="F925" s="537" t="s">
        <v>5206</v>
      </c>
      <c r="G925" s="537" t="s">
        <v>28</v>
      </c>
      <c r="H925" s="545" t="s">
        <v>20</v>
      </c>
      <c r="I925" s="545" t="s">
        <v>220</v>
      </c>
      <c r="J925" s="555">
        <v>44469</v>
      </c>
      <c r="K925" s="538" t="s">
        <v>3760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2882</v>
      </c>
      <c r="D926" s="545" t="s">
        <v>6271</v>
      </c>
      <c r="E926" s="557">
        <v>520000</v>
      </c>
      <c r="F926" s="537" t="s">
        <v>456</v>
      </c>
      <c r="G926" s="537" t="s">
        <v>28</v>
      </c>
      <c r="H926" s="545" t="s">
        <v>38</v>
      </c>
      <c r="I926" s="545" t="s">
        <v>260</v>
      </c>
      <c r="J926" s="555">
        <v>44267</v>
      </c>
      <c r="K926" s="538" t="s">
        <v>3750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6449</v>
      </c>
      <c r="C927" s="514" t="s">
        <v>2882</v>
      </c>
      <c r="D927" s="545" t="s">
        <v>6271</v>
      </c>
      <c r="E927" s="557">
        <v>30995.22</v>
      </c>
      <c r="F927" s="537" t="s">
        <v>776</v>
      </c>
      <c r="G927" s="537" t="s">
        <v>28</v>
      </c>
      <c r="H927" s="537" t="s">
        <v>38</v>
      </c>
      <c r="I927" s="537" t="s">
        <v>260</v>
      </c>
      <c r="J927" s="578">
        <v>44280</v>
      </c>
      <c r="K927" s="538" t="s">
        <v>3750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2882</v>
      </c>
      <c r="D928" s="545" t="s">
        <v>6271</v>
      </c>
      <c r="E928" s="557">
        <v>89300</v>
      </c>
      <c r="F928" s="537" t="s">
        <v>3524</v>
      </c>
      <c r="G928" s="537" t="s">
        <v>28</v>
      </c>
      <c r="H928" s="545" t="s">
        <v>38</v>
      </c>
      <c r="I928" s="545" t="s">
        <v>306</v>
      </c>
      <c r="J928" s="555">
        <v>44319</v>
      </c>
      <c r="K928" s="538" t="s">
        <v>3764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6593</v>
      </c>
      <c r="C929" s="514" t="s">
        <v>3740</v>
      </c>
      <c r="D929" s="545" t="s">
        <v>6271</v>
      </c>
      <c r="E929" s="557">
        <v>30000</v>
      </c>
      <c r="F929" s="545" t="s">
        <v>1735</v>
      </c>
      <c r="G929" s="571" t="s">
        <v>28</v>
      </c>
      <c r="H929" s="545" t="s">
        <v>29</v>
      </c>
      <c r="I929" s="555" t="s">
        <v>4991</v>
      </c>
      <c r="J929" s="555">
        <v>44594</v>
      </c>
      <c r="K929" s="545" t="s">
        <v>3757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3740</v>
      </c>
      <c r="D930" s="545" t="s">
        <v>6271</v>
      </c>
      <c r="E930" s="557">
        <v>296037.19</v>
      </c>
      <c r="F930" s="537" t="s">
        <v>4927</v>
      </c>
      <c r="G930" s="537" t="s">
        <v>110</v>
      </c>
      <c r="H930" s="545" t="s">
        <v>29</v>
      </c>
      <c r="I930" s="545" t="s">
        <v>3928</v>
      </c>
      <c r="J930" s="555">
        <v>44085</v>
      </c>
      <c r="K930" s="538" t="s">
        <v>3744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3740</v>
      </c>
      <c r="D931" s="545" t="s">
        <v>6271</v>
      </c>
      <c r="E931" s="557">
        <v>187153.1</v>
      </c>
      <c r="F931" s="537" t="s">
        <v>4932</v>
      </c>
      <c r="G931" s="537" t="s">
        <v>110</v>
      </c>
      <c r="H931" s="545" t="s">
        <v>29</v>
      </c>
      <c r="I931" s="545" t="s">
        <v>3569</v>
      </c>
      <c r="J931" s="545">
        <v>0</v>
      </c>
      <c r="K931" s="538" t="s">
        <v>3797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3740</v>
      </c>
      <c r="D932" s="545" t="s">
        <v>6271</v>
      </c>
      <c r="E932" s="557">
        <v>15000</v>
      </c>
      <c r="F932" s="537" t="s">
        <v>3755</v>
      </c>
      <c r="G932" s="537" t="s">
        <v>28</v>
      </c>
      <c r="H932" s="537" t="s">
        <v>29</v>
      </c>
      <c r="I932" s="537" t="s">
        <v>3756</v>
      </c>
      <c r="J932" s="578">
        <v>44326</v>
      </c>
      <c r="K932" s="538" t="s">
        <v>3750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6404</v>
      </c>
      <c r="C933" s="392" t="s">
        <v>2882</v>
      </c>
      <c r="D933" s="545" t="s">
        <v>6271</v>
      </c>
      <c r="E933" s="568">
        <v>10000</v>
      </c>
      <c r="F933" s="545" t="s">
        <v>3198</v>
      </c>
      <c r="G933" s="555" t="s">
        <v>28</v>
      </c>
      <c r="H933" s="555" t="s">
        <v>38</v>
      </c>
      <c r="I933" s="555" t="s">
        <v>2932</v>
      </c>
      <c r="J933" s="555">
        <v>44266</v>
      </c>
      <c r="K933" s="555" t="s">
        <v>3760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3740</v>
      </c>
      <c r="D934" s="545" t="s">
        <v>6271</v>
      </c>
      <c r="E934" s="557">
        <v>59000</v>
      </c>
      <c r="F934" s="537" t="s">
        <v>6671</v>
      </c>
      <c r="G934" s="580" t="s">
        <v>28</v>
      </c>
      <c r="H934" s="580" t="s">
        <v>29</v>
      </c>
      <c r="I934" s="580" t="s">
        <v>4098</v>
      </c>
      <c r="J934" s="578">
        <v>44089</v>
      </c>
      <c r="K934" s="538" t="s">
        <v>3757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3740</v>
      </c>
      <c r="D935" s="545" t="s">
        <v>624</v>
      </c>
      <c r="E935" s="557">
        <v>28617.08</v>
      </c>
      <c r="F935" s="537" t="s">
        <v>4799</v>
      </c>
      <c r="G935" s="537" t="s">
        <v>110</v>
      </c>
      <c r="H935" s="537" t="s">
        <v>29</v>
      </c>
      <c r="I935" s="537" t="s">
        <v>3802</v>
      </c>
      <c r="J935" s="578">
        <v>44551</v>
      </c>
      <c r="K935" s="538" t="s">
        <v>3764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3740</v>
      </c>
      <c r="D936" s="545" t="s">
        <v>624</v>
      </c>
      <c r="E936" s="557">
        <v>131457.67000000001</v>
      </c>
      <c r="F936" s="537" t="s">
        <v>4799</v>
      </c>
      <c r="G936" s="537" t="s">
        <v>110</v>
      </c>
      <c r="H936" s="537" t="s">
        <v>29</v>
      </c>
      <c r="I936" s="537" t="s">
        <v>3802</v>
      </c>
      <c r="J936" s="578">
        <v>44579</v>
      </c>
      <c r="K936" s="538" t="s">
        <v>3757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2882</v>
      </c>
      <c r="D937" s="545" t="s">
        <v>6271</v>
      </c>
      <c r="E937" s="557">
        <v>1000</v>
      </c>
      <c r="F937" s="537" t="s">
        <v>3524</v>
      </c>
      <c r="G937" s="537" t="s">
        <v>28</v>
      </c>
      <c r="H937" s="545" t="s">
        <v>38</v>
      </c>
      <c r="I937" s="545" t="s">
        <v>306</v>
      </c>
      <c r="J937" s="555">
        <v>44319</v>
      </c>
      <c r="K937" s="538" t="s">
        <v>3764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6598</v>
      </c>
      <c r="C938" s="514" t="s">
        <v>2882</v>
      </c>
      <c r="D938" s="545" t="s">
        <v>6271</v>
      </c>
      <c r="E938" s="557">
        <v>20000</v>
      </c>
      <c r="F938" s="514" t="s">
        <v>6625</v>
      </c>
      <c r="G938" s="537" t="s">
        <v>28</v>
      </c>
      <c r="H938" s="537" t="s">
        <v>38</v>
      </c>
      <c r="I938" s="537" t="s">
        <v>260</v>
      </c>
      <c r="J938" s="578">
        <v>44263</v>
      </c>
      <c r="K938" s="538" t="s">
        <v>3760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2882</v>
      </c>
      <c r="D939" s="545" t="s">
        <v>6271</v>
      </c>
      <c r="E939" s="557">
        <v>54000</v>
      </c>
      <c r="F939" s="537" t="s">
        <v>6672</v>
      </c>
      <c r="G939" s="537" t="s">
        <v>28</v>
      </c>
      <c r="H939" s="537" t="s">
        <v>38</v>
      </c>
      <c r="I939" s="537" t="s">
        <v>260</v>
      </c>
      <c r="J939" s="578">
        <v>44328</v>
      </c>
      <c r="K939" s="538" t="s">
        <v>3750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6502</v>
      </c>
      <c r="C940" s="514" t="s">
        <v>2882</v>
      </c>
      <c r="D940" s="580" t="s">
        <v>624</v>
      </c>
      <c r="E940" s="581">
        <v>120119.71</v>
      </c>
      <c r="F940" s="580" t="s">
        <v>3356</v>
      </c>
      <c r="G940" s="580" t="s">
        <v>28</v>
      </c>
      <c r="H940" s="580" t="s">
        <v>38</v>
      </c>
      <c r="I940" s="580" t="s">
        <v>306</v>
      </c>
      <c r="J940" s="579">
        <v>44391</v>
      </c>
      <c r="K940" s="514" t="s">
        <v>3750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2882</v>
      </c>
      <c r="D941" s="545" t="s">
        <v>6271</v>
      </c>
      <c r="E941" s="557">
        <v>12200</v>
      </c>
      <c r="F941" s="537" t="s">
        <v>3524</v>
      </c>
      <c r="G941" s="537" t="s">
        <v>28</v>
      </c>
      <c r="H941" s="545" t="s">
        <v>38</v>
      </c>
      <c r="I941" s="545" t="s">
        <v>306</v>
      </c>
      <c r="J941" s="555">
        <v>44319</v>
      </c>
      <c r="K941" s="538" t="s">
        <v>3764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3740</v>
      </c>
      <c r="D942" s="545" t="s">
        <v>624</v>
      </c>
      <c r="E942" s="557">
        <v>97983.24</v>
      </c>
      <c r="F942" s="537" t="s">
        <v>6673</v>
      </c>
      <c r="G942" s="537" t="s">
        <v>28</v>
      </c>
      <c r="H942" s="537" t="s">
        <v>20</v>
      </c>
      <c r="I942" s="537" t="s">
        <v>369</v>
      </c>
      <c r="J942" s="578">
        <v>44344</v>
      </c>
      <c r="K942" s="514" t="s">
        <v>3744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3740</v>
      </c>
      <c r="D943" s="545" t="s">
        <v>6271</v>
      </c>
      <c r="E943" s="557">
        <v>20000</v>
      </c>
      <c r="F943" s="537" t="s">
        <v>4252</v>
      </c>
      <c r="G943" s="537" t="s">
        <v>28</v>
      </c>
      <c r="H943" s="537" t="s">
        <v>20</v>
      </c>
      <c r="I943" s="537" t="s">
        <v>4090</v>
      </c>
      <c r="J943" s="578">
        <v>44503</v>
      </c>
      <c r="K943" s="514" t="s">
        <v>3797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6674</v>
      </c>
      <c r="C944" s="607" t="s">
        <v>3740</v>
      </c>
      <c r="D944" s="608" t="s">
        <v>6271</v>
      </c>
      <c r="E944" s="609">
        <v>150000</v>
      </c>
      <c r="F944" s="598" t="s">
        <v>4031</v>
      </c>
      <c r="G944" s="598" t="s">
        <v>28</v>
      </c>
      <c r="H944" s="598" t="s">
        <v>20</v>
      </c>
      <c r="I944" s="598" t="s">
        <v>6257</v>
      </c>
      <c r="J944" s="613">
        <v>44130</v>
      </c>
      <c r="K944" s="607" t="s">
        <v>3750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3740</v>
      </c>
      <c r="D945" s="608" t="s">
        <v>6271</v>
      </c>
      <c r="E945" s="609">
        <v>5000</v>
      </c>
      <c r="F945" s="598" t="s">
        <v>4005</v>
      </c>
      <c r="G945" s="598" t="s">
        <v>28</v>
      </c>
      <c r="H945" s="598" t="s">
        <v>20</v>
      </c>
      <c r="I945" s="598" t="s">
        <v>369</v>
      </c>
      <c r="J945" s="613">
        <v>44497</v>
      </c>
      <c r="K945" s="607" t="s">
        <v>3760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2882</v>
      </c>
      <c r="D946" s="608" t="s">
        <v>6271</v>
      </c>
      <c r="E946" s="609">
        <v>53252</v>
      </c>
      <c r="F946" s="598" t="s">
        <v>6675</v>
      </c>
      <c r="G946" s="608" t="s">
        <v>2884</v>
      </c>
      <c r="H946" s="608" t="s">
        <v>29</v>
      </c>
      <c r="I946" s="608" t="s">
        <v>2885</v>
      </c>
      <c r="J946" s="614">
        <v>43811</v>
      </c>
      <c r="K946" s="615" t="s">
        <v>3760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2882</v>
      </c>
      <c r="D947" s="608" t="s">
        <v>6271</v>
      </c>
      <c r="E947" s="609">
        <v>15000</v>
      </c>
      <c r="F947" s="598" t="s">
        <v>6676</v>
      </c>
      <c r="G947" s="598" t="s">
        <v>28</v>
      </c>
      <c r="H947" s="608" t="s">
        <v>38</v>
      </c>
      <c r="I947" s="608" t="s">
        <v>2932</v>
      </c>
      <c r="J947" s="610">
        <v>44299</v>
      </c>
      <c r="K947" s="615" t="s">
        <v>3750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3740</v>
      </c>
      <c r="D948" s="608" t="s">
        <v>624</v>
      </c>
      <c r="E948" s="609">
        <v>93639.74</v>
      </c>
      <c r="F948" s="598" t="s">
        <v>4820</v>
      </c>
      <c r="G948" s="598" t="s">
        <v>110</v>
      </c>
      <c r="H948" s="608" t="s">
        <v>29</v>
      </c>
      <c r="I948" s="608" t="s">
        <v>3928</v>
      </c>
      <c r="J948" s="610">
        <v>44204</v>
      </c>
      <c r="K948" s="615" t="s">
        <v>3744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6444</v>
      </c>
      <c r="C949" s="607" t="s">
        <v>3740</v>
      </c>
      <c r="D949" s="617" t="s">
        <v>6271</v>
      </c>
      <c r="E949" s="618">
        <v>4000</v>
      </c>
      <c r="F949" s="617" t="s">
        <v>731</v>
      </c>
      <c r="G949" s="617" t="s">
        <v>28</v>
      </c>
      <c r="H949" s="617" t="s">
        <v>20</v>
      </c>
      <c r="I949" s="617" t="s">
        <v>369</v>
      </c>
      <c r="J949" s="619">
        <v>44407</v>
      </c>
      <c r="K949" s="607" t="s">
        <v>3965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3542</v>
      </c>
      <c r="D950" s="608" t="s">
        <v>6271</v>
      </c>
      <c r="E950" s="609">
        <v>3000</v>
      </c>
      <c r="F950" s="598" t="s">
        <v>3564</v>
      </c>
      <c r="G950" s="598" t="s">
        <v>28</v>
      </c>
      <c r="H950" s="608" t="s">
        <v>29</v>
      </c>
      <c r="I950" s="608" t="s">
        <v>6175</v>
      </c>
      <c r="J950" s="610">
        <v>44062</v>
      </c>
      <c r="K950" s="615" t="s">
        <v>3750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3740</v>
      </c>
      <c r="D951" s="617" t="s">
        <v>2585</v>
      </c>
      <c r="E951" s="618">
        <v>73682.14</v>
      </c>
      <c r="F951" s="617" t="s">
        <v>4143</v>
      </c>
      <c r="G951" s="617" t="s">
        <v>2884</v>
      </c>
      <c r="H951" s="617" t="s">
        <v>29</v>
      </c>
      <c r="I951" s="617" t="s">
        <v>2884</v>
      </c>
      <c r="J951" s="619">
        <v>43742</v>
      </c>
      <c r="K951" s="607" t="s">
        <v>4144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6677</v>
      </c>
      <c r="C952" s="607" t="s">
        <v>3740</v>
      </c>
      <c r="D952" s="617" t="s">
        <v>624</v>
      </c>
      <c r="E952" s="618" t="s">
        <v>6678</v>
      </c>
      <c r="F952" s="617" t="s">
        <v>6679</v>
      </c>
      <c r="G952" s="617" t="s">
        <v>28</v>
      </c>
      <c r="H952" s="617" t="s">
        <v>20</v>
      </c>
      <c r="I952" s="617" t="s">
        <v>369</v>
      </c>
      <c r="J952" s="619">
        <v>44405</v>
      </c>
      <c r="K952" s="607" t="s">
        <v>3764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6472</v>
      </c>
      <c r="C953" s="607" t="s">
        <v>3740</v>
      </c>
      <c r="D953" s="617" t="s">
        <v>6271</v>
      </c>
      <c r="E953" s="618">
        <v>127458.23</v>
      </c>
      <c r="F953" s="617" t="s">
        <v>3755</v>
      </c>
      <c r="G953" s="617" t="s">
        <v>28</v>
      </c>
      <c r="H953" s="617" t="s">
        <v>29</v>
      </c>
      <c r="I953" s="617" t="s">
        <v>3756</v>
      </c>
      <c r="J953" s="619">
        <v>44326</v>
      </c>
      <c r="K953" s="607" t="s">
        <v>3757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6680</v>
      </c>
      <c r="C954" s="607" t="s">
        <v>3740</v>
      </c>
      <c r="D954" s="617" t="s">
        <v>2585</v>
      </c>
      <c r="E954" s="618">
        <v>185758.05</v>
      </c>
      <c r="F954" s="617" t="s">
        <v>4585</v>
      </c>
      <c r="G954" s="617" t="s">
        <v>110</v>
      </c>
      <c r="H954" s="617" t="s">
        <v>29</v>
      </c>
      <c r="I954" s="617" t="s">
        <v>4060</v>
      </c>
      <c r="J954" s="619">
        <v>44218</v>
      </c>
      <c r="K954" s="607" t="s">
        <v>3764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6681</v>
      </c>
      <c r="C955" s="607" t="s">
        <v>3740</v>
      </c>
      <c r="D955" s="617" t="s">
        <v>6271</v>
      </c>
      <c r="E955" s="618">
        <v>470001.08</v>
      </c>
      <c r="F955" s="617" t="s">
        <v>4012</v>
      </c>
      <c r="G955" s="617" t="s">
        <v>110</v>
      </c>
      <c r="H955" s="617" t="s">
        <v>29</v>
      </c>
      <c r="I955" s="617" t="s">
        <v>4013</v>
      </c>
      <c r="J955" s="619">
        <v>44103</v>
      </c>
      <c r="K955" s="607" t="s">
        <v>3760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6619</v>
      </c>
      <c r="C956" s="607" t="s">
        <v>3740</v>
      </c>
      <c r="D956" s="617" t="s">
        <v>6271</v>
      </c>
      <c r="E956" s="618">
        <v>30000</v>
      </c>
      <c r="F956" s="617" t="s">
        <v>6620</v>
      </c>
      <c r="G956" s="617" t="s">
        <v>28</v>
      </c>
      <c r="H956" s="617" t="s">
        <v>20</v>
      </c>
      <c r="I956" s="617" t="s">
        <v>214</v>
      </c>
      <c r="J956" s="619">
        <v>44645</v>
      </c>
      <c r="K956" s="607" t="s">
        <v>3750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6549</v>
      </c>
      <c r="C957" s="607" t="s">
        <v>3740</v>
      </c>
      <c r="D957" s="617" t="s">
        <v>6271</v>
      </c>
      <c r="E957" s="618">
        <v>20000</v>
      </c>
      <c r="F957" s="617" t="s">
        <v>4164</v>
      </c>
      <c r="G957" s="617" t="s">
        <v>28</v>
      </c>
      <c r="H957" s="617" t="s">
        <v>29</v>
      </c>
      <c r="I957" s="617" t="s">
        <v>3033</v>
      </c>
      <c r="J957" s="619">
        <v>44399</v>
      </c>
      <c r="K957" s="607" t="s">
        <v>3750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6593</v>
      </c>
      <c r="C958" s="607" t="s">
        <v>3740</v>
      </c>
      <c r="D958" s="617" t="s">
        <v>6271</v>
      </c>
      <c r="E958" s="618">
        <v>20000</v>
      </c>
      <c r="F958" s="617" t="s">
        <v>1735</v>
      </c>
      <c r="G958" s="617" t="s">
        <v>28</v>
      </c>
      <c r="H958" s="617" t="s">
        <v>29</v>
      </c>
      <c r="I958" s="617" t="s">
        <v>4991</v>
      </c>
      <c r="J958" s="619">
        <v>44594</v>
      </c>
      <c r="K958" s="607" t="s">
        <v>3757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6682</v>
      </c>
      <c r="C959" s="607" t="s">
        <v>3740</v>
      </c>
      <c r="D959" s="617" t="s">
        <v>624</v>
      </c>
      <c r="E959" s="618">
        <v>9396.31</v>
      </c>
      <c r="F959" s="617" t="s">
        <v>4173</v>
      </c>
      <c r="G959" s="617" t="s">
        <v>28</v>
      </c>
      <c r="H959" s="617" t="s">
        <v>29</v>
      </c>
      <c r="I959" s="617" t="s">
        <v>4174</v>
      </c>
      <c r="J959" s="619">
        <v>44323</v>
      </c>
      <c r="K959" s="607" t="s">
        <v>3757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6683</v>
      </c>
      <c r="C960" s="607" t="s">
        <v>3740</v>
      </c>
      <c r="D960" s="617" t="s">
        <v>6271</v>
      </c>
      <c r="E960" s="618">
        <v>44000</v>
      </c>
      <c r="F960" s="617" t="s">
        <v>1449</v>
      </c>
      <c r="G960" s="617" t="s">
        <v>110</v>
      </c>
      <c r="H960" s="617" t="s">
        <v>29</v>
      </c>
      <c r="I960" s="617">
        <v>4551730</v>
      </c>
      <c r="J960" s="619">
        <v>44138</v>
      </c>
      <c r="K960" s="607" t="s">
        <v>3760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3740</v>
      </c>
      <c r="D961" s="617" t="s">
        <v>6271</v>
      </c>
      <c r="E961" s="618">
        <v>250000</v>
      </c>
      <c r="F961" s="617" t="s">
        <v>4031</v>
      </c>
      <c r="G961" s="617" t="s">
        <v>28</v>
      </c>
      <c r="H961" s="617" t="s">
        <v>20</v>
      </c>
      <c r="I961" s="617" t="s">
        <v>6257</v>
      </c>
      <c r="J961" s="619">
        <v>44130</v>
      </c>
      <c r="K961" s="607" t="s">
        <v>3750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6681</v>
      </c>
      <c r="C962" s="607" t="s">
        <v>3740</v>
      </c>
      <c r="D962" s="617" t="s">
        <v>6271</v>
      </c>
      <c r="E962" s="618">
        <v>823824</v>
      </c>
      <c r="F962" s="617" t="s">
        <v>4012</v>
      </c>
      <c r="G962" s="617" t="s">
        <v>110</v>
      </c>
      <c r="H962" s="617" t="s">
        <v>29</v>
      </c>
      <c r="I962" s="617" t="s">
        <v>4013</v>
      </c>
      <c r="J962" s="619">
        <v>44103</v>
      </c>
      <c r="K962" s="607" t="s">
        <v>3760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6326</v>
      </c>
      <c r="C963" s="607" t="s">
        <v>2882</v>
      </c>
      <c r="D963" s="617" t="s">
        <v>624</v>
      </c>
      <c r="E963" s="618">
        <v>64448.81</v>
      </c>
      <c r="F963" s="617" t="s">
        <v>2996</v>
      </c>
      <c r="G963" s="617" t="s">
        <v>2884</v>
      </c>
      <c r="H963" s="617" t="s">
        <v>29</v>
      </c>
      <c r="I963" s="617" t="s">
        <v>2885</v>
      </c>
      <c r="J963" s="619">
        <v>43707</v>
      </c>
      <c r="K963" s="607" t="s">
        <v>3764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6684</v>
      </c>
      <c r="C964" s="607" t="s">
        <v>3740</v>
      </c>
      <c r="D964" s="617" t="s">
        <v>6271</v>
      </c>
      <c r="E964" s="618">
        <v>10000</v>
      </c>
      <c r="F964" s="617" t="s">
        <v>6685</v>
      </c>
      <c r="G964" s="617" t="s">
        <v>28</v>
      </c>
      <c r="H964" s="617" t="s">
        <v>20</v>
      </c>
      <c r="I964" s="617" t="s">
        <v>214</v>
      </c>
      <c r="J964" s="619">
        <v>44715</v>
      </c>
      <c r="K964" s="607" t="s">
        <v>3760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6686</v>
      </c>
      <c r="C965" s="607" t="s">
        <v>3740</v>
      </c>
      <c r="D965" s="617" t="s">
        <v>6271</v>
      </c>
      <c r="E965" s="618">
        <v>323000</v>
      </c>
      <c r="F965" s="617" t="s">
        <v>4348</v>
      </c>
      <c r="G965" s="617" t="s">
        <v>28</v>
      </c>
      <c r="H965" s="617" t="s">
        <v>20</v>
      </c>
      <c r="I965" s="617" t="s">
        <v>214</v>
      </c>
      <c r="J965" s="619">
        <v>44694</v>
      </c>
      <c r="K965" s="607" t="s">
        <v>3757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6418</v>
      </c>
      <c r="C966" s="607" t="s">
        <v>3740</v>
      </c>
      <c r="D966" s="617" t="s">
        <v>2585</v>
      </c>
      <c r="E966" s="618">
        <v>3147.95</v>
      </c>
      <c r="F966" s="617" t="s">
        <v>1206</v>
      </c>
      <c r="G966" s="617" t="s">
        <v>110</v>
      </c>
      <c r="H966" s="617" t="s">
        <v>29</v>
      </c>
      <c r="I966" s="617" t="s">
        <v>4060</v>
      </c>
      <c r="J966" s="619">
        <v>44145</v>
      </c>
      <c r="K966" s="607" t="s">
        <v>3744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6687</v>
      </c>
      <c r="C967" s="607" t="s">
        <v>3740</v>
      </c>
      <c r="D967" s="617" t="s">
        <v>6271</v>
      </c>
      <c r="E967" s="618">
        <v>35000</v>
      </c>
      <c r="F967" s="617" t="s">
        <v>4056</v>
      </c>
      <c r="G967" s="617" t="s">
        <v>28</v>
      </c>
      <c r="H967" s="617" t="s">
        <v>20</v>
      </c>
      <c r="I967" s="617" t="s">
        <v>4973</v>
      </c>
      <c r="J967" s="619">
        <v>44445</v>
      </c>
      <c r="K967" s="607" t="s">
        <v>3757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6688</v>
      </c>
      <c r="C968" s="607" t="s">
        <v>3740</v>
      </c>
      <c r="D968" s="617" t="s">
        <v>624</v>
      </c>
      <c r="E968" s="618" t="s">
        <v>6689</v>
      </c>
      <c r="F968" s="617" t="s">
        <v>4018</v>
      </c>
      <c r="G968" s="617" t="s">
        <v>28</v>
      </c>
      <c r="H968" s="617" t="s">
        <v>20</v>
      </c>
      <c r="I968" s="617" t="s">
        <v>369</v>
      </c>
      <c r="J968" s="619">
        <v>44466</v>
      </c>
      <c r="K968" s="607" t="s">
        <v>3764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6690</v>
      </c>
      <c r="C969" s="607" t="s">
        <v>3740</v>
      </c>
      <c r="D969" s="617" t="s">
        <v>6271</v>
      </c>
      <c r="E969" s="618">
        <v>350000</v>
      </c>
      <c r="F969" s="617" t="s">
        <v>1577</v>
      </c>
      <c r="G969" s="617" t="s">
        <v>28</v>
      </c>
      <c r="H969" s="617" t="s">
        <v>20</v>
      </c>
      <c r="I969" s="617" t="s">
        <v>220</v>
      </c>
      <c r="J969" s="619">
        <v>44568</v>
      </c>
      <c r="K969" s="607" t="s">
        <v>4420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6691</v>
      </c>
      <c r="C970" s="607" t="s">
        <v>3740</v>
      </c>
      <c r="D970" s="617" t="s">
        <v>6271</v>
      </c>
      <c r="E970" s="618">
        <v>15000</v>
      </c>
      <c r="F970" s="617" t="s">
        <v>4704</v>
      </c>
      <c r="G970" s="617" t="s">
        <v>28</v>
      </c>
      <c r="H970" s="617" t="s">
        <v>20</v>
      </c>
      <c r="I970" s="617" t="s">
        <v>6257</v>
      </c>
      <c r="J970" s="619">
        <v>44679</v>
      </c>
      <c r="K970" s="607" t="s">
        <v>3750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6692</v>
      </c>
      <c r="C971" s="607" t="s">
        <v>2882</v>
      </c>
      <c r="D971" s="617" t="s">
        <v>624</v>
      </c>
      <c r="E971" s="618">
        <v>53398.09</v>
      </c>
      <c r="F971" s="617" t="s">
        <v>3504</v>
      </c>
      <c r="G971" s="617" t="s">
        <v>28</v>
      </c>
      <c r="H971" s="617" t="s">
        <v>38</v>
      </c>
      <c r="I971" s="617" t="s">
        <v>306</v>
      </c>
      <c r="J971" s="619">
        <v>44335</v>
      </c>
      <c r="K971" s="607" t="s">
        <v>3750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6693</v>
      </c>
      <c r="C972" s="607" t="s">
        <v>3740</v>
      </c>
      <c r="D972" s="617" t="s">
        <v>624</v>
      </c>
      <c r="E972" s="618">
        <v>102018.55</v>
      </c>
      <c r="F972" s="617" t="s">
        <v>6694</v>
      </c>
      <c r="G972" s="617" t="s">
        <v>28</v>
      </c>
      <c r="H972" s="617" t="s">
        <v>29</v>
      </c>
      <c r="I972" s="617" t="s">
        <v>78</v>
      </c>
      <c r="J972" s="619">
        <v>44655</v>
      </c>
      <c r="K972" s="607" t="s">
        <v>3750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6342</v>
      </c>
      <c r="C973" s="607" t="s">
        <v>3740</v>
      </c>
      <c r="D973" s="617" t="s">
        <v>6271</v>
      </c>
      <c r="E973" s="618">
        <v>5000</v>
      </c>
      <c r="F973" s="617" t="s">
        <v>4328</v>
      </c>
      <c r="G973" s="617" t="s">
        <v>28</v>
      </c>
      <c r="H973" s="617" t="s">
        <v>20</v>
      </c>
      <c r="I973" s="617" t="s">
        <v>3817</v>
      </c>
      <c r="J973" s="619">
        <v>44263</v>
      </c>
      <c r="K973" s="607" t="s">
        <v>3757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6684</v>
      </c>
      <c r="C974" s="607" t="s">
        <v>3740</v>
      </c>
      <c r="D974" s="617" t="s">
        <v>6271</v>
      </c>
      <c r="E974" s="618">
        <v>10000</v>
      </c>
      <c r="F974" s="617" t="s">
        <v>6685</v>
      </c>
      <c r="G974" s="617" t="s">
        <v>28</v>
      </c>
      <c r="H974" s="617" t="s">
        <v>20</v>
      </c>
      <c r="I974" s="617" t="s">
        <v>214</v>
      </c>
      <c r="J974" s="619">
        <v>44715</v>
      </c>
      <c r="K974" s="607" t="s">
        <v>3760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6684</v>
      </c>
      <c r="C975" s="607" t="s">
        <v>3740</v>
      </c>
      <c r="D975" s="617" t="s">
        <v>6271</v>
      </c>
      <c r="E975" s="618">
        <v>10000</v>
      </c>
      <c r="F975" s="617" t="s">
        <v>6685</v>
      </c>
      <c r="G975" s="617" t="s">
        <v>28</v>
      </c>
      <c r="H975" s="617" t="s">
        <v>20</v>
      </c>
      <c r="I975" s="617" t="s">
        <v>214</v>
      </c>
      <c r="J975" s="619">
        <v>44715</v>
      </c>
      <c r="K975" s="607" t="s">
        <v>3760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6644</v>
      </c>
      <c r="C976" s="607" t="s">
        <v>3740</v>
      </c>
      <c r="D976" s="617" t="s">
        <v>6271</v>
      </c>
      <c r="E976" s="618">
        <v>7141.5</v>
      </c>
      <c r="F976" s="617" t="s">
        <v>3763</v>
      </c>
      <c r="G976" s="617" t="s">
        <v>28</v>
      </c>
      <c r="H976" s="617" t="s">
        <v>20</v>
      </c>
      <c r="I976" s="617" t="s">
        <v>369</v>
      </c>
      <c r="J976" s="619">
        <v>44084</v>
      </c>
      <c r="K976" s="607" t="s">
        <v>3764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6695</v>
      </c>
      <c r="C977" s="607" t="s">
        <v>3740</v>
      </c>
      <c r="D977" s="617" t="s">
        <v>2585</v>
      </c>
      <c r="E977" s="618">
        <v>39350.99</v>
      </c>
      <c r="F977" s="617" t="s">
        <v>4355</v>
      </c>
      <c r="G977" s="617" t="s">
        <v>28</v>
      </c>
      <c r="H977" s="617" t="s">
        <v>29</v>
      </c>
      <c r="I977" s="617" t="s">
        <v>78</v>
      </c>
      <c r="J977" s="619">
        <v>44615</v>
      </c>
      <c r="K977" s="607" t="s">
        <v>3757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6669</v>
      </c>
      <c r="C978" s="607" t="s">
        <v>3740</v>
      </c>
      <c r="D978" s="617" t="s">
        <v>2585</v>
      </c>
      <c r="E978" s="618">
        <v>10000</v>
      </c>
      <c r="F978" s="617" t="s">
        <v>1877</v>
      </c>
      <c r="G978" s="617" t="s">
        <v>28</v>
      </c>
      <c r="H978" s="617" t="s">
        <v>20</v>
      </c>
      <c r="I978" s="617" t="s">
        <v>369</v>
      </c>
      <c r="J978" s="619">
        <v>44744</v>
      </c>
      <c r="K978" s="607" t="s">
        <v>3744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6669</v>
      </c>
      <c r="C979" s="607" t="s">
        <v>3740</v>
      </c>
      <c r="D979" s="617" t="s">
        <v>6271</v>
      </c>
      <c r="E979" s="618">
        <v>10000</v>
      </c>
      <c r="F979" s="617" t="s">
        <v>1877</v>
      </c>
      <c r="G979" s="617" t="s">
        <v>28</v>
      </c>
      <c r="H979" s="617" t="s">
        <v>20</v>
      </c>
      <c r="I979" s="617" t="s">
        <v>369</v>
      </c>
      <c r="J979" s="619" t="s">
        <v>6696</v>
      </c>
      <c r="K979" s="607" t="s">
        <v>3933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6697</v>
      </c>
      <c r="C980" s="607" t="s">
        <v>3740</v>
      </c>
      <c r="D980" s="617" t="s">
        <v>6271</v>
      </c>
      <c r="E980" s="618">
        <v>15000</v>
      </c>
      <c r="F980" s="617" t="s">
        <v>4140</v>
      </c>
      <c r="G980" s="617" t="s">
        <v>28</v>
      </c>
      <c r="H980" s="617" t="s">
        <v>29</v>
      </c>
      <c r="I980" s="617" t="s">
        <v>831</v>
      </c>
      <c r="J980" s="619">
        <v>44462</v>
      </c>
      <c r="K980" s="607" t="s">
        <v>3744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6582</v>
      </c>
      <c r="C981" s="607" t="s">
        <v>3740</v>
      </c>
      <c r="D981" s="617" t="s">
        <v>6271</v>
      </c>
      <c r="E981" s="618">
        <v>27000</v>
      </c>
      <c r="F981" s="617" t="s">
        <v>3906</v>
      </c>
      <c r="G981" s="617" t="s">
        <v>28</v>
      </c>
      <c r="H981" s="617" t="s">
        <v>29</v>
      </c>
      <c r="I981" s="617" t="s">
        <v>3907</v>
      </c>
      <c r="J981" s="619">
        <v>44061</v>
      </c>
      <c r="K981" s="607" t="s">
        <v>3750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6370</v>
      </c>
      <c r="C982" s="607" t="s">
        <v>3740</v>
      </c>
      <c r="D982" s="617" t="s">
        <v>6271</v>
      </c>
      <c r="E982" s="618">
        <v>120000</v>
      </c>
      <c r="F982" s="617" t="s">
        <v>5345</v>
      </c>
      <c r="G982" s="617" t="s">
        <v>110</v>
      </c>
      <c r="H982" s="617" t="s">
        <v>29</v>
      </c>
      <c r="I982" s="617" t="s">
        <v>4025</v>
      </c>
      <c r="J982" s="619">
        <v>44134</v>
      </c>
      <c r="K982" s="607" t="s">
        <v>3744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6684</v>
      </c>
      <c r="C983" s="607" t="s">
        <v>3740</v>
      </c>
      <c r="D983" s="617" t="s">
        <v>6271</v>
      </c>
      <c r="E983" s="618">
        <v>10000</v>
      </c>
      <c r="F983" s="617" t="s">
        <v>6685</v>
      </c>
      <c r="G983" s="617" t="s">
        <v>28</v>
      </c>
      <c r="H983" s="617" t="s">
        <v>20</v>
      </c>
      <c r="I983" s="617" t="s">
        <v>214</v>
      </c>
      <c r="J983" s="619">
        <v>44715</v>
      </c>
      <c r="K983" s="607" t="s">
        <v>3760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6698</v>
      </c>
      <c r="C984" s="607" t="s">
        <v>3740</v>
      </c>
      <c r="D984" s="617" t="s">
        <v>624</v>
      </c>
      <c r="E984" s="618">
        <v>82162.42</v>
      </c>
      <c r="F984" s="617" t="s">
        <v>4297</v>
      </c>
      <c r="G984" s="617" t="s">
        <v>28</v>
      </c>
      <c r="H984" s="617" t="s">
        <v>29</v>
      </c>
      <c r="I984" s="617" t="s">
        <v>4298</v>
      </c>
      <c r="J984" s="619">
        <v>44623</v>
      </c>
      <c r="K984" s="607" t="s">
        <v>3757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6699</v>
      </c>
      <c r="C985" s="607" t="s">
        <v>3740</v>
      </c>
      <c r="D985" s="617" t="s">
        <v>624</v>
      </c>
      <c r="E985" s="618">
        <v>545597.31000000006</v>
      </c>
      <c r="F985" s="617" t="s">
        <v>4940</v>
      </c>
      <c r="G985" s="617" t="s">
        <v>28</v>
      </c>
      <c r="H985" s="617" t="s">
        <v>29</v>
      </c>
      <c r="I985" s="617" t="s">
        <v>4298</v>
      </c>
      <c r="J985" s="619">
        <v>44434</v>
      </c>
      <c r="K985" s="607" t="s">
        <v>3757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6602</v>
      </c>
      <c r="C986" s="607" t="s">
        <v>3740</v>
      </c>
      <c r="D986" s="617" t="s">
        <v>6271</v>
      </c>
      <c r="E986" s="618">
        <v>100000</v>
      </c>
      <c r="F986" s="617" t="s">
        <v>3794</v>
      </c>
      <c r="G986" s="617" t="s">
        <v>28</v>
      </c>
      <c r="H986" s="617" t="s">
        <v>20</v>
      </c>
      <c r="I986" s="617" t="s">
        <v>214</v>
      </c>
      <c r="J986" s="619">
        <v>44609</v>
      </c>
      <c r="K986" s="607" t="s">
        <v>3760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6700</v>
      </c>
      <c r="C987" s="607" t="s">
        <v>3740</v>
      </c>
      <c r="D987" s="617" t="s">
        <v>624</v>
      </c>
      <c r="E987" s="618">
        <v>674420.41</v>
      </c>
      <c r="F987" s="617" t="s">
        <v>6701</v>
      </c>
      <c r="G987" s="617" t="s">
        <v>28</v>
      </c>
      <c r="H987" s="617" t="s">
        <v>29</v>
      </c>
      <c r="I987" s="617" t="s">
        <v>4298</v>
      </c>
      <c r="J987" s="619">
        <v>44370</v>
      </c>
      <c r="K987" s="607" t="s">
        <v>3757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6702</v>
      </c>
      <c r="C988" s="607" t="s">
        <v>3740</v>
      </c>
      <c r="D988" s="617" t="s">
        <v>2585</v>
      </c>
      <c r="E988" s="618">
        <v>152231.41</v>
      </c>
      <c r="F988" s="617" t="s">
        <v>4277</v>
      </c>
      <c r="G988" s="617" t="s">
        <v>28</v>
      </c>
      <c r="H988" s="617" t="s">
        <v>20</v>
      </c>
      <c r="I988" s="617" t="s">
        <v>369</v>
      </c>
      <c r="J988" s="619">
        <v>44251</v>
      </c>
      <c r="K988" s="607" t="s">
        <v>3764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6606</v>
      </c>
      <c r="C989" s="607" t="s">
        <v>3740</v>
      </c>
      <c r="D989" s="617" t="s">
        <v>6271</v>
      </c>
      <c r="E989" s="618">
        <v>10000</v>
      </c>
      <c r="F989" s="617" t="s">
        <v>4446</v>
      </c>
      <c r="G989" s="617" t="s">
        <v>28</v>
      </c>
      <c r="H989" s="617" t="s">
        <v>20</v>
      </c>
      <c r="I989" s="617" t="s">
        <v>214</v>
      </c>
      <c r="J989" s="619">
        <v>44615</v>
      </c>
      <c r="K989" s="607" t="s">
        <v>3750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6703</v>
      </c>
      <c r="C990" s="607" t="s">
        <v>3740</v>
      </c>
      <c r="D990" s="617" t="s">
        <v>6271</v>
      </c>
      <c r="E990" s="618">
        <v>20000</v>
      </c>
      <c r="F990" s="617" t="s">
        <v>6704</v>
      </c>
      <c r="G990" s="617" t="s">
        <v>28</v>
      </c>
      <c r="H990" s="617" t="s">
        <v>29</v>
      </c>
      <c r="I990" s="617" t="s">
        <v>831</v>
      </c>
      <c r="J990" s="619">
        <v>44460</v>
      </c>
      <c r="K990" s="607" t="s">
        <v>3757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6705</v>
      </c>
      <c r="C991" s="607" t="s">
        <v>3740</v>
      </c>
      <c r="D991" s="617" t="s">
        <v>6271</v>
      </c>
      <c r="E991" s="618">
        <v>3000</v>
      </c>
      <c r="F991" s="617" t="s">
        <v>4678</v>
      </c>
      <c r="G991" s="617" t="s">
        <v>28</v>
      </c>
      <c r="H991" s="617" t="s">
        <v>29</v>
      </c>
      <c r="I991" s="617" t="s">
        <v>3033</v>
      </c>
      <c r="J991" s="619">
        <v>44393</v>
      </c>
      <c r="K991" s="607" t="s">
        <v>3744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6706</v>
      </c>
      <c r="C992" s="607" t="s">
        <v>3740</v>
      </c>
      <c r="D992" s="617" t="s">
        <v>6271</v>
      </c>
      <c r="E992" s="618">
        <v>5000</v>
      </c>
      <c r="F992" s="617" t="s">
        <v>292</v>
      </c>
      <c r="G992" s="617" t="s">
        <v>28</v>
      </c>
      <c r="H992" s="617" t="s">
        <v>29</v>
      </c>
      <c r="I992" s="617" t="s">
        <v>3119</v>
      </c>
      <c r="J992" s="619">
        <v>44335</v>
      </c>
      <c r="K992" s="607" t="s">
        <v>3797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6707</v>
      </c>
      <c r="C993" s="607" t="s">
        <v>3740</v>
      </c>
      <c r="D993" s="617" t="s">
        <v>6271</v>
      </c>
      <c r="E993" s="618">
        <v>18000</v>
      </c>
      <c r="F993" s="617" t="s">
        <v>4252</v>
      </c>
      <c r="G993" s="617" t="s">
        <v>28</v>
      </c>
      <c r="H993" s="617" t="s">
        <v>20</v>
      </c>
      <c r="I993" s="617" t="s">
        <v>4090</v>
      </c>
      <c r="J993" s="619">
        <v>44503</v>
      </c>
      <c r="K993" s="607" t="s">
        <v>3797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6708</v>
      </c>
      <c r="C994" s="607" t="s">
        <v>3740</v>
      </c>
      <c r="D994" s="617" t="s">
        <v>624</v>
      </c>
      <c r="E994" s="618">
        <v>101231.24</v>
      </c>
      <c r="F994" s="617" t="s">
        <v>4189</v>
      </c>
      <c r="G994" s="617" t="s">
        <v>28</v>
      </c>
      <c r="H994" s="617" t="s">
        <v>20</v>
      </c>
      <c r="I994" s="617" t="s">
        <v>4090</v>
      </c>
      <c r="J994" s="619">
        <v>44462</v>
      </c>
      <c r="K994" s="607" t="s">
        <v>3750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3565</v>
      </c>
      <c r="C995" s="607" t="s">
        <v>3542</v>
      </c>
      <c r="D995" s="617" t="s">
        <v>6271</v>
      </c>
      <c r="E995" s="618">
        <v>8500</v>
      </c>
      <c r="F995" s="617" t="s">
        <v>3564</v>
      </c>
      <c r="G995" s="617" t="s">
        <v>28</v>
      </c>
      <c r="H995" s="617" t="s">
        <v>29</v>
      </c>
      <c r="I995" s="617" t="s">
        <v>6175</v>
      </c>
      <c r="J995" s="619">
        <v>44062</v>
      </c>
      <c r="K995" s="607" t="s">
        <v>3750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6619</v>
      </c>
      <c r="C996" s="607" t="s">
        <v>3740</v>
      </c>
      <c r="D996" s="617" t="s">
        <v>6271</v>
      </c>
      <c r="E996" s="618">
        <v>90000</v>
      </c>
      <c r="F996" s="617" t="s">
        <v>6620</v>
      </c>
      <c r="G996" s="617" t="s">
        <v>28</v>
      </c>
      <c r="H996" s="617" t="s">
        <v>20</v>
      </c>
      <c r="I996" s="617" t="s">
        <v>214</v>
      </c>
      <c r="J996" s="619">
        <v>44645</v>
      </c>
      <c r="K996" s="607" t="s">
        <v>3750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6709</v>
      </c>
      <c r="C997" s="607" t="s">
        <v>3740</v>
      </c>
      <c r="D997" s="617" t="s">
        <v>624</v>
      </c>
      <c r="E997" s="618">
        <v>5000</v>
      </c>
      <c r="F997" s="617" t="s">
        <v>4860</v>
      </c>
      <c r="G997" s="617" t="s">
        <v>28</v>
      </c>
      <c r="H997" s="617" t="s">
        <v>20</v>
      </c>
      <c r="I997" s="617" t="s">
        <v>369</v>
      </c>
      <c r="J997" s="619">
        <v>44619</v>
      </c>
      <c r="K997" s="607" t="s">
        <v>3764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6710</v>
      </c>
      <c r="C998" s="621" t="s">
        <v>3740</v>
      </c>
      <c r="D998" s="608" t="s">
        <v>6271</v>
      </c>
      <c r="E998" s="622">
        <v>55000</v>
      </c>
      <c r="F998" s="608" t="s">
        <v>2120</v>
      </c>
      <c r="G998" s="610" t="s">
        <v>28</v>
      </c>
      <c r="H998" s="610" t="s">
        <v>20</v>
      </c>
      <c r="I998" s="610" t="s">
        <v>214</v>
      </c>
      <c r="J998" s="610">
        <v>44613</v>
      </c>
      <c r="K998" s="610" t="s">
        <v>3971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6711</v>
      </c>
      <c r="C999" s="621" t="s">
        <v>3740</v>
      </c>
      <c r="D999" s="608" t="s">
        <v>6271</v>
      </c>
      <c r="E999" s="622">
        <v>10000</v>
      </c>
      <c r="F999" s="608" t="s">
        <v>6712</v>
      </c>
      <c r="G999" s="610" t="s">
        <v>28</v>
      </c>
      <c r="H999" s="610" t="s">
        <v>20</v>
      </c>
      <c r="I999" s="610" t="s">
        <v>369</v>
      </c>
      <c r="J999" s="610">
        <v>44824</v>
      </c>
      <c r="K999" s="610" t="s">
        <v>3757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6342</v>
      </c>
      <c r="C1000" s="607" t="s">
        <v>3740</v>
      </c>
      <c r="D1000" s="617" t="s">
        <v>6271</v>
      </c>
      <c r="E1000" s="618">
        <v>25000</v>
      </c>
      <c r="F1000" s="617" t="s">
        <v>4328</v>
      </c>
      <c r="G1000" s="617" t="s">
        <v>110</v>
      </c>
      <c r="H1000" s="617" t="s">
        <v>29</v>
      </c>
      <c r="I1000" s="617" t="s">
        <v>3817</v>
      </c>
      <c r="J1000" s="619">
        <v>44263</v>
      </c>
      <c r="K1000" s="607" t="s">
        <v>3750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6713</v>
      </c>
      <c r="C1001" s="607" t="s">
        <v>3740</v>
      </c>
      <c r="D1001" s="617" t="s">
        <v>624</v>
      </c>
      <c r="E1001" s="618">
        <v>120608.02</v>
      </c>
      <c r="F1001" s="617" t="s">
        <v>6714</v>
      </c>
      <c r="G1001" s="617" t="s">
        <v>28</v>
      </c>
      <c r="H1001" s="617" t="s">
        <v>29</v>
      </c>
      <c r="I1001" s="617" t="s">
        <v>4298</v>
      </c>
      <c r="J1001" s="619">
        <v>44623</v>
      </c>
      <c r="K1001" s="607" t="s">
        <v>3757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6715</v>
      </c>
      <c r="C1002" s="607" t="s">
        <v>3740</v>
      </c>
      <c r="D1002" s="617" t="s">
        <v>624</v>
      </c>
      <c r="E1002" s="618">
        <v>181532.44</v>
      </c>
      <c r="F1002" s="617" t="s">
        <v>4750</v>
      </c>
      <c r="G1002" s="617" t="s">
        <v>28</v>
      </c>
      <c r="H1002" s="617" t="s">
        <v>20</v>
      </c>
      <c r="I1002" s="617" t="s">
        <v>4751</v>
      </c>
      <c r="J1002" s="619">
        <v>44376</v>
      </c>
      <c r="K1002" s="607" t="s">
        <v>3764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6648</v>
      </c>
      <c r="C1003" s="607" t="s">
        <v>3740</v>
      </c>
      <c r="D1003" s="617" t="s">
        <v>6271</v>
      </c>
      <c r="E1003" s="618">
        <v>200000</v>
      </c>
      <c r="F1003" s="617" t="s">
        <v>6649</v>
      </c>
      <c r="G1003" s="617" t="s">
        <v>28</v>
      </c>
      <c r="H1003" s="617" t="s">
        <v>20</v>
      </c>
      <c r="I1003" s="617" t="s">
        <v>6257</v>
      </c>
      <c r="J1003" s="619">
        <v>44454</v>
      </c>
      <c r="K1003" s="607" t="s">
        <v>3750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6716</v>
      </c>
      <c r="C1004" s="607" t="s">
        <v>3740</v>
      </c>
      <c r="D1004" s="617" t="s">
        <v>6271</v>
      </c>
      <c r="E1004" s="618">
        <v>25000</v>
      </c>
      <c r="F1004" s="617" t="s">
        <v>4890</v>
      </c>
      <c r="G1004" s="617" t="s">
        <v>28</v>
      </c>
      <c r="H1004" s="617" t="s">
        <v>29</v>
      </c>
      <c r="I1004" s="617" t="s">
        <v>30</v>
      </c>
      <c r="J1004" s="619">
        <v>44385</v>
      </c>
      <c r="K1004" s="607" t="s">
        <v>3797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6702</v>
      </c>
      <c r="C1005" s="607" t="s">
        <v>3740</v>
      </c>
      <c r="D1005" s="617" t="s">
        <v>624</v>
      </c>
      <c r="E1005" s="618">
        <v>1473.07</v>
      </c>
      <c r="F1005" s="617" t="s">
        <v>4277</v>
      </c>
      <c r="G1005" s="617" t="s">
        <v>28</v>
      </c>
      <c r="H1005" s="617" t="s">
        <v>20</v>
      </c>
      <c r="I1005" s="617" t="s">
        <v>369</v>
      </c>
      <c r="J1005" s="619">
        <v>44251</v>
      </c>
      <c r="K1005" s="607" t="s">
        <v>3764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6658</v>
      </c>
      <c r="C1006" s="607" t="s">
        <v>2882</v>
      </c>
      <c r="D1006" s="617" t="s">
        <v>624</v>
      </c>
      <c r="E1006" s="618">
        <v>74385.52</v>
      </c>
      <c r="F1006" s="617" t="s">
        <v>3285</v>
      </c>
      <c r="G1006" s="617" t="s">
        <v>28</v>
      </c>
      <c r="H1006" s="617" t="s">
        <v>38</v>
      </c>
      <c r="I1006" s="617" t="s">
        <v>2932</v>
      </c>
      <c r="J1006" s="619">
        <v>44568</v>
      </c>
      <c r="K1006" s="607" t="s">
        <v>3757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6717</v>
      </c>
      <c r="C1007" s="607" t="s">
        <v>3740</v>
      </c>
      <c r="D1007" s="617" t="s">
        <v>6271</v>
      </c>
      <c r="E1007" s="618">
        <v>7000</v>
      </c>
      <c r="F1007" s="617" t="s">
        <v>6718</v>
      </c>
      <c r="G1007" s="617" t="s">
        <v>28</v>
      </c>
      <c r="H1007" s="617" t="s">
        <v>20</v>
      </c>
      <c r="I1007" s="617" t="s">
        <v>214</v>
      </c>
      <c r="J1007" s="619">
        <v>44673</v>
      </c>
      <c r="K1007" s="607" t="s">
        <v>3760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6719</v>
      </c>
      <c r="C1008" s="607" t="s">
        <v>3740</v>
      </c>
      <c r="D1008" s="617" t="s">
        <v>624</v>
      </c>
      <c r="E1008" s="618">
        <v>157156.82</v>
      </c>
      <c r="F1008" s="617" t="s">
        <v>6720</v>
      </c>
      <c r="G1008" s="617" t="s">
        <v>28</v>
      </c>
      <c r="H1008" s="617" t="s">
        <v>29</v>
      </c>
      <c r="I1008" s="617" t="s">
        <v>967</v>
      </c>
      <c r="J1008" s="619">
        <v>44277</v>
      </c>
      <c r="K1008" s="607" t="s">
        <v>3760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6721</v>
      </c>
      <c r="C1009" s="607" t="s">
        <v>2882</v>
      </c>
      <c r="D1009" s="617" t="s">
        <v>624</v>
      </c>
      <c r="E1009" s="618">
        <v>101893.24</v>
      </c>
      <c r="F1009" s="617" t="s">
        <v>3085</v>
      </c>
      <c r="G1009" s="617" t="s">
        <v>28</v>
      </c>
      <c r="H1009" s="617" t="s">
        <v>38</v>
      </c>
      <c r="I1009" s="617" t="s">
        <v>260</v>
      </c>
      <c r="J1009" s="619">
        <v>44365</v>
      </c>
      <c r="K1009" s="607" t="s">
        <v>3750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6562</v>
      </c>
      <c r="C1010" s="607" t="s">
        <v>3740</v>
      </c>
      <c r="D1010" s="617" t="s">
        <v>6271</v>
      </c>
      <c r="E1010" s="618">
        <v>5500</v>
      </c>
      <c r="F1010" s="617" t="s">
        <v>2425</v>
      </c>
      <c r="G1010" s="617" t="s">
        <v>28</v>
      </c>
      <c r="H1010" s="617" t="s">
        <v>29</v>
      </c>
      <c r="I1010" s="617" t="s">
        <v>3033</v>
      </c>
      <c r="J1010" s="619">
        <v>44293</v>
      </c>
      <c r="K1010" s="607" t="s">
        <v>3744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6722</v>
      </c>
      <c r="C1011" s="607" t="s">
        <v>2882</v>
      </c>
      <c r="D1011" s="617" t="s">
        <v>624</v>
      </c>
      <c r="E1011" s="618">
        <v>111338.29</v>
      </c>
      <c r="F1011" s="617" t="s">
        <v>3268</v>
      </c>
      <c r="G1011" s="617" t="s">
        <v>28</v>
      </c>
      <c r="H1011" s="617" t="s">
        <v>38</v>
      </c>
      <c r="I1011" s="617" t="s">
        <v>306</v>
      </c>
      <c r="J1011" s="619">
        <v>44600</v>
      </c>
      <c r="K1011" s="607" t="s">
        <v>3760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6723</v>
      </c>
      <c r="C1012" s="607" t="s">
        <v>3740</v>
      </c>
      <c r="D1012" s="617" t="s">
        <v>624</v>
      </c>
      <c r="E1012" s="618" t="s">
        <v>6724</v>
      </c>
      <c r="F1012" s="617" t="s">
        <v>4405</v>
      </c>
      <c r="G1012" s="617" t="s">
        <v>110</v>
      </c>
      <c r="H1012" s="617" t="s">
        <v>29</v>
      </c>
      <c r="I1012" s="617" t="s">
        <v>4406</v>
      </c>
      <c r="J1012" s="619">
        <v>44211</v>
      </c>
      <c r="K1012" s="607" t="s">
        <v>3764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6593</v>
      </c>
      <c r="C1013" s="607" t="s">
        <v>3740</v>
      </c>
      <c r="D1013" s="617" t="s">
        <v>6271</v>
      </c>
      <c r="E1013" s="618">
        <v>30000</v>
      </c>
      <c r="F1013" s="617" t="s">
        <v>1735</v>
      </c>
      <c r="G1013" s="617" t="s">
        <v>28</v>
      </c>
      <c r="H1013" s="617" t="s">
        <v>29</v>
      </c>
      <c r="I1013" s="617" t="s">
        <v>4991</v>
      </c>
      <c r="J1013" s="619">
        <v>44594</v>
      </c>
      <c r="K1013" s="607" t="s">
        <v>3757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6648</v>
      </c>
      <c r="C1014" s="392" t="s">
        <v>3740</v>
      </c>
      <c r="D1014" s="545" t="s">
        <v>6271</v>
      </c>
      <c r="E1014" s="568">
        <v>125000</v>
      </c>
      <c r="F1014" s="545" t="s">
        <v>6649</v>
      </c>
      <c r="G1014" s="555" t="s">
        <v>28</v>
      </c>
      <c r="H1014" s="555" t="s">
        <v>20</v>
      </c>
      <c r="I1014" s="555" t="s">
        <v>6257</v>
      </c>
      <c r="J1014" s="555">
        <v>44454</v>
      </c>
      <c r="K1014" s="555" t="s">
        <v>3750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6725</v>
      </c>
      <c r="C1015" s="392" t="s">
        <v>3740</v>
      </c>
      <c r="D1015" s="545" t="s">
        <v>624</v>
      </c>
      <c r="E1015" s="568">
        <v>444418.17</v>
      </c>
      <c r="F1015" s="545" t="s">
        <v>5080</v>
      </c>
      <c r="G1015" s="555" t="s">
        <v>28</v>
      </c>
      <c r="H1015" s="555" t="s">
        <v>20</v>
      </c>
      <c r="I1015" s="555" t="s">
        <v>4090</v>
      </c>
      <c r="J1015" s="555">
        <v>44421</v>
      </c>
      <c r="K1015" s="555" t="s">
        <v>3757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6645</v>
      </c>
      <c r="C1016" s="514" t="s">
        <v>3740</v>
      </c>
      <c r="D1016" s="580" t="s">
        <v>6271</v>
      </c>
      <c r="E1016" s="581">
        <v>10000</v>
      </c>
      <c r="F1016" s="580" t="s">
        <v>6726</v>
      </c>
      <c r="G1016" s="580" t="s">
        <v>28</v>
      </c>
      <c r="H1016" s="580" t="s">
        <v>20</v>
      </c>
      <c r="I1016" s="580" t="s">
        <v>220</v>
      </c>
      <c r="J1016" s="579">
        <v>44645</v>
      </c>
      <c r="K1016" s="514" t="s">
        <v>3757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6727</v>
      </c>
      <c r="C1017" s="514" t="s">
        <v>3740</v>
      </c>
      <c r="D1017" s="580" t="s">
        <v>624</v>
      </c>
      <c r="E1017" s="581">
        <v>608381.09</v>
      </c>
      <c r="F1017" s="580" t="s">
        <v>4779</v>
      </c>
      <c r="G1017" s="580" t="s">
        <v>28</v>
      </c>
      <c r="H1017" s="580" t="s">
        <v>29</v>
      </c>
      <c r="I1017" s="580" t="s">
        <v>3618</v>
      </c>
      <c r="J1017" s="579">
        <v>44341</v>
      </c>
      <c r="K1017" s="514" t="s">
        <v>4780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6683</v>
      </c>
      <c r="C1018" s="514" t="s">
        <v>3740</v>
      </c>
      <c r="D1018" s="580" t="s">
        <v>6271</v>
      </c>
      <c r="E1018" s="581">
        <v>5000</v>
      </c>
      <c r="F1018" s="580" t="s">
        <v>1449</v>
      </c>
      <c r="G1018" s="580" t="s">
        <v>110</v>
      </c>
      <c r="H1018" s="580" t="s">
        <v>29</v>
      </c>
      <c r="I1018" s="580" t="s">
        <v>3569</v>
      </c>
      <c r="J1018" s="579">
        <v>44138</v>
      </c>
      <c r="K1018" s="514" t="s">
        <v>3760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6645</v>
      </c>
      <c r="C1019" s="514" t="s">
        <v>3740</v>
      </c>
      <c r="D1019" s="580" t="s">
        <v>6271</v>
      </c>
      <c r="E1019" s="581">
        <v>5000</v>
      </c>
      <c r="F1019" s="580" t="s">
        <v>6726</v>
      </c>
      <c r="G1019" s="580" t="s">
        <v>28</v>
      </c>
      <c r="H1019" s="580" t="s">
        <v>20</v>
      </c>
      <c r="I1019" s="580" t="s">
        <v>220</v>
      </c>
      <c r="J1019" s="579">
        <v>44645</v>
      </c>
      <c r="K1019" s="514" t="s">
        <v>3757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6582</v>
      </c>
      <c r="C1020" s="514" t="s">
        <v>3740</v>
      </c>
      <c r="D1020" s="580" t="s">
        <v>6271</v>
      </c>
      <c r="E1020" s="581">
        <v>25000</v>
      </c>
      <c r="F1020" s="580" t="s">
        <v>3906</v>
      </c>
      <c r="G1020" s="580" t="s">
        <v>28</v>
      </c>
      <c r="H1020" s="580" t="s">
        <v>29</v>
      </c>
      <c r="I1020" s="580" t="s">
        <v>3907</v>
      </c>
      <c r="J1020" s="579">
        <v>44061</v>
      </c>
      <c r="K1020" s="514" t="s">
        <v>3750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6728</v>
      </c>
      <c r="C1021" s="392" t="s">
        <v>3740</v>
      </c>
      <c r="D1021" s="545" t="s">
        <v>624</v>
      </c>
      <c r="E1021" s="568">
        <v>835364.29</v>
      </c>
      <c r="F1021" s="545" t="s">
        <v>4068</v>
      </c>
      <c r="G1021" s="555" t="s">
        <v>28</v>
      </c>
      <c r="H1021" s="555" t="s">
        <v>20</v>
      </c>
      <c r="I1021" s="555" t="s">
        <v>214</v>
      </c>
      <c r="J1021" s="555">
        <v>44648</v>
      </c>
      <c r="K1021" s="555" t="s">
        <v>3750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6729</v>
      </c>
      <c r="C1022" s="392" t="s">
        <v>3740</v>
      </c>
      <c r="D1022" s="545" t="s">
        <v>624</v>
      </c>
      <c r="E1022" s="568">
        <v>1652454.72</v>
      </c>
      <c r="F1022" s="545" t="s">
        <v>4068</v>
      </c>
      <c r="G1022" s="555" t="s">
        <v>28</v>
      </c>
      <c r="H1022" s="555" t="s">
        <v>20</v>
      </c>
      <c r="I1022" s="555" t="s">
        <v>214</v>
      </c>
      <c r="J1022" s="555">
        <v>44648</v>
      </c>
      <c r="K1022" s="555" t="s">
        <v>3750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6730</v>
      </c>
      <c r="C1023" s="392" t="s">
        <v>3740</v>
      </c>
      <c r="D1023" s="545" t="s">
        <v>6271</v>
      </c>
      <c r="E1023" s="568">
        <v>10000</v>
      </c>
      <c r="F1023" s="545" t="s">
        <v>4654</v>
      </c>
      <c r="G1023" s="555" t="s">
        <v>28</v>
      </c>
      <c r="H1023" s="555" t="s">
        <v>20</v>
      </c>
      <c r="I1023" s="555" t="s">
        <v>6731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6732</v>
      </c>
      <c r="C1024" s="392" t="s">
        <v>3740</v>
      </c>
      <c r="D1024" s="545" t="s">
        <v>624</v>
      </c>
      <c r="E1024" s="568">
        <v>352012.79</v>
      </c>
      <c r="F1024" s="545" t="s">
        <v>4072</v>
      </c>
      <c r="G1024" s="555" t="s">
        <v>110</v>
      </c>
      <c r="H1024" s="555" t="s">
        <v>29</v>
      </c>
      <c r="I1024" s="555" t="s">
        <v>4022</v>
      </c>
      <c r="J1024" s="555">
        <v>44186</v>
      </c>
      <c r="K1024" s="555" t="s">
        <v>3760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6733</v>
      </c>
      <c r="C1025" s="392" t="s">
        <v>3740</v>
      </c>
      <c r="D1025" s="545" t="s">
        <v>624</v>
      </c>
      <c r="E1025" s="568">
        <v>130273.59</v>
      </c>
      <c r="F1025" s="545" t="s">
        <v>4244</v>
      </c>
      <c r="G1025" s="555" t="s">
        <v>110</v>
      </c>
      <c r="H1025" s="555" t="s">
        <v>29</v>
      </c>
      <c r="I1025" s="555" t="s">
        <v>3569</v>
      </c>
      <c r="J1025" s="555">
        <v>44211</v>
      </c>
      <c r="K1025" s="555" t="s">
        <v>3750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6734</v>
      </c>
      <c r="C1026" s="392" t="s">
        <v>3740</v>
      </c>
      <c r="D1026" s="545" t="s">
        <v>6271</v>
      </c>
      <c r="E1026" s="568">
        <v>10000</v>
      </c>
      <c r="F1026" s="545" t="s">
        <v>4039</v>
      </c>
      <c r="G1026" s="555" t="s">
        <v>28</v>
      </c>
      <c r="H1026" s="555" t="s">
        <v>20</v>
      </c>
      <c r="I1026" s="555" t="s">
        <v>214</v>
      </c>
      <c r="J1026" s="555">
        <v>44762</v>
      </c>
      <c r="K1026" s="555" t="s">
        <v>3760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6396</v>
      </c>
      <c r="C1027" s="392" t="s">
        <v>3740</v>
      </c>
      <c r="D1027" s="545" t="s">
        <v>624</v>
      </c>
      <c r="E1027" s="568">
        <v>41167.949999999997</v>
      </c>
      <c r="F1027" s="545" t="s">
        <v>3985</v>
      </c>
      <c r="G1027" s="555" t="s">
        <v>110</v>
      </c>
      <c r="H1027" s="555" t="s">
        <v>29</v>
      </c>
      <c r="I1027" s="555" t="s">
        <v>3569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6734</v>
      </c>
      <c r="C1028" s="392" t="s">
        <v>3740</v>
      </c>
      <c r="D1028" s="545" t="s">
        <v>6271</v>
      </c>
      <c r="E1028" s="568">
        <v>10000</v>
      </c>
      <c r="F1028" s="545" t="s">
        <v>4039</v>
      </c>
      <c r="G1028" s="555" t="s">
        <v>28</v>
      </c>
      <c r="H1028" s="555" t="s">
        <v>20</v>
      </c>
      <c r="I1028" s="555" t="s">
        <v>214</v>
      </c>
      <c r="J1028" s="555">
        <v>44762</v>
      </c>
      <c r="K1028" s="555" t="s">
        <v>3760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6735</v>
      </c>
      <c r="C1029" s="392" t="s">
        <v>3740</v>
      </c>
      <c r="D1029" s="545" t="s">
        <v>6271</v>
      </c>
      <c r="E1029" s="568">
        <v>4000</v>
      </c>
      <c r="F1029" s="545" t="s">
        <v>4005</v>
      </c>
      <c r="G1029" s="555" t="s">
        <v>28</v>
      </c>
      <c r="H1029" s="555" t="s">
        <v>20</v>
      </c>
      <c r="I1029" s="555" t="s">
        <v>369</v>
      </c>
      <c r="J1029" s="555">
        <v>44497</v>
      </c>
      <c r="K1029" s="555" t="s">
        <v>3760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6736</v>
      </c>
      <c r="C1030" s="392" t="s">
        <v>3740</v>
      </c>
      <c r="D1030" s="545" t="s">
        <v>624</v>
      </c>
      <c r="E1030" s="568">
        <v>160322.21</v>
      </c>
      <c r="F1030" s="545" t="s">
        <v>4732</v>
      </c>
      <c r="G1030" s="555" t="s">
        <v>28</v>
      </c>
      <c r="H1030" s="555" t="s">
        <v>20</v>
      </c>
      <c r="I1030" s="555" t="s">
        <v>4090</v>
      </c>
      <c r="J1030" s="555">
        <v>44487</v>
      </c>
      <c r="K1030" s="555" t="s">
        <v>3750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6737</v>
      </c>
      <c r="C1031" s="392" t="s">
        <v>3740</v>
      </c>
      <c r="D1031" s="545" t="s">
        <v>6271</v>
      </c>
      <c r="E1031" s="568">
        <v>96000</v>
      </c>
      <c r="F1031" s="545" t="s">
        <v>4811</v>
      </c>
      <c r="G1031" s="555" t="s">
        <v>28</v>
      </c>
      <c r="H1031" s="555" t="s">
        <v>20</v>
      </c>
      <c r="I1031" s="555" t="s">
        <v>63</v>
      </c>
      <c r="J1031" s="555">
        <v>44698</v>
      </c>
      <c r="K1031" s="555" t="s">
        <v>3764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6738</v>
      </c>
      <c r="C1032" s="392" t="s">
        <v>3740</v>
      </c>
      <c r="D1032" s="545" t="s">
        <v>624</v>
      </c>
      <c r="E1032" s="568">
        <v>217697.33</v>
      </c>
      <c r="F1032" s="545" t="s">
        <v>5291</v>
      </c>
      <c r="G1032" s="555" t="s">
        <v>28</v>
      </c>
      <c r="H1032" s="555" t="s">
        <v>20</v>
      </c>
      <c r="I1032" s="555" t="s">
        <v>4090</v>
      </c>
      <c r="J1032" s="555">
        <v>44426</v>
      </c>
      <c r="K1032" s="555" t="s">
        <v>3760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6739</v>
      </c>
      <c r="C1033" s="392" t="s">
        <v>2882</v>
      </c>
      <c r="D1033" s="545" t="s">
        <v>624</v>
      </c>
      <c r="E1033" s="568">
        <v>865757.17</v>
      </c>
      <c r="F1033" s="545" t="s">
        <v>2962</v>
      </c>
      <c r="G1033" s="555" t="s">
        <v>28</v>
      </c>
      <c r="H1033" s="555" t="s">
        <v>38</v>
      </c>
      <c r="I1033" s="555" t="s">
        <v>2932</v>
      </c>
      <c r="J1033" s="555">
        <v>44263</v>
      </c>
      <c r="K1033" s="555" t="s">
        <v>3757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6740</v>
      </c>
      <c r="C1034" s="392" t="s">
        <v>3740</v>
      </c>
      <c r="D1034" s="545" t="s">
        <v>624</v>
      </c>
      <c r="E1034" s="568">
        <v>662610.46</v>
      </c>
      <c r="F1034" s="545" t="s">
        <v>4832</v>
      </c>
      <c r="G1034" s="555" t="s">
        <v>28</v>
      </c>
      <c r="H1034" s="555" t="s">
        <v>20</v>
      </c>
      <c r="I1034" s="555" t="s">
        <v>4090</v>
      </c>
      <c r="J1034" s="555">
        <v>44517</v>
      </c>
      <c r="K1034" s="545" t="s">
        <v>3797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6741</v>
      </c>
      <c r="C1035" s="392" t="s">
        <v>3740</v>
      </c>
      <c r="D1035" s="545" t="s">
        <v>6271</v>
      </c>
      <c r="E1035" s="568">
        <v>17000</v>
      </c>
      <c r="F1035" s="545" t="s">
        <v>5253</v>
      </c>
      <c r="G1035" s="555" t="s">
        <v>110</v>
      </c>
      <c r="H1035" s="555" t="s">
        <v>29</v>
      </c>
      <c r="I1035" s="555" t="s">
        <v>4025</v>
      </c>
      <c r="J1035" s="555">
        <v>44147</v>
      </c>
      <c r="K1035" s="555" t="s">
        <v>3764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6683</v>
      </c>
      <c r="C1036" s="392" t="s">
        <v>3740</v>
      </c>
      <c r="D1036" s="545" t="s">
        <v>6271</v>
      </c>
      <c r="E1036" s="568">
        <v>20000</v>
      </c>
      <c r="F1036" s="545" t="s">
        <v>1449</v>
      </c>
      <c r="G1036" s="555" t="s">
        <v>110</v>
      </c>
      <c r="H1036" s="555" t="s">
        <v>29</v>
      </c>
      <c r="I1036" s="555" t="s">
        <v>3569</v>
      </c>
      <c r="J1036" s="555">
        <v>44138</v>
      </c>
      <c r="K1036" s="555" t="s">
        <v>3760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6582</v>
      </c>
      <c r="C1037" s="392" t="s">
        <v>3740</v>
      </c>
      <c r="D1037" s="545" t="s">
        <v>6271</v>
      </c>
      <c r="E1037" s="568">
        <v>25000</v>
      </c>
      <c r="F1037" s="545" t="s">
        <v>3906</v>
      </c>
      <c r="G1037" s="555" t="s">
        <v>28</v>
      </c>
      <c r="H1037" s="555" t="s">
        <v>29</v>
      </c>
      <c r="I1037" s="555" t="s">
        <v>3907</v>
      </c>
      <c r="J1037" s="555">
        <v>44061</v>
      </c>
      <c r="K1037" s="555" t="s">
        <v>3750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6742</v>
      </c>
      <c r="C1038" s="392" t="s">
        <v>3740</v>
      </c>
      <c r="D1038" s="545" t="s">
        <v>624</v>
      </c>
      <c r="E1038" s="568">
        <v>384533.87</v>
      </c>
      <c r="F1038" s="545" t="s">
        <v>5235</v>
      </c>
      <c r="G1038" s="555" t="s">
        <v>28</v>
      </c>
      <c r="H1038" s="555" t="s">
        <v>20</v>
      </c>
      <c r="I1038" s="555" t="s">
        <v>4090</v>
      </c>
      <c r="J1038" s="555">
        <v>44421</v>
      </c>
      <c r="K1038" s="555" t="s">
        <v>3760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6593</v>
      </c>
      <c r="C1039" s="392" t="s">
        <v>3740</v>
      </c>
      <c r="D1039" s="545" t="s">
        <v>6271</v>
      </c>
      <c r="E1039" s="568">
        <v>30000</v>
      </c>
      <c r="F1039" s="545" t="s">
        <v>1735</v>
      </c>
      <c r="G1039" s="555" t="s">
        <v>28</v>
      </c>
      <c r="H1039" s="555" t="s">
        <v>29</v>
      </c>
      <c r="I1039" s="555" t="s">
        <v>6261</v>
      </c>
      <c r="J1039" s="555">
        <v>44594</v>
      </c>
      <c r="K1039" s="555" t="s">
        <v>3757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6743</v>
      </c>
      <c r="C1040" s="392" t="s">
        <v>3740</v>
      </c>
      <c r="D1040" s="545" t="s">
        <v>2585</v>
      </c>
      <c r="E1040" s="568">
        <v>190943.67</v>
      </c>
      <c r="F1040" s="545" t="s">
        <v>6744</v>
      </c>
      <c r="G1040" s="555" t="s">
        <v>2884</v>
      </c>
      <c r="H1040" s="555" t="s">
        <v>29</v>
      </c>
      <c r="I1040" s="555" t="s">
        <v>2884</v>
      </c>
      <c r="J1040" s="555">
        <v>44361</v>
      </c>
      <c r="K1040" s="555" t="s">
        <v>3760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6745</v>
      </c>
      <c r="C1041" s="392" t="s">
        <v>3740</v>
      </c>
      <c r="D1041" s="545" t="s">
        <v>624</v>
      </c>
      <c r="E1041" s="568">
        <v>32923.57</v>
      </c>
      <c r="F1041" s="545" t="s">
        <v>4972</v>
      </c>
      <c r="G1041" s="555" t="s">
        <v>28</v>
      </c>
      <c r="H1041" s="555" t="s">
        <v>20</v>
      </c>
      <c r="I1041" s="555" t="s">
        <v>4973</v>
      </c>
      <c r="J1041" s="555">
        <v>44623</v>
      </c>
      <c r="K1041" s="545" t="s">
        <v>6746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6734</v>
      </c>
      <c r="C1042" s="392" t="s">
        <v>3740</v>
      </c>
      <c r="D1042" s="545" t="s">
        <v>6271</v>
      </c>
      <c r="E1042" s="568">
        <v>10000</v>
      </c>
      <c r="F1042" s="545" t="s">
        <v>4039</v>
      </c>
      <c r="G1042" s="555" t="s">
        <v>28</v>
      </c>
      <c r="H1042" s="555" t="s">
        <v>20</v>
      </c>
      <c r="I1042" s="555" t="s">
        <v>214</v>
      </c>
      <c r="J1042" s="555">
        <v>44762</v>
      </c>
      <c r="K1042" s="555" t="s">
        <v>3760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6747</v>
      </c>
      <c r="C1043" s="392" t="s">
        <v>3740</v>
      </c>
      <c r="D1043" s="545" t="s">
        <v>6271</v>
      </c>
      <c r="E1043" s="568">
        <v>96196</v>
      </c>
      <c r="F1043" s="545" t="s">
        <v>4467</v>
      </c>
      <c r="G1043" s="555" t="s">
        <v>28</v>
      </c>
      <c r="H1043" s="555" t="s">
        <v>29</v>
      </c>
      <c r="I1043" s="555" t="s">
        <v>4084</v>
      </c>
      <c r="J1043" s="555">
        <v>44218</v>
      </c>
      <c r="K1043" s="555" t="s">
        <v>3744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2" t="s">
        <v>3740</v>
      </c>
      <c r="D1044" s="545" t="s">
        <v>6271</v>
      </c>
      <c r="E1044" s="568">
        <v>21000</v>
      </c>
      <c r="F1044" s="545" t="s">
        <v>4890</v>
      </c>
      <c r="G1044" s="555" t="s">
        <v>28</v>
      </c>
      <c r="H1044" s="555" t="s">
        <v>29</v>
      </c>
      <c r="I1044" s="555" t="s">
        <v>30</v>
      </c>
      <c r="J1044" s="555">
        <v>44385</v>
      </c>
      <c r="K1044" s="555" t="s">
        <v>3797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6748</v>
      </c>
      <c r="C1045" s="392" t="s">
        <v>3740</v>
      </c>
      <c r="D1045" s="545" t="s">
        <v>624</v>
      </c>
      <c r="E1045" s="568" t="s">
        <v>3107</v>
      </c>
      <c r="F1045" s="545" t="s">
        <v>6749</v>
      </c>
      <c r="G1045" s="555" t="s">
        <v>28</v>
      </c>
      <c r="H1045" s="555" t="s">
        <v>38</v>
      </c>
      <c r="I1045" s="555" t="s">
        <v>306</v>
      </c>
      <c r="J1045" s="555">
        <v>44824</v>
      </c>
      <c r="K1045" s="555" t="s">
        <v>3764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6750</v>
      </c>
      <c r="C1046" s="392" t="s">
        <v>3740</v>
      </c>
      <c r="D1046" s="545" t="s">
        <v>6271</v>
      </c>
      <c r="E1046" s="568">
        <v>60000</v>
      </c>
      <c r="F1046" s="545" t="s">
        <v>3792</v>
      </c>
      <c r="G1046" s="555" t="s">
        <v>28</v>
      </c>
      <c r="H1046" s="555" t="s">
        <v>29</v>
      </c>
      <c r="I1046" s="555" t="s">
        <v>30</v>
      </c>
      <c r="J1046" s="555">
        <v>44652</v>
      </c>
      <c r="K1046" s="555" t="s">
        <v>3757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6730</v>
      </c>
      <c r="C1047" s="392" t="s">
        <v>3740</v>
      </c>
      <c r="D1047" s="545" t="s">
        <v>6271</v>
      </c>
      <c r="E1047" s="568">
        <v>18000</v>
      </c>
      <c r="F1047" s="545" t="s">
        <v>4654</v>
      </c>
      <c r="G1047" s="555" t="s">
        <v>28</v>
      </c>
      <c r="H1047" s="555" t="s">
        <v>20</v>
      </c>
      <c r="I1047" s="555" t="s">
        <v>6731</v>
      </c>
      <c r="J1047" s="555">
        <v>44776</v>
      </c>
      <c r="K1047" s="555" t="s">
        <v>3764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6751</v>
      </c>
      <c r="C1048" s="392" t="s">
        <v>3740</v>
      </c>
      <c r="D1048" s="545" t="s">
        <v>624</v>
      </c>
      <c r="E1048" s="568">
        <v>156696.82</v>
      </c>
      <c r="F1048" s="545" t="s">
        <v>6752</v>
      </c>
      <c r="G1048" s="555" t="s">
        <v>28</v>
      </c>
      <c r="H1048" s="555" t="s">
        <v>20</v>
      </c>
      <c r="I1048" s="555" t="s">
        <v>4090</v>
      </c>
      <c r="J1048" s="555">
        <v>44461</v>
      </c>
      <c r="K1048" s="555" t="s">
        <v>3757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6753</v>
      </c>
      <c r="C1049" s="392" t="s">
        <v>3740</v>
      </c>
      <c r="D1049" s="545" t="s">
        <v>6271</v>
      </c>
      <c r="E1049" s="568">
        <v>4800</v>
      </c>
      <c r="F1049" s="545" t="s">
        <v>675</v>
      </c>
      <c r="G1049" s="555" t="s">
        <v>28</v>
      </c>
      <c r="H1049" s="555" t="s">
        <v>29</v>
      </c>
      <c r="I1049" s="555" t="s">
        <v>78</v>
      </c>
      <c r="J1049" s="555">
        <v>44819</v>
      </c>
      <c r="K1049" s="555" t="s">
        <v>3760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6753</v>
      </c>
      <c r="C1050" s="392" t="s">
        <v>3740</v>
      </c>
      <c r="D1050" s="545" t="s">
        <v>6271</v>
      </c>
      <c r="E1050" s="568">
        <v>7477.76</v>
      </c>
      <c r="F1050" s="545" t="s">
        <v>675</v>
      </c>
      <c r="G1050" s="555" t="s">
        <v>28</v>
      </c>
      <c r="H1050" s="555" t="s">
        <v>29</v>
      </c>
      <c r="I1050" s="555" t="s">
        <v>78</v>
      </c>
      <c r="J1050" s="555">
        <v>44819</v>
      </c>
      <c r="K1050" s="555" t="s">
        <v>3760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6754</v>
      </c>
      <c r="C1051" s="392" t="s">
        <v>3740</v>
      </c>
      <c r="D1051" s="545" t="s">
        <v>6271</v>
      </c>
      <c r="E1051" s="568">
        <v>199998</v>
      </c>
      <c r="F1051" s="545" t="s">
        <v>4501</v>
      </c>
      <c r="G1051" s="555" t="s">
        <v>28</v>
      </c>
      <c r="H1051" s="555" t="s">
        <v>20</v>
      </c>
      <c r="I1051" s="555" t="s">
        <v>369</v>
      </c>
      <c r="J1051" s="555">
        <v>44739</v>
      </c>
      <c r="K1051" s="555" t="s">
        <v>3757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6755</v>
      </c>
      <c r="C1052" s="392" t="s">
        <v>3740</v>
      </c>
      <c r="D1052" s="545" t="s">
        <v>624</v>
      </c>
      <c r="E1052" s="568">
        <v>104271.35</v>
      </c>
      <c r="F1052" s="545" t="s">
        <v>3865</v>
      </c>
      <c r="G1052" s="555" t="s">
        <v>28</v>
      </c>
      <c r="H1052" s="555" t="s">
        <v>20</v>
      </c>
      <c r="I1052" s="555" t="s">
        <v>369</v>
      </c>
      <c r="J1052" s="555">
        <v>44460</v>
      </c>
      <c r="K1052" s="555" t="s">
        <v>3866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6737</v>
      </c>
      <c r="C1053" s="392" t="s">
        <v>3740</v>
      </c>
      <c r="D1053" s="545" t="s">
        <v>6271</v>
      </c>
      <c r="E1053" s="568">
        <v>400000</v>
      </c>
      <c r="F1053" s="545" t="s">
        <v>1911</v>
      </c>
      <c r="G1053" s="555" t="s">
        <v>28</v>
      </c>
      <c r="H1053" s="555" t="s">
        <v>20</v>
      </c>
      <c r="I1053" s="555" t="s">
        <v>63</v>
      </c>
      <c r="J1053" s="555">
        <v>44698</v>
      </c>
      <c r="K1053" s="555" t="s">
        <v>3764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6342</v>
      </c>
      <c r="C1054" s="392" t="s">
        <v>3740</v>
      </c>
      <c r="D1054" s="545" t="s">
        <v>6271</v>
      </c>
      <c r="E1054" s="568">
        <v>10000</v>
      </c>
      <c r="F1054" s="545" t="s">
        <v>4328</v>
      </c>
      <c r="G1054" s="555" t="s">
        <v>110</v>
      </c>
      <c r="H1054" s="555" t="s">
        <v>29</v>
      </c>
      <c r="I1054" s="555" t="s">
        <v>3817</v>
      </c>
      <c r="J1054" s="555">
        <v>44263</v>
      </c>
      <c r="K1054" s="555" t="s">
        <v>3750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6593</v>
      </c>
      <c r="C1055" s="392" t="s">
        <v>3740</v>
      </c>
      <c r="D1055" s="545" t="s">
        <v>6271</v>
      </c>
      <c r="E1055" s="568">
        <v>30000</v>
      </c>
      <c r="F1055" s="545" t="s">
        <v>1735</v>
      </c>
      <c r="G1055" s="555" t="s">
        <v>28</v>
      </c>
      <c r="H1055" s="555" t="s">
        <v>29</v>
      </c>
      <c r="I1055" s="555" t="s">
        <v>6261</v>
      </c>
      <c r="J1055" s="555">
        <v>44594</v>
      </c>
      <c r="K1055" s="555" t="s">
        <v>3757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6756</v>
      </c>
      <c r="C1056" s="392" t="s">
        <v>3740</v>
      </c>
      <c r="D1056" s="545" t="s">
        <v>6271</v>
      </c>
      <c r="E1056" s="568">
        <v>10000</v>
      </c>
      <c r="F1056" s="545" t="s">
        <v>3880</v>
      </c>
      <c r="G1056" s="555" t="s">
        <v>110</v>
      </c>
      <c r="H1056" s="555" t="s">
        <v>29</v>
      </c>
      <c r="I1056" s="555" t="s">
        <v>3569</v>
      </c>
      <c r="J1056" s="555">
        <v>44217</v>
      </c>
      <c r="K1056" s="555" t="s">
        <v>3750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6757</v>
      </c>
      <c r="C1057" s="392" t="s">
        <v>3740</v>
      </c>
      <c r="D1057" s="545" t="s">
        <v>6271</v>
      </c>
      <c r="E1057" s="568">
        <v>2000</v>
      </c>
      <c r="F1057" s="545" t="s">
        <v>819</v>
      </c>
      <c r="G1057" s="555" t="s">
        <v>110</v>
      </c>
      <c r="H1057" s="555" t="s">
        <v>29</v>
      </c>
      <c r="I1057" s="555" t="s">
        <v>6213</v>
      </c>
      <c r="J1057" s="555">
        <v>44421</v>
      </c>
      <c r="K1057" s="555" t="s">
        <v>3750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6737</v>
      </c>
      <c r="C1058" s="392" t="s">
        <v>3740</v>
      </c>
      <c r="D1058" s="545" t="s">
        <v>6271</v>
      </c>
      <c r="E1058" s="568">
        <v>122000</v>
      </c>
      <c r="F1058" s="545" t="s">
        <v>4811</v>
      </c>
      <c r="G1058" s="555" t="s">
        <v>28</v>
      </c>
      <c r="H1058" s="555" t="s">
        <v>20</v>
      </c>
      <c r="I1058" s="555" t="s">
        <v>63</v>
      </c>
      <c r="J1058" s="555">
        <v>44698</v>
      </c>
      <c r="K1058" s="555" t="s">
        <v>3764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6737</v>
      </c>
      <c r="C1059" s="392" t="s">
        <v>3740</v>
      </c>
      <c r="D1059" s="545" t="s">
        <v>6271</v>
      </c>
      <c r="E1059" s="568">
        <v>13000</v>
      </c>
      <c r="F1059" s="545" t="s">
        <v>4811</v>
      </c>
      <c r="G1059" s="555" t="s">
        <v>28</v>
      </c>
      <c r="H1059" s="555" t="s">
        <v>20</v>
      </c>
      <c r="I1059" s="555" t="s">
        <v>63</v>
      </c>
      <c r="J1059" s="555">
        <v>44698</v>
      </c>
      <c r="K1059" s="555" t="s">
        <v>3764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6582</v>
      </c>
      <c r="C1060" s="392" t="s">
        <v>3740</v>
      </c>
      <c r="D1060" s="545" t="s">
        <v>6271</v>
      </c>
      <c r="E1060" s="568">
        <v>25000</v>
      </c>
      <c r="F1060" s="545" t="s">
        <v>3906</v>
      </c>
      <c r="G1060" s="555" t="s">
        <v>28</v>
      </c>
      <c r="H1060" s="555" t="s">
        <v>29</v>
      </c>
      <c r="I1060" s="555" t="s">
        <v>3907</v>
      </c>
      <c r="J1060" s="555">
        <v>44061</v>
      </c>
      <c r="K1060" s="555" t="s">
        <v>3750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6636</v>
      </c>
      <c r="C1061" s="514" t="s">
        <v>3740</v>
      </c>
      <c r="D1061" s="545" t="s">
        <v>6271</v>
      </c>
      <c r="E1061" s="557">
        <v>50000</v>
      </c>
      <c r="F1061" s="514" t="s">
        <v>2040</v>
      </c>
      <c r="G1061" s="545" t="s">
        <v>28</v>
      </c>
      <c r="H1061" s="545" t="s">
        <v>20</v>
      </c>
      <c r="I1061" s="545" t="s">
        <v>214</v>
      </c>
      <c r="J1061" s="555">
        <v>44614</v>
      </c>
      <c r="K1061" s="538" t="s">
        <v>3750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6602</v>
      </c>
      <c r="C1062" s="514" t="s">
        <v>3740</v>
      </c>
      <c r="D1062" s="580" t="s">
        <v>6271</v>
      </c>
      <c r="E1062" s="581">
        <v>18000</v>
      </c>
      <c r="F1062" s="580" t="s">
        <v>3794</v>
      </c>
      <c r="G1062" s="580" t="s">
        <v>28</v>
      </c>
      <c r="H1062" s="580" t="s">
        <v>20</v>
      </c>
      <c r="I1062" s="580" t="s">
        <v>214</v>
      </c>
      <c r="J1062" s="579">
        <v>44609</v>
      </c>
      <c r="K1062" s="514" t="s">
        <v>3760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6758</v>
      </c>
      <c r="C1063" s="514" t="s">
        <v>3740</v>
      </c>
      <c r="D1063" s="580" t="s">
        <v>6271</v>
      </c>
      <c r="E1063" s="581">
        <v>50000</v>
      </c>
      <c r="F1063" s="580" t="s">
        <v>6759</v>
      </c>
      <c r="G1063" s="580" t="s">
        <v>28</v>
      </c>
      <c r="H1063" s="580" t="s">
        <v>29</v>
      </c>
      <c r="I1063" s="580" t="s">
        <v>831</v>
      </c>
      <c r="J1063" s="579">
        <v>44831</v>
      </c>
      <c r="K1063" s="555" t="s">
        <v>3744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6760</v>
      </c>
      <c r="C1064" s="545" t="s">
        <v>3740</v>
      </c>
      <c r="D1064" s="545" t="s">
        <v>6271</v>
      </c>
      <c r="E1064" s="581">
        <v>10000</v>
      </c>
      <c r="F1064" s="580" t="s">
        <v>1555</v>
      </c>
      <c r="G1064" s="545" t="s">
        <v>28</v>
      </c>
      <c r="H1064" s="545" t="s">
        <v>20</v>
      </c>
      <c r="I1064" s="545" t="s">
        <v>6731</v>
      </c>
      <c r="J1064" s="555">
        <v>44733</v>
      </c>
      <c r="K1064" s="545" t="s">
        <v>3760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6602</v>
      </c>
      <c r="C1065" s="514" t="s">
        <v>3740</v>
      </c>
      <c r="D1065" s="580" t="s">
        <v>6271</v>
      </c>
      <c r="E1065" s="581">
        <v>20000</v>
      </c>
      <c r="F1065" s="580" t="s">
        <v>3794</v>
      </c>
      <c r="G1065" s="580" t="s">
        <v>28</v>
      </c>
      <c r="H1065" s="580" t="s">
        <v>20</v>
      </c>
      <c r="I1065" s="580" t="s">
        <v>214</v>
      </c>
      <c r="J1065" s="579">
        <v>44609</v>
      </c>
      <c r="K1065" s="514" t="s">
        <v>3760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3740</v>
      </c>
      <c r="D1066" s="545" t="s">
        <v>6271</v>
      </c>
      <c r="E1066" s="557">
        <v>50000</v>
      </c>
      <c r="F1066" s="537" t="s">
        <v>5206</v>
      </c>
      <c r="G1066" s="537" t="s">
        <v>28</v>
      </c>
      <c r="H1066" s="545" t="s">
        <v>20</v>
      </c>
      <c r="I1066" s="545" t="s">
        <v>220</v>
      </c>
      <c r="J1066" s="555">
        <v>44469</v>
      </c>
      <c r="K1066" s="538" t="s">
        <v>3760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6761</v>
      </c>
      <c r="C1067" s="545" t="s">
        <v>3740</v>
      </c>
      <c r="D1067" s="545" t="s">
        <v>6271</v>
      </c>
      <c r="E1067" s="557">
        <v>10000</v>
      </c>
      <c r="F1067" s="545" t="s">
        <v>4269</v>
      </c>
      <c r="G1067" s="545" t="s">
        <v>28</v>
      </c>
      <c r="H1067" s="545" t="s">
        <v>2039</v>
      </c>
      <c r="I1067" s="545" t="s">
        <v>4270</v>
      </c>
      <c r="J1067" s="555">
        <v>44260</v>
      </c>
      <c r="K1067" s="545" t="s">
        <v>3764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6762</v>
      </c>
      <c r="C1068" s="545" t="s">
        <v>3740</v>
      </c>
      <c r="D1068" s="545" t="s">
        <v>6271</v>
      </c>
      <c r="E1068" s="557">
        <v>4000</v>
      </c>
      <c r="F1068" s="545" t="s">
        <v>4840</v>
      </c>
      <c r="G1068" s="545" t="s">
        <v>28</v>
      </c>
      <c r="H1068" s="545" t="s">
        <v>29</v>
      </c>
      <c r="I1068" s="545" t="s">
        <v>220</v>
      </c>
      <c r="J1068" s="555">
        <v>44749</v>
      </c>
      <c r="K1068" s="545" t="s">
        <v>3757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6690</v>
      </c>
      <c r="C1069" s="514" t="s">
        <v>3740</v>
      </c>
      <c r="D1069" s="580" t="s">
        <v>6271</v>
      </c>
      <c r="E1069" s="581">
        <v>30000</v>
      </c>
      <c r="F1069" s="580" t="s">
        <v>1577</v>
      </c>
      <c r="G1069" s="580" t="s">
        <v>28</v>
      </c>
      <c r="H1069" s="580" t="s">
        <v>20</v>
      </c>
      <c r="I1069" s="580" t="s">
        <v>220</v>
      </c>
      <c r="J1069" s="579">
        <v>44568</v>
      </c>
      <c r="K1069" s="514" t="s">
        <v>4420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3740</v>
      </c>
      <c r="D1070" s="545" t="s">
        <v>6271</v>
      </c>
      <c r="E1070" s="557">
        <v>500</v>
      </c>
      <c r="F1070" s="545" t="s">
        <v>4252</v>
      </c>
      <c r="G1070" s="537" t="s">
        <v>28</v>
      </c>
      <c r="H1070" s="545" t="s">
        <v>20</v>
      </c>
      <c r="I1070" s="545" t="s">
        <v>4090</v>
      </c>
      <c r="J1070" s="555">
        <v>44503</v>
      </c>
      <c r="K1070" s="514" t="s">
        <v>3797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6763</v>
      </c>
      <c r="C1071" s="545" t="s">
        <v>3740</v>
      </c>
      <c r="D1071" s="545" t="s">
        <v>6271</v>
      </c>
      <c r="E1071" s="557">
        <v>15000</v>
      </c>
      <c r="F1071" s="545" t="s">
        <v>3816</v>
      </c>
      <c r="G1071" s="545" t="s">
        <v>110</v>
      </c>
      <c r="H1071" s="545" t="s">
        <v>29</v>
      </c>
      <c r="I1071" s="545" t="s">
        <v>5260</v>
      </c>
      <c r="J1071" s="555">
        <v>44085</v>
      </c>
      <c r="K1071" s="545" t="s">
        <v>3750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6753</v>
      </c>
      <c r="C1072" s="545" t="s">
        <v>3740</v>
      </c>
      <c r="D1072" s="545" t="s">
        <v>6271</v>
      </c>
      <c r="E1072" s="557">
        <v>4500</v>
      </c>
      <c r="F1072" s="545" t="s">
        <v>675</v>
      </c>
      <c r="G1072" s="545" t="s">
        <v>28</v>
      </c>
      <c r="H1072" s="545" t="s">
        <v>29</v>
      </c>
      <c r="I1072" s="545" t="s">
        <v>78</v>
      </c>
      <c r="J1072" s="555">
        <v>44819</v>
      </c>
      <c r="K1072" s="545" t="s">
        <v>3760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6762</v>
      </c>
      <c r="C1073" s="545" t="s">
        <v>3740</v>
      </c>
      <c r="D1073" s="545" t="s">
        <v>6271</v>
      </c>
      <c r="E1073" s="557">
        <v>6500</v>
      </c>
      <c r="F1073" s="545" t="s">
        <v>4840</v>
      </c>
      <c r="G1073" s="545" t="s">
        <v>28</v>
      </c>
      <c r="H1073" s="545" t="s">
        <v>29</v>
      </c>
      <c r="I1073" s="545" t="s">
        <v>220</v>
      </c>
      <c r="J1073" s="555">
        <v>44749</v>
      </c>
      <c r="K1073" s="545" t="s">
        <v>3757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6764</v>
      </c>
      <c r="C1074" s="545" t="s">
        <v>3740</v>
      </c>
      <c r="D1074" s="545" t="s">
        <v>6271</v>
      </c>
      <c r="E1074" s="557">
        <v>100000</v>
      </c>
      <c r="F1074" s="545" t="s">
        <v>4696</v>
      </c>
      <c r="G1074" s="545" t="s">
        <v>28</v>
      </c>
      <c r="H1074" s="545" t="s">
        <v>20</v>
      </c>
      <c r="I1074" s="545" t="s">
        <v>63</v>
      </c>
      <c r="J1074" s="555">
        <v>44790</v>
      </c>
      <c r="K1074" s="545" t="s">
        <v>3760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6593</v>
      </c>
      <c r="C1075" s="545" t="s">
        <v>3740</v>
      </c>
      <c r="D1075" s="545" t="s">
        <v>6271</v>
      </c>
      <c r="E1075" s="557">
        <v>30000</v>
      </c>
      <c r="F1075" s="545" t="s">
        <v>1735</v>
      </c>
      <c r="G1075" s="537" t="s">
        <v>28</v>
      </c>
      <c r="H1075" s="537" t="s">
        <v>29</v>
      </c>
      <c r="I1075" s="537" t="s">
        <v>6594</v>
      </c>
      <c r="J1075" s="578">
        <v>44594</v>
      </c>
      <c r="K1075" s="545" t="s">
        <v>3757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6760</v>
      </c>
      <c r="C1076" s="545" t="s">
        <v>3740</v>
      </c>
      <c r="D1076" s="545" t="s">
        <v>6271</v>
      </c>
      <c r="E1076" s="557">
        <v>1000</v>
      </c>
      <c r="F1076" s="545" t="s">
        <v>6765</v>
      </c>
      <c r="G1076" s="545" t="s">
        <v>28</v>
      </c>
      <c r="H1076" s="545" t="s">
        <v>20</v>
      </c>
      <c r="I1076" s="545" t="s">
        <v>6731</v>
      </c>
      <c r="J1076" s="555">
        <v>44733</v>
      </c>
      <c r="K1076" s="545" t="s">
        <v>3760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6766</v>
      </c>
      <c r="C1077" s="545" t="s">
        <v>3740</v>
      </c>
      <c r="D1077" s="545" t="s">
        <v>6271</v>
      </c>
      <c r="E1077" s="557">
        <v>60000</v>
      </c>
      <c r="F1077" s="545" t="s">
        <v>2618</v>
      </c>
      <c r="G1077" s="545" t="s">
        <v>28</v>
      </c>
      <c r="H1077" s="545" t="s">
        <v>29</v>
      </c>
      <c r="I1077" s="545" t="s">
        <v>30</v>
      </c>
      <c r="J1077" s="555">
        <v>44802</v>
      </c>
      <c r="K1077" s="545" t="s">
        <v>3757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6705</v>
      </c>
      <c r="C1078" s="545" t="s">
        <v>3740</v>
      </c>
      <c r="D1078" s="545" t="s">
        <v>6271</v>
      </c>
      <c r="E1078" s="557">
        <v>8000</v>
      </c>
      <c r="F1078" s="545" t="s">
        <v>4678</v>
      </c>
      <c r="G1078" s="545" t="s">
        <v>28</v>
      </c>
      <c r="H1078" s="545" t="s">
        <v>29</v>
      </c>
      <c r="I1078" s="545" t="s">
        <v>3033</v>
      </c>
      <c r="J1078" s="555">
        <v>44393</v>
      </c>
      <c r="K1078" s="545" t="s">
        <v>3744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6767</v>
      </c>
      <c r="C1079" s="545" t="s">
        <v>3740</v>
      </c>
      <c r="D1079" s="545" t="s">
        <v>6271</v>
      </c>
      <c r="E1079" s="557">
        <v>6000</v>
      </c>
      <c r="F1079" s="545" t="s">
        <v>450</v>
      </c>
      <c r="G1079" s="545" t="s">
        <v>28</v>
      </c>
      <c r="H1079" s="545" t="s">
        <v>20</v>
      </c>
      <c r="I1079" s="545" t="s">
        <v>220</v>
      </c>
      <c r="J1079" s="555">
        <v>44767</v>
      </c>
      <c r="K1079" s="545" t="s">
        <v>3757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6737</v>
      </c>
      <c r="C1080" s="392" t="s">
        <v>3740</v>
      </c>
      <c r="D1080" s="545" t="s">
        <v>6271</v>
      </c>
      <c r="E1080" s="568">
        <v>85000</v>
      </c>
      <c r="F1080" s="545" t="s">
        <v>4811</v>
      </c>
      <c r="G1080" s="555" t="s">
        <v>28</v>
      </c>
      <c r="H1080" s="555" t="s">
        <v>20</v>
      </c>
      <c r="I1080" s="555" t="s">
        <v>63</v>
      </c>
      <c r="J1080" s="555">
        <v>44698</v>
      </c>
      <c r="K1080" s="555" t="s">
        <v>3764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3740</v>
      </c>
      <c r="D1081" s="545" t="s">
        <v>6271</v>
      </c>
      <c r="E1081" s="557">
        <v>100000</v>
      </c>
      <c r="F1081" s="537" t="s">
        <v>5206</v>
      </c>
      <c r="G1081" s="537" t="s">
        <v>28</v>
      </c>
      <c r="H1081" s="545" t="s">
        <v>20</v>
      </c>
      <c r="I1081" s="545" t="s">
        <v>220</v>
      </c>
      <c r="J1081" s="555">
        <v>44469</v>
      </c>
      <c r="K1081" s="538" t="s">
        <v>3760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6768</v>
      </c>
      <c r="C1082" s="545" t="s">
        <v>3740</v>
      </c>
      <c r="D1082" s="545" t="s">
        <v>6271</v>
      </c>
      <c r="E1082" s="557">
        <v>5000</v>
      </c>
      <c r="F1082" s="545" t="s">
        <v>315</v>
      </c>
      <c r="G1082" s="545" t="s">
        <v>110</v>
      </c>
      <c r="H1082" s="545" t="s">
        <v>29</v>
      </c>
      <c r="I1082" s="545" t="s">
        <v>3802</v>
      </c>
      <c r="J1082" s="555">
        <v>44231</v>
      </c>
      <c r="K1082" s="545" t="s">
        <v>3764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6582</v>
      </c>
      <c r="C1083" s="392" t="s">
        <v>3740</v>
      </c>
      <c r="D1083" s="545" t="s">
        <v>6271</v>
      </c>
      <c r="E1083" s="568">
        <v>20000</v>
      </c>
      <c r="F1083" s="545" t="s">
        <v>3906</v>
      </c>
      <c r="G1083" s="545" t="s">
        <v>28</v>
      </c>
      <c r="H1083" s="545" t="s">
        <v>29</v>
      </c>
      <c r="I1083" s="545" t="s">
        <v>3907</v>
      </c>
      <c r="J1083" s="555">
        <v>44061</v>
      </c>
      <c r="K1083" s="545" t="s">
        <v>3750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6769</v>
      </c>
      <c r="C1084" s="545" t="s">
        <v>3740</v>
      </c>
      <c r="D1084" s="545" t="s">
        <v>6271</v>
      </c>
      <c r="E1084" s="557">
        <v>10000</v>
      </c>
      <c r="F1084" s="545" t="s">
        <v>3082</v>
      </c>
      <c r="G1084" s="545" t="s">
        <v>28</v>
      </c>
      <c r="H1084" s="545" t="s">
        <v>29</v>
      </c>
      <c r="I1084" s="545" t="s">
        <v>30</v>
      </c>
      <c r="J1084" s="555">
        <v>44644</v>
      </c>
      <c r="K1084" s="545" t="s">
        <v>3757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6770</v>
      </c>
      <c r="C1085" s="545" t="s">
        <v>3740</v>
      </c>
      <c r="D1085" s="545" t="s">
        <v>6271</v>
      </c>
      <c r="E1085" s="557">
        <v>18042.73</v>
      </c>
      <c r="F1085" s="545" t="s">
        <v>4564</v>
      </c>
      <c r="G1085" s="545" t="s">
        <v>28</v>
      </c>
      <c r="H1085" s="545" t="s">
        <v>20</v>
      </c>
      <c r="I1085" s="545" t="s">
        <v>2024</v>
      </c>
      <c r="J1085" s="545" t="s">
        <v>3107</v>
      </c>
      <c r="K1085" s="545" t="s">
        <v>3757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6705</v>
      </c>
      <c r="C1086" s="545" t="s">
        <v>3740</v>
      </c>
      <c r="D1086" s="545" t="s">
        <v>6271</v>
      </c>
      <c r="E1086" s="557">
        <v>33000</v>
      </c>
      <c r="F1086" s="545" t="s">
        <v>4678</v>
      </c>
      <c r="G1086" s="545" t="s">
        <v>28</v>
      </c>
      <c r="H1086" s="545" t="s">
        <v>29</v>
      </c>
      <c r="I1086" s="545" t="s">
        <v>3033</v>
      </c>
      <c r="J1086" s="555">
        <v>44393</v>
      </c>
      <c r="K1086" s="545" t="s">
        <v>3744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6602</v>
      </c>
      <c r="C1087" s="514" t="s">
        <v>3740</v>
      </c>
      <c r="D1087" s="580" t="s">
        <v>6271</v>
      </c>
      <c r="E1087" s="581">
        <v>7000</v>
      </c>
      <c r="F1087" s="580" t="s">
        <v>3794</v>
      </c>
      <c r="G1087" s="580" t="s">
        <v>28</v>
      </c>
      <c r="H1087" s="580" t="s">
        <v>20</v>
      </c>
      <c r="I1087" s="580" t="s">
        <v>214</v>
      </c>
      <c r="J1087" s="579">
        <v>44609</v>
      </c>
      <c r="K1087" s="514" t="s">
        <v>3760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6602</v>
      </c>
      <c r="C1088" s="514" t="s">
        <v>3740</v>
      </c>
      <c r="D1088" s="580" t="s">
        <v>6271</v>
      </c>
      <c r="E1088" s="581">
        <v>7000</v>
      </c>
      <c r="F1088" s="580" t="s">
        <v>3794</v>
      </c>
      <c r="G1088" s="580" t="s">
        <v>28</v>
      </c>
      <c r="H1088" s="580" t="s">
        <v>20</v>
      </c>
      <c r="I1088" s="580" t="s">
        <v>214</v>
      </c>
      <c r="J1088" s="579">
        <v>44609</v>
      </c>
      <c r="K1088" s="514" t="s">
        <v>3760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6771</v>
      </c>
      <c r="C1089" s="545" t="s">
        <v>3740</v>
      </c>
      <c r="D1089" s="545" t="s">
        <v>6271</v>
      </c>
      <c r="E1089" s="557">
        <v>3000</v>
      </c>
      <c r="F1089" s="545" t="s">
        <v>6772</v>
      </c>
      <c r="G1089" s="545" t="s">
        <v>110</v>
      </c>
      <c r="H1089" s="545" t="s">
        <v>29</v>
      </c>
      <c r="I1089" s="545" t="s">
        <v>4108</v>
      </c>
      <c r="J1089" s="555">
        <v>44840</v>
      </c>
      <c r="K1089" s="545" t="s">
        <v>3757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6690</v>
      </c>
      <c r="C1090" s="514" t="s">
        <v>3740</v>
      </c>
      <c r="D1090" s="580" t="s">
        <v>6271</v>
      </c>
      <c r="E1090" s="581">
        <v>300000</v>
      </c>
      <c r="F1090" s="580" t="s">
        <v>1577</v>
      </c>
      <c r="G1090" s="580" t="s">
        <v>28</v>
      </c>
      <c r="H1090" s="580" t="s">
        <v>20</v>
      </c>
      <c r="I1090" s="580" t="s">
        <v>220</v>
      </c>
      <c r="J1090" s="579">
        <v>44568</v>
      </c>
      <c r="K1090" s="514" t="s">
        <v>4420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6703</v>
      </c>
      <c r="C1091" s="545" t="s">
        <v>3740</v>
      </c>
      <c r="D1091" s="545" t="s">
        <v>6271</v>
      </c>
      <c r="E1091" s="557">
        <v>5000</v>
      </c>
      <c r="F1091" s="545" t="s">
        <v>6704</v>
      </c>
      <c r="G1091" s="545" t="s">
        <v>28</v>
      </c>
      <c r="H1091" s="545" t="s">
        <v>29</v>
      </c>
      <c r="I1091" s="545" t="s">
        <v>831</v>
      </c>
      <c r="J1091" s="555">
        <v>44460</v>
      </c>
      <c r="K1091" s="545" t="s">
        <v>3757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6773</v>
      </c>
      <c r="C1092" s="545" t="s">
        <v>3740</v>
      </c>
      <c r="D1092" s="545" t="s">
        <v>6271</v>
      </c>
      <c r="E1092" s="557">
        <v>30000</v>
      </c>
      <c r="F1092" s="545" t="s">
        <v>5116</v>
      </c>
      <c r="G1092" s="545" t="s">
        <v>28</v>
      </c>
      <c r="H1092" s="545" t="s">
        <v>20</v>
      </c>
      <c r="I1092" s="545" t="s">
        <v>3569</v>
      </c>
      <c r="J1092" s="555">
        <v>44186</v>
      </c>
      <c r="K1092" s="545" t="s">
        <v>3744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3740</v>
      </c>
      <c r="D1093" s="545" t="s">
        <v>6271</v>
      </c>
      <c r="E1093" s="557">
        <v>4386.42</v>
      </c>
      <c r="F1093" s="545" t="s">
        <v>4252</v>
      </c>
      <c r="G1093" s="537" t="s">
        <v>28</v>
      </c>
      <c r="H1093" s="545" t="s">
        <v>20</v>
      </c>
      <c r="I1093" s="545" t="s">
        <v>4090</v>
      </c>
      <c r="J1093" s="555">
        <v>44503</v>
      </c>
      <c r="K1093" s="514" t="s">
        <v>3797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6737</v>
      </c>
      <c r="C1094" s="545" t="s">
        <v>3740</v>
      </c>
      <c r="D1094" s="545" t="s">
        <v>2585</v>
      </c>
      <c r="E1094" s="557">
        <v>377183.5</v>
      </c>
      <c r="F1094" s="545" t="s">
        <v>4811</v>
      </c>
      <c r="G1094" s="545" t="s">
        <v>28</v>
      </c>
      <c r="H1094" s="545" t="s">
        <v>20</v>
      </c>
      <c r="I1094" s="545" t="s">
        <v>63</v>
      </c>
      <c r="J1094" s="555">
        <v>44714</v>
      </c>
      <c r="K1094" s="545" t="s">
        <v>3764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6774</v>
      </c>
      <c r="C1095" s="545" t="s">
        <v>3740</v>
      </c>
      <c r="D1095" s="545" t="s">
        <v>6271</v>
      </c>
      <c r="E1095" s="557">
        <v>60000</v>
      </c>
      <c r="F1095" s="545" t="s">
        <v>1960</v>
      </c>
      <c r="G1095" s="545" t="s">
        <v>28</v>
      </c>
      <c r="H1095" s="545" t="s">
        <v>20</v>
      </c>
      <c r="I1095" s="545" t="s">
        <v>220</v>
      </c>
      <c r="J1095" s="555">
        <v>44714</v>
      </c>
      <c r="K1095" s="545" t="s">
        <v>3760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6636</v>
      </c>
      <c r="C1096" s="514" t="s">
        <v>3740</v>
      </c>
      <c r="D1096" s="545" t="s">
        <v>6271</v>
      </c>
      <c r="E1096" s="557">
        <v>15000</v>
      </c>
      <c r="F1096" s="514" t="s">
        <v>2040</v>
      </c>
      <c r="G1096" s="545" t="s">
        <v>28</v>
      </c>
      <c r="H1096" s="545" t="s">
        <v>20</v>
      </c>
      <c r="I1096" s="545" t="s">
        <v>214</v>
      </c>
      <c r="J1096" s="555">
        <v>44614</v>
      </c>
      <c r="K1096" s="538" t="s">
        <v>3750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6593</v>
      </c>
      <c r="C1097" s="392" t="s">
        <v>3740</v>
      </c>
      <c r="D1097" s="545" t="s">
        <v>6271</v>
      </c>
      <c r="E1097" s="568">
        <v>30000</v>
      </c>
      <c r="F1097" s="545" t="s">
        <v>1735</v>
      </c>
      <c r="G1097" s="555" t="s">
        <v>28</v>
      </c>
      <c r="H1097" s="555" t="s">
        <v>29</v>
      </c>
      <c r="I1097" s="555" t="s">
        <v>6261</v>
      </c>
      <c r="J1097" s="555">
        <v>44594</v>
      </c>
      <c r="K1097" s="555" t="s">
        <v>3757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6774</v>
      </c>
      <c r="C1098" s="545" t="s">
        <v>3740</v>
      </c>
      <c r="D1098" s="545" t="s">
        <v>6271</v>
      </c>
      <c r="E1098" s="557">
        <v>60000</v>
      </c>
      <c r="F1098" s="545" t="s">
        <v>1960</v>
      </c>
      <c r="G1098" s="545" t="s">
        <v>28</v>
      </c>
      <c r="H1098" s="545" t="s">
        <v>20</v>
      </c>
      <c r="I1098" s="545" t="s">
        <v>220</v>
      </c>
      <c r="J1098" s="555">
        <v>44714</v>
      </c>
      <c r="K1098" s="545" t="s">
        <v>3760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6687</v>
      </c>
      <c r="C1099" s="545" t="s">
        <v>3740</v>
      </c>
      <c r="D1099" s="545" t="s">
        <v>6271</v>
      </c>
      <c r="E1099" s="557">
        <v>30000</v>
      </c>
      <c r="F1099" s="545" t="s">
        <v>4056</v>
      </c>
      <c r="G1099" s="545" t="s">
        <v>28</v>
      </c>
      <c r="H1099" s="545" t="s">
        <v>20</v>
      </c>
      <c r="I1099" s="545" t="s">
        <v>4973</v>
      </c>
      <c r="J1099" s="555">
        <v>44445</v>
      </c>
      <c r="K1099" s="545" t="s">
        <v>3757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3740</v>
      </c>
      <c r="D1100" s="545" t="s">
        <v>6271</v>
      </c>
      <c r="E1100" s="557">
        <v>1620</v>
      </c>
      <c r="F1100" s="545" t="s">
        <v>675</v>
      </c>
      <c r="G1100" s="545" t="s">
        <v>28</v>
      </c>
      <c r="H1100" s="545" t="s">
        <v>29</v>
      </c>
      <c r="I1100" s="545" t="s">
        <v>78</v>
      </c>
      <c r="J1100" s="555">
        <v>44819</v>
      </c>
      <c r="K1100" s="545" t="s">
        <v>3760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6766</v>
      </c>
      <c r="C1101" s="545" t="s">
        <v>3740</v>
      </c>
      <c r="D1101" s="545" t="s">
        <v>6271</v>
      </c>
      <c r="E1101" s="557">
        <v>80000</v>
      </c>
      <c r="F1101" s="545" t="s">
        <v>2618</v>
      </c>
      <c r="G1101" s="545" t="s">
        <v>28</v>
      </c>
      <c r="H1101" s="545" t="s">
        <v>29</v>
      </c>
      <c r="I1101" s="545" t="s">
        <v>30</v>
      </c>
      <c r="J1101" s="555">
        <v>44802</v>
      </c>
      <c r="K1101" s="545" t="s">
        <v>3757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6773</v>
      </c>
      <c r="C1102" s="545" t="s">
        <v>3740</v>
      </c>
      <c r="D1102" s="545" t="s">
        <v>624</v>
      </c>
      <c r="E1102" s="557">
        <v>159092.51</v>
      </c>
      <c r="F1102" s="545" t="s">
        <v>5116</v>
      </c>
      <c r="G1102" s="545" t="s">
        <v>28</v>
      </c>
      <c r="H1102" s="545" t="s">
        <v>20</v>
      </c>
      <c r="I1102" s="545" t="s">
        <v>3569</v>
      </c>
      <c r="J1102" s="555">
        <v>44186</v>
      </c>
      <c r="K1102" s="545" t="s">
        <v>3744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3740</v>
      </c>
      <c r="D1103" s="545" t="s">
        <v>2585</v>
      </c>
      <c r="E1103" s="557">
        <v>101114.41</v>
      </c>
      <c r="F1103" s="545" t="s">
        <v>3870</v>
      </c>
      <c r="G1103" s="545" t="s">
        <v>28</v>
      </c>
      <c r="H1103" s="545" t="s">
        <v>6775</v>
      </c>
      <c r="I1103" s="545" t="s">
        <v>6776</v>
      </c>
      <c r="J1103" s="555">
        <v>44078</v>
      </c>
      <c r="K1103" s="545" t="s">
        <v>3764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6777</v>
      </c>
      <c r="C1104" s="545" t="s">
        <v>3740</v>
      </c>
      <c r="D1104" s="545" t="s">
        <v>624</v>
      </c>
      <c r="E1104" s="557">
        <v>179504.09</v>
      </c>
      <c r="F1104" s="545" t="s">
        <v>4614</v>
      </c>
      <c r="G1104" s="545" t="s">
        <v>110</v>
      </c>
      <c r="H1104" s="545" t="s">
        <v>29</v>
      </c>
      <c r="I1104" s="545" t="s">
        <v>3569</v>
      </c>
      <c r="J1104" s="555">
        <v>44246</v>
      </c>
      <c r="K1104" s="545" t="s">
        <v>3750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6778</v>
      </c>
      <c r="C1105" s="545" t="s">
        <v>3740</v>
      </c>
      <c r="D1105" s="545" t="s">
        <v>624</v>
      </c>
      <c r="E1105" s="557" t="s">
        <v>6779</v>
      </c>
      <c r="F1105" s="547" t="s">
        <v>5163</v>
      </c>
      <c r="G1105" s="545" t="s">
        <v>28</v>
      </c>
      <c r="H1105" s="545" t="s">
        <v>20</v>
      </c>
      <c r="I1105" s="545" t="s">
        <v>369</v>
      </c>
      <c r="J1105" s="555">
        <v>44390</v>
      </c>
      <c r="K1105" s="545" t="s">
        <v>3764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6773</v>
      </c>
      <c r="C1106" s="545" t="s">
        <v>3740</v>
      </c>
      <c r="D1106" s="545" t="s">
        <v>624</v>
      </c>
      <c r="E1106" s="557">
        <v>156195.12</v>
      </c>
      <c r="F1106" s="545" t="s">
        <v>5116</v>
      </c>
      <c r="G1106" s="545" t="s">
        <v>110</v>
      </c>
      <c r="H1106" s="545" t="s">
        <v>29</v>
      </c>
      <c r="I1106" s="545" t="s">
        <v>3569</v>
      </c>
      <c r="J1106" s="555">
        <v>44186</v>
      </c>
      <c r="K1106" s="545" t="s">
        <v>3744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6548</v>
      </c>
      <c r="C1107" s="545" t="s">
        <v>3740</v>
      </c>
      <c r="D1107" s="545" t="s">
        <v>624</v>
      </c>
      <c r="E1107" s="557">
        <v>244812.62</v>
      </c>
      <c r="F1107" s="545" t="s">
        <v>5189</v>
      </c>
      <c r="G1107" s="545" t="s">
        <v>110</v>
      </c>
      <c r="H1107" s="545" t="s">
        <v>20</v>
      </c>
      <c r="I1107" s="545" t="s">
        <v>6776</v>
      </c>
      <c r="J1107" s="555">
        <v>44340</v>
      </c>
      <c r="K1107" s="545" t="s">
        <v>3764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6780</v>
      </c>
      <c r="C1108" s="545" t="s">
        <v>3740</v>
      </c>
      <c r="D1108" s="545" t="s">
        <v>6271</v>
      </c>
      <c r="E1108" s="557">
        <v>5000</v>
      </c>
      <c r="F1108" s="545" t="s">
        <v>5110</v>
      </c>
      <c r="G1108" s="545" t="s">
        <v>110</v>
      </c>
      <c r="H1108" s="545" t="s">
        <v>29</v>
      </c>
      <c r="I1108" s="545" t="s">
        <v>3802</v>
      </c>
      <c r="J1108" s="555">
        <v>44421</v>
      </c>
      <c r="K1108" s="545" t="s">
        <v>3764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6781</v>
      </c>
      <c r="C1109" s="545" t="s">
        <v>3740</v>
      </c>
      <c r="D1109" s="545" t="s">
        <v>6271</v>
      </c>
      <c r="E1109" s="557">
        <v>25000</v>
      </c>
      <c r="F1109" s="545" t="s">
        <v>5314</v>
      </c>
      <c r="G1109" s="545" t="s">
        <v>28</v>
      </c>
      <c r="H1109" s="545" t="s">
        <v>20</v>
      </c>
      <c r="I1109" s="545" t="s">
        <v>214</v>
      </c>
      <c r="J1109" s="555">
        <v>44655</v>
      </c>
      <c r="K1109" s="545" t="s">
        <v>3757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6466</v>
      </c>
      <c r="C1110" s="545" t="s">
        <v>2882</v>
      </c>
      <c r="D1110" s="545" t="s">
        <v>624</v>
      </c>
      <c r="E1110" s="624">
        <v>70026.759999999995</v>
      </c>
      <c r="F1110" s="548" t="s">
        <v>3514</v>
      </c>
      <c r="G1110" s="545" t="s">
        <v>28</v>
      </c>
      <c r="H1110" s="545" t="s">
        <v>38</v>
      </c>
      <c r="I1110" s="545" t="s">
        <v>2932</v>
      </c>
      <c r="J1110" s="625">
        <v>44267</v>
      </c>
      <c r="K1110" s="545" t="s">
        <v>3750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3107</v>
      </c>
      <c r="C1111" s="545" t="s">
        <v>2882</v>
      </c>
      <c r="D1111" s="545" t="s">
        <v>624</v>
      </c>
      <c r="E1111" s="557">
        <v>0</v>
      </c>
      <c r="F1111" s="547" t="s">
        <v>3514</v>
      </c>
      <c r="G1111" s="545" t="s">
        <v>28</v>
      </c>
      <c r="H1111" s="545" t="s">
        <v>38</v>
      </c>
      <c r="I1111" s="545" t="s">
        <v>2932</v>
      </c>
      <c r="J1111" s="545" t="s">
        <v>3107</v>
      </c>
      <c r="K1111" s="545" t="s">
        <v>6746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6782</v>
      </c>
      <c r="C1112" s="545" t="s">
        <v>2882</v>
      </c>
      <c r="D1112" s="545" t="s">
        <v>624</v>
      </c>
      <c r="E1112" s="557" t="s">
        <v>6783</v>
      </c>
      <c r="F1112" s="545" t="s">
        <v>6784</v>
      </c>
      <c r="G1112" s="545" t="s">
        <v>28</v>
      </c>
      <c r="H1112" s="545" t="s">
        <v>38</v>
      </c>
      <c r="I1112" s="545" t="s">
        <v>2932</v>
      </c>
      <c r="J1112" s="555">
        <v>44733</v>
      </c>
      <c r="K1112" s="545" t="s">
        <v>3757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6691</v>
      </c>
      <c r="C1113" s="545" t="s">
        <v>3740</v>
      </c>
      <c r="D1113" s="545" t="s">
        <v>624</v>
      </c>
      <c r="E1113" s="557">
        <v>251143.6</v>
      </c>
      <c r="F1113" s="545" t="s">
        <v>4704</v>
      </c>
      <c r="G1113" s="545" t="s">
        <v>28</v>
      </c>
      <c r="H1113" s="545" t="s">
        <v>20</v>
      </c>
      <c r="I1113" s="545" t="s">
        <v>369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6602</v>
      </c>
      <c r="C1114" s="514" t="s">
        <v>3740</v>
      </c>
      <c r="D1114" s="580" t="s">
        <v>6271</v>
      </c>
      <c r="E1114" s="581">
        <v>10000</v>
      </c>
      <c r="F1114" s="580" t="s">
        <v>3794</v>
      </c>
      <c r="G1114" s="580" t="s">
        <v>28</v>
      </c>
      <c r="H1114" s="580" t="s">
        <v>20</v>
      </c>
      <c r="I1114" s="580" t="s">
        <v>214</v>
      </c>
      <c r="J1114" s="579">
        <v>44609</v>
      </c>
      <c r="K1114" s="514" t="s">
        <v>3760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6374</v>
      </c>
      <c r="C1115" s="514" t="s">
        <v>3740</v>
      </c>
      <c r="D1115" s="545" t="s">
        <v>624</v>
      </c>
      <c r="E1115" s="557">
        <v>115969.72</v>
      </c>
      <c r="F1115" s="545" t="s">
        <v>5288</v>
      </c>
      <c r="G1115" s="545" t="s">
        <v>110</v>
      </c>
      <c r="H1115" s="545" t="s">
        <v>29</v>
      </c>
      <c r="I1115" s="545" t="s">
        <v>6785</v>
      </c>
      <c r="J1115" s="555">
        <v>44203</v>
      </c>
      <c r="K1115" s="545" t="s">
        <v>3750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6786</v>
      </c>
      <c r="C1116" s="545" t="s">
        <v>2882</v>
      </c>
      <c r="D1116" s="545" t="s">
        <v>624</v>
      </c>
      <c r="E1116" s="624">
        <v>6543.8</v>
      </c>
      <c r="F1116" s="545" t="s">
        <v>6787</v>
      </c>
      <c r="G1116" s="545" t="s">
        <v>28</v>
      </c>
      <c r="H1116" s="545" t="s">
        <v>38</v>
      </c>
      <c r="I1116" s="545" t="s">
        <v>260</v>
      </c>
      <c r="J1116" s="555">
        <v>44263</v>
      </c>
      <c r="K1116" s="545" t="s">
        <v>3744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3740</v>
      </c>
      <c r="D1117" s="545" t="s">
        <v>6271</v>
      </c>
      <c r="E1117" s="624">
        <v>3700</v>
      </c>
      <c r="F1117" s="545" t="s">
        <v>4838</v>
      </c>
      <c r="G1117" s="545" t="s">
        <v>28</v>
      </c>
      <c r="H1117" s="545" t="s">
        <v>29</v>
      </c>
      <c r="I1117" s="545" t="s">
        <v>831</v>
      </c>
      <c r="J1117" s="555">
        <v>44460</v>
      </c>
      <c r="K1117" s="545" t="s">
        <v>3757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3740</v>
      </c>
      <c r="D1118" s="545" t="s">
        <v>6271</v>
      </c>
      <c r="E1118" s="624">
        <v>250000</v>
      </c>
      <c r="F1118" s="545" t="s">
        <v>5169</v>
      </c>
      <c r="G1118" s="545" t="s">
        <v>110</v>
      </c>
      <c r="H1118" s="545" t="s">
        <v>29</v>
      </c>
      <c r="I1118" s="545" t="s">
        <v>6260</v>
      </c>
      <c r="J1118" s="555">
        <v>44714</v>
      </c>
      <c r="K1118" s="547" t="s">
        <v>3760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3740</v>
      </c>
      <c r="D1119" s="545" t="s">
        <v>6271</v>
      </c>
      <c r="E1119" s="624">
        <v>150000</v>
      </c>
      <c r="F1119" s="545" t="s">
        <v>5166</v>
      </c>
      <c r="G1119" s="545" t="s">
        <v>110</v>
      </c>
      <c r="H1119" s="545" t="s">
        <v>29</v>
      </c>
      <c r="I1119" s="545" t="s">
        <v>6260</v>
      </c>
      <c r="J1119" s="555">
        <v>44714</v>
      </c>
      <c r="K1119" s="547" t="s">
        <v>3760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6788</v>
      </c>
      <c r="C1120" s="545" t="s">
        <v>3740</v>
      </c>
      <c r="D1120" s="545" t="s">
        <v>6271</v>
      </c>
      <c r="E1120" s="557">
        <v>54000</v>
      </c>
      <c r="F1120" s="545" t="s">
        <v>5345</v>
      </c>
      <c r="G1120" s="545" t="s">
        <v>110</v>
      </c>
      <c r="H1120" s="545" t="s">
        <v>29</v>
      </c>
      <c r="I1120" s="545" t="s">
        <v>4025</v>
      </c>
      <c r="J1120" s="555">
        <v>44134</v>
      </c>
      <c r="K1120" s="545" t="s">
        <v>3744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6789</v>
      </c>
      <c r="C1121" s="545" t="s">
        <v>3740</v>
      </c>
      <c r="D1121" s="545" t="s">
        <v>2585</v>
      </c>
      <c r="E1121" s="557">
        <v>105535.73</v>
      </c>
      <c r="F1121" s="545" t="s">
        <v>6790</v>
      </c>
      <c r="G1121" s="545" t="s">
        <v>110</v>
      </c>
      <c r="H1121" s="545" t="s">
        <v>29</v>
      </c>
      <c r="I1121" s="545" t="s">
        <v>2763</v>
      </c>
      <c r="J1121" s="578">
        <v>44361</v>
      </c>
      <c r="K1121" s="545" t="s">
        <v>3760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6593</v>
      </c>
      <c r="C1122" s="545" t="s">
        <v>3740</v>
      </c>
      <c r="D1122" s="545" t="s">
        <v>6271</v>
      </c>
      <c r="E1122" s="557">
        <v>30000</v>
      </c>
      <c r="F1122" s="545" t="s">
        <v>1735</v>
      </c>
      <c r="G1122" s="555" t="s">
        <v>28</v>
      </c>
      <c r="H1122" s="555" t="s">
        <v>29</v>
      </c>
      <c r="I1122" s="555" t="s">
        <v>6261</v>
      </c>
      <c r="J1122" s="555">
        <v>44594</v>
      </c>
      <c r="K1122" s="555" t="s">
        <v>3757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6705</v>
      </c>
      <c r="C1123" s="545" t="s">
        <v>3740</v>
      </c>
      <c r="D1123" s="545" t="s">
        <v>6271</v>
      </c>
      <c r="E1123" s="557">
        <v>11000</v>
      </c>
      <c r="F1123" s="545" t="s">
        <v>4678</v>
      </c>
      <c r="G1123" s="545" t="s">
        <v>28</v>
      </c>
      <c r="H1123" s="545" t="s">
        <v>29</v>
      </c>
      <c r="I1123" s="545" t="s">
        <v>3033</v>
      </c>
      <c r="J1123" s="555">
        <v>44393</v>
      </c>
      <c r="K1123" s="545" t="s">
        <v>3744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6791</v>
      </c>
      <c r="C1124" s="545" t="s">
        <v>3740</v>
      </c>
      <c r="D1124" s="545" t="s">
        <v>6271</v>
      </c>
      <c r="E1124" s="557">
        <v>12000</v>
      </c>
      <c r="F1124" s="545" t="s">
        <v>6792</v>
      </c>
      <c r="G1124" s="545" t="s">
        <v>28</v>
      </c>
      <c r="H1124" s="545" t="s">
        <v>29</v>
      </c>
      <c r="I1124" s="545" t="s">
        <v>412</v>
      </c>
      <c r="J1124" s="555">
        <v>44076</v>
      </c>
      <c r="K1124" s="545" t="s">
        <v>3760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6793</v>
      </c>
      <c r="C1125" s="545" t="s">
        <v>3740</v>
      </c>
      <c r="D1125" s="545" t="s">
        <v>6271</v>
      </c>
      <c r="E1125" s="557">
        <v>36019.279999999999</v>
      </c>
      <c r="F1125" s="545" t="s">
        <v>4352</v>
      </c>
      <c r="G1125" s="555" t="s">
        <v>28</v>
      </c>
      <c r="H1125" s="555" t="s">
        <v>20</v>
      </c>
      <c r="I1125" s="555" t="s">
        <v>4973</v>
      </c>
      <c r="J1125" s="555">
        <v>44511</v>
      </c>
      <c r="K1125" s="555" t="s">
        <v>3750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6690</v>
      </c>
      <c r="C1126" s="545" t="s">
        <v>3740</v>
      </c>
      <c r="D1126" s="545" t="s">
        <v>6271</v>
      </c>
      <c r="E1126" s="557">
        <v>10000</v>
      </c>
      <c r="F1126" s="545" t="s">
        <v>1577</v>
      </c>
      <c r="G1126" s="580" t="s">
        <v>28</v>
      </c>
      <c r="H1126" s="580" t="s">
        <v>20</v>
      </c>
      <c r="I1126" s="580" t="s">
        <v>220</v>
      </c>
      <c r="J1126" s="579">
        <v>44568</v>
      </c>
      <c r="K1126" s="514" t="s">
        <v>4420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6750</v>
      </c>
      <c r="C1127" s="545" t="s">
        <v>3740</v>
      </c>
      <c r="D1127" s="545" t="s">
        <v>2585</v>
      </c>
      <c r="E1127" s="557">
        <v>44803.44</v>
      </c>
      <c r="F1127" s="545" t="s">
        <v>3792</v>
      </c>
      <c r="G1127" s="545" t="s">
        <v>28</v>
      </c>
      <c r="H1127" s="545" t="s">
        <v>29</v>
      </c>
      <c r="I1127" s="545" t="s">
        <v>30</v>
      </c>
      <c r="J1127" s="626">
        <v>44652</v>
      </c>
      <c r="K1127" s="545" t="s">
        <v>3757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6549</v>
      </c>
      <c r="C1128" s="545" t="s">
        <v>3740</v>
      </c>
      <c r="D1128" s="545" t="s">
        <v>2585</v>
      </c>
      <c r="E1128" s="557">
        <v>25323.14</v>
      </c>
      <c r="F1128" s="545" t="s">
        <v>6794</v>
      </c>
      <c r="G1128" s="545" t="s">
        <v>28</v>
      </c>
      <c r="H1128" s="545" t="s">
        <v>29</v>
      </c>
      <c r="I1128" s="545" t="s">
        <v>3033</v>
      </c>
      <c r="J1128" s="555">
        <v>44399</v>
      </c>
      <c r="K1128" s="545" t="s">
        <v>3750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6767</v>
      </c>
      <c r="C1129" s="545" t="s">
        <v>3740</v>
      </c>
      <c r="D1129" s="545" t="s">
        <v>6271</v>
      </c>
      <c r="E1129" s="557">
        <v>5000</v>
      </c>
      <c r="F1129" s="545" t="s">
        <v>450</v>
      </c>
      <c r="G1129" s="545" t="s">
        <v>28</v>
      </c>
      <c r="H1129" s="545" t="s">
        <v>20</v>
      </c>
      <c r="I1129" s="545" t="s">
        <v>220</v>
      </c>
      <c r="J1129" s="579">
        <v>44767</v>
      </c>
      <c r="K1129" s="579" t="s">
        <v>3757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6349</v>
      </c>
      <c r="C1130" s="545" t="s">
        <v>3740</v>
      </c>
      <c r="D1130" s="545" t="s">
        <v>624</v>
      </c>
      <c r="E1130" s="557">
        <v>47562.04</v>
      </c>
      <c r="F1130" s="545" t="s">
        <v>6795</v>
      </c>
      <c r="G1130" s="545" t="s">
        <v>28</v>
      </c>
      <c r="H1130" s="545" t="s">
        <v>29</v>
      </c>
      <c r="I1130" s="545" t="s">
        <v>30</v>
      </c>
      <c r="J1130" s="555">
        <v>44089</v>
      </c>
      <c r="K1130" s="545" t="s">
        <v>3757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6796</v>
      </c>
      <c r="C1131" s="545" t="s">
        <v>3740</v>
      </c>
      <c r="D1131" s="545" t="s">
        <v>6271</v>
      </c>
      <c r="E1131" s="557">
        <v>39735.11</v>
      </c>
      <c r="F1131" s="580" t="s">
        <v>6620</v>
      </c>
      <c r="G1131" s="580" t="s">
        <v>28</v>
      </c>
      <c r="H1131" s="580" t="s">
        <v>20</v>
      </c>
      <c r="I1131" s="580" t="s">
        <v>214</v>
      </c>
      <c r="J1131" s="579">
        <v>44645</v>
      </c>
      <c r="K1131" s="514" t="s">
        <v>3750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6705</v>
      </c>
      <c r="C1132" s="545" t="s">
        <v>3740</v>
      </c>
      <c r="D1132" s="545" t="s">
        <v>6271</v>
      </c>
      <c r="E1132" s="557">
        <v>18000</v>
      </c>
      <c r="F1132" s="545" t="s">
        <v>4678</v>
      </c>
      <c r="G1132" s="545" t="s">
        <v>28</v>
      </c>
      <c r="H1132" s="545" t="s">
        <v>29</v>
      </c>
      <c r="I1132" s="545" t="s">
        <v>3033</v>
      </c>
      <c r="J1132" s="555">
        <v>44393</v>
      </c>
      <c r="K1132" s="545" t="s">
        <v>3744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2052</v>
      </c>
      <c r="C1133" s="545" t="s">
        <v>18</v>
      </c>
      <c r="D1133" s="545" t="s">
        <v>6271</v>
      </c>
      <c r="E1133" s="557">
        <v>51409.52</v>
      </c>
      <c r="F1133" s="545" t="s">
        <v>2051</v>
      </c>
      <c r="G1133" s="545" t="s">
        <v>28</v>
      </c>
      <c r="H1133" s="545" t="s">
        <v>20</v>
      </c>
      <c r="I1133" s="545" t="s">
        <v>63</v>
      </c>
      <c r="J1133" s="555">
        <v>44951</v>
      </c>
      <c r="K1133" s="545" t="s">
        <v>3757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835</v>
      </c>
      <c r="C1134" s="545" t="s">
        <v>18</v>
      </c>
      <c r="D1134" s="545" t="s">
        <v>6271</v>
      </c>
      <c r="E1134" s="557">
        <v>9000</v>
      </c>
      <c r="F1134" s="545" t="s">
        <v>6797</v>
      </c>
      <c r="G1134" s="545" t="s">
        <v>28</v>
      </c>
      <c r="H1134" s="545" t="s">
        <v>29</v>
      </c>
      <c r="I1134" s="545" t="s">
        <v>30</v>
      </c>
      <c r="J1134" s="555">
        <v>44888</v>
      </c>
      <c r="K1134" s="545" t="s">
        <v>3757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6705</v>
      </c>
      <c r="C1135" s="545" t="s">
        <v>3740</v>
      </c>
      <c r="D1135" s="545" t="s">
        <v>6271</v>
      </c>
      <c r="E1135" s="557">
        <v>9500</v>
      </c>
      <c r="F1135" s="545" t="s">
        <v>4678</v>
      </c>
      <c r="G1135" s="545" t="s">
        <v>28</v>
      </c>
      <c r="H1135" s="545" t="s">
        <v>29</v>
      </c>
      <c r="I1135" s="545" t="s">
        <v>3033</v>
      </c>
      <c r="J1135" s="555">
        <v>44393</v>
      </c>
      <c r="K1135" s="545" t="s">
        <v>3744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3558</v>
      </c>
      <c r="C1136" s="545" t="s">
        <v>3542</v>
      </c>
      <c r="D1136" s="545" t="s">
        <v>6271</v>
      </c>
      <c r="E1136" s="557">
        <v>10000</v>
      </c>
      <c r="F1136" s="545" t="s">
        <v>6798</v>
      </c>
      <c r="G1136" s="545" t="s">
        <v>28</v>
      </c>
      <c r="H1136" s="545" t="s">
        <v>29</v>
      </c>
      <c r="I1136" s="545" t="s">
        <v>3033</v>
      </c>
      <c r="J1136" s="555">
        <v>43934</v>
      </c>
      <c r="K1136" s="545" t="s">
        <v>3744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6799</v>
      </c>
      <c r="C1137" s="545" t="s">
        <v>3740</v>
      </c>
      <c r="D1137" s="545" t="s">
        <v>2585</v>
      </c>
      <c r="E1137" s="557" t="s">
        <v>6800</v>
      </c>
      <c r="F1137" s="549" t="s">
        <v>5300</v>
      </c>
      <c r="G1137" s="545" t="s">
        <v>28</v>
      </c>
      <c r="H1137" s="545" t="s">
        <v>20</v>
      </c>
      <c r="I1137" s="545" t="s">
        <v>369</v>
      </c>
      <c r="J1137" s="545" t="s">
        <v>2853</v>
      </c>
      <c r="K1137" s="545" t="s">
        <v>3750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6690</v>
      </c>
      <c r="C1138" s="545" t="s">
        <v>3740</v>
      </c>
      <c r="D1138" s="545" t="s">
        <v>2585</v>
      </c>
      <c r="E1138" s="557">
        <v>4119326.59</v>
      </c>
      <c r="F1138" s="545" t="s">
        <v>1577</v>
      </c>
      <c r="G1138" s="580" t="s">
        <v>28</v>
      </c>
      <c r="H1138" s="580" t="s">
        <v>20</v>
      </c>
      <c r="I1138" s="580" t="s">
        <v>220</v>
      </c>
      <c r="J1138" s="579">
        <v>44568</v>
      </c>
      <c r="K1138" s="514" t="s">
        <v>4420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6372</v>
      </c>
      <c r="C1139" s="545" t="s">
        <v>3740</v>
      </c>
      <c r="D1139" s="545" t="s">
        <v>2585</v>
      </c>
      <c r="E1139" s="557">
        <v>97046.39</v>
      </c>
      <c r="F1139" s="548" t="s">
        <v>5042</v>
      </c>
      <c r="G1139" s="545" t="s">
        <v>110</v>
      </c>
      <c r="H1139" s="545" t="s">
        <v>29</v>
      </c>
      <c r="I1139" s="545" t="s">
        <v>3817</v>
      </c>
      <c r="J1139" s="555">
        <v>44180</v>
      </c>
      <c r="K1139" s="545" t="s">
        <v>3750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1162</v>
      </c>
      <c r="C1140" s="545" t="s">
        <v>18</v>
      </c>
      <c r="D1140" s="545" t="s">
        <v>6271</v>
      </c>
      <c r="E1140" s="557">
        <v>13092.93</v>
      </c>
      <c r="F1140" s="545" t="s">
        <v>6801</v>
      </c>
      <c r="G1140" s="545" t="s">
        <v>28</v>
      </c>
      <c r="H1140" s="545" t="s">
        <v>20</v>
      </c>
      <c r="I1140" s="545" t="s">
        <v>369</v>
      </c>
      <c r="J1140" s="626">
        <v>44951</v>
      </c>
      <c r="K1140" s="545" t="s">
        <v>3757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6767</v>
      </c>
      <c r="C1141" s="545" t="s">
        <v>3740</v>
      </c>
      <c r="D1141" s="545" t="s">
        <v>6271</v>
      </c>
      <c r="E1141" s="557">
        <v>1000</v>
      </c>
      <c r="F1141" s="545" t="s">
        <v>450</v>
      </c>
      <c r="G1141" s="545" t="s">
        <v>28</v>
      </c>
      <c r="H1141" s="545" t="s">
        <v>20</v>
      </c>
      <c r="I1141" s="545" t="s">
        <v>220</v>
      </c>
      <c r="J1141" s="626">
        <v>44767</v>
      </c>
      <c r="K1141" s="545" t="s">
        <v>3757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CED99F96-85B2-4A81-927A-2CAFCB098863}" filter="1" showAutoFilter="1">
      <pageMargins left="0.511811024" right="0.511811024" top="0.78740157499999996" bottom="0.78740157499999996" header="0.31496062000000002" footer="0.31496062000000002"/>
      <autoFilter ref="A2:K798" xr:uid="{0237A7F9-0BA2-4379-A0FE-EEAFBA551E8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2024-09-30T12:17:07Z</dcterms:modified>
</cp:coreProperties>
</file>