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DB3E281-7B24-4AFB-B17A-F400A3CB4D34}" xr6:coauthVersionLast="47" xr6:coauthVersionMax="47" xr10:uidLastSave="{00000000-0000-0000-0000-000000000000}"/>
  <bookViews>
    <workbookView xWindow="28665" yWindow="-1638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04787D7_6620_46B6_8DA6_48CAE619F182_.wvu.FilterData" localSheetId="5" hidden="1">Ágora!$B$2:$AD$16</definedName>
    <definedName name="Z_004787D7_6620_46B6_8DA6_48CAE619F182_.wvu.FilterData" localSheetId="2" hidden="1">BTG!$B$2:$AI$940</definedName>
    <definedName name="Z_004787D7_6620_46B6_8DA6_48CAE619F182_.wvu.FilterData" localSheetId="3" hidden="1">Guide!$B$2:$BQ$395</definedName>
    <definedName name="Z_004787D7_6620_46B6_8DA6_48CAE619F182_.wvu.FilterData" localSheetId="4" hidden="1">XP!$B$2:$AB$37</definedName>
    <definedName name="Z_00A66A2E_82FD_4CFB_97D3_CB640F541EF1_.wvu.FilterData" localSheetId="2" hidden="1">BTG!$A$1:$AN$940</definedName>
    <definedName name="Z_00A66A2E_82FD_4CFB_97D3_CB640F541EF1_.wvu.FilterData" localSheetId="4" hidden="1">XP!$A$1:$AB$37</definedName>
    <definedName name="Z_0233BC04_FD85_41A5_9C40_16B9E4A4B89E_.wvu.FilterData" localSheetId="2" hidden="1">BTG!$A$2:$AP$936</definedName>
    <definedName name="Z_0233BC04_FD85_41A5_9C40_16B9E4A4B89E_.wvu.FilterData" localSheetId="4" hidden="1">XP!$A$2:$AB$35</definedName>
    <definedName name="Z_02475ACC_26CB_4979_9B57_51DF8FC4CA2C_.wvu.FilterData" localSheetId="5" hidden="1">Ágora!$AE$2:$AE$23</definedName>
    <definedName name="Z_02475ACC_26CB_4979_9B57_51DF8FC4CA2C_.wvu.FilterData" localSheetId="2" hidden="1">BTG!$AJ$2:$AJ$945</definedName>
    <definedName name="Z_02475ACC_26CB_4979_9B57_51DF8FC4CA2C_.wvu.FilterData" localSheetId="3" hidden="1">Guide!$A$2:$CB$395</definedName>
    <definedName name="Z_033136DD_DB5B_4785_81C3_99D1848E3240_.wvu.FilterData" localSheetId="5" hidden="1">Ágora!$F$2:$F$23</definedName>
    <definedName name="Z_033136DD_DB5B_4785_81C3_99D1848E3240_.wvu.FilterData" localSheetId="2" hidden="1">BTG!$F$2:$F$945</definedName>
    <definedName name="Z_033136DD_DB5B_4785_81C3_99D1848E3240_.wvu.FilterData" localSheetId="3" hidden="1">Guide!$A$1:$CA$395</definedName>
    <definedName name="Z_033136DD_DB5B_4785_81C3_99D1848E3240_.wvu.FilterData" localSheetId="4" hidden="1">XP!$F$2:$F$42</definedName>
    <definedName name="Z_035C082E_049E_42EB_8D6D_47DBB709F611_.wvu.FilterData" localSheetId="2" hidden="1">BTG!$A$1:$AR$936</definedName>
    <definedName name="Z_035C082E_049E_42EB_8D6D_47DBB709F611_.wvu.FilterData" localSheetId="4" hidden="1">XP!$A$1:$AB$35</definedName>
    <definedName name="Z_047C2D69_3621_4C4D_B009_1113687590A5_.wvu.FilterData" localSheetId="2" hidden="1">BTG!$A$1:$AR$936</definedName>
    <definedName name="Z_047C2D69_3621_4C4D_B009_1113687590A5_.wvu.FilterData" localSheetId="4" hidden="1">XP!$A$1:$AB$35</definedName>
    <definedName name="Z_04F95E25_E6BA_49B5_8DE0_8E026E0319BA_.wvu.FilterData" localSheetId="5" hidden="1">Ágora!$B$2:$AD$16</definedName>
    <definedName name="Z_04F95E25_E6BA_49B5_8DE0_8E026E0319BA_.wvu.FilterData" localSheetId="2" hidden="1">BTG!$B$2:$AI$940</definedName>
    <definedName name="Z_04F95E25_E6BA_49B5_8DE0_8E026E0319BA_.wvu.FilterData" localSheetId="1" hidden="1">'Clientes Novos'!$C$1</definedName>
    <definedName name="Z_04F95E25_E6BA_49B5_8DE0_8E026E0319BA_.wvu.FilterData" localSheetId="3" hidden="1">Guide!$B$2:$BP$395</definedName>
    <definedName name="Z_04F95E25_E6BA_49B5_8DE0_8E026E0319BA_.wvu.FilterData" localSheetId="4" hidden="1">XP!$B$2:$AB$37</definedName>
    <definedName name="Z_07ACC3B8_4AD1_4091_9EDE_2236842F820A_.wvu.FilterData" localSheetId="5" hidden="1">Ágora!$B$2:$AG$15</definedName>
    <definedName name="Z_07ACC3B8_4AD1_4091_9EDE_2236842F820A_.wvu.FilterData" localSheetId="2" hidden="1">BTG!$B$2:$AL$940</definedName>
    <definedName name="Z_07ACC3B8_4AD1_4091_9EDE_2236842F820A_.wvu.FilterData" localSheetId="4" hidden="1">XP!$B$2:$AB$37</definedName>
    <definedName name="Z_084A2EB6_B072_43C5_B5F8_8A4D900C69D9_.wvu.FilterData" localSheetId="2" hidden="1">BTG!$A$1:$AT$940</definedName>
    <definedName name="Z_084A2EB6_B072_43C5_B5F8_8A4D900C69D9_.wvu.FilterData" localSheetId="4" hidden="1">XP!$A$1:$AB$37</definedName>
    <definedName name="Z_0A2264C2_329B_4C34_8410_92C689B3B977_.wvu.FilterData" localSheetId="5" hidden="1">Ágora!$D$2:$K$23</definedName>
    <definedName name="Z_0A2264C2_329B_4C34_8410_92C689B3B977_.wvu.FilterData" localSheetId="2" hidden="1">BTG!$D$2:$K$945</definedName>
    <definedName name="Z_0A2264C2_329B_4C34_8410_92C689B3B977_.wvu.FilterData" localSheetId="3" hidden="1">Guide!$A$1:$BY$403</definedName>
    <definedName name="Z_0A2264C2_329B_4C34_8410_92C689B3B977_.wvu.FilterData" localSheetId="4" hidden="1">XP!$D$2:$K$42</definedName>
    <definedName name="Z_0C3A3584_CE46_4273_8BC3_5A849642ED06_.wvu.FilterData" localSheetId="2" hidden="1">BTG!$B$2:$AM$940</definedName>
    <definedName name="Z_0C3A3584_CE46_4273_8BC3_5A849642ED06_.wvu.FilterData" localSheetId="1" hidden="1">'Clientes Novos'!$A$1:$P$1</definedName>
    <definedName name="Z_0C3A3584_CE46_4273_8BC3_5A849642ED06_.wvu.FilterData" localSheetId="3" hidden="1">Guide!$K$2:$K$403</definedName>
    <definedName name="Z_0C3A3584_CE46_4273_8BC3_5A849642ED06_.wvu.FilterData" localSheetId="4" hidden="1">XP!$B$2:$AB$37</definedName>
    <definedName name="Z_0E9B8026_9E43_4551_AD22_B840A5EE2C98_.wvu.FilterData" localSheetId="5" hidden="1">Ágora!$Q$2:$Q$23</definedName>
    <definedName name="Z_0E9B8026_9E43_4551_AD22_B840A5EE2C98_.wvu.FilterData" localSheetId="2" hidden="1">BTG!$Q$2:$Q$945</definedName>
    <definedName name="Z_0E9B8026_9E43_4551_AD22_B840A5EE2C98_.wvu.FilterData" localSheetId="4" hidden="1">XP!$Q$2:$Q$42</definedName>
    <definedName name="Z_0EFB304D_999E_481E_A97E_1351783EBCCA_.wvu.FilterData" localSheetId="5" hidden="1">Ágora!$D$2:$F$23</definedName>
    <definedName name="Z_0EFB304D_999E_481E_A97E_1351783EBCCA_.wvu.FilterData" localSheetId="2" hidden="1">BTG!$D$2:$F$945</definedName>
    <definedName name="Z_0EFB304D_999E_481E_A97E_1351783EBCCA_.wvu.FilterData" localSheetId="4" hidden="1">XP!$D$2:$F$42</definedName>
    <definedName name="Z_0F8921FD_357D_492D_B99C_26591AD3B40C_.wvu.FilterData" localSheetId="2" hidden="1">BTG!$A$1:$AR$936</definedName>
    <definedName name="Z_0F8921FD_357D_492D_B99C_26591AD3B40C_.wvu.FilterData" localSheetId="4" hidden="1">XP!$A$1:$AB$35</definedName>
    <definedName name="Z_10431267_A8E3_4F65_B723_006B062E6261_.wvu.FilterData" localSheetId="5" hidden="1">Ágora!$AG$2:$AG$23</definedName>
    <definedName name="Z_10431267_A8E3_4F65_B723_006B062E6261_.wvu.FilterData" localSheetId="2" hidden="1">BTG!$AL$2:$AL$945</definedName>
    <definedName name="Z_106BD9EE_F2E6_4597_8C10_1AB124BF8BCB_.wvu.FilterData" localSheetId="2" hidden="1">BTG!$A$1:$AN$940</definedName>
    <definedName name="Z_106BD9EE_F2E6_4597_8C10_1AB124BF8BCB_.wvu.FilterData" localSheetId="3" hidden="1">Guide!$B$2:$BQ$395</definedName>
    <definedName name="Z_106BD9EE_F2E6_4597_8C10_1AB124BF8BCB_.wvu.FilterData" localSheetId="4" hidden="1">XP!$A$1:$AB$37</definedName>
    <definedName name="Z_1149840A_901F_45B0_8600_F21767C4E177_.wvu.FilterData" localSheetId="2" hidden="1">BTG!$A$1:$AO$940</definedName>
    <definedName name="Z_1149840A_901F_45B0_8600_F21767C4E177_.wvu.FilterData" localSheetId="4" hidden="1">XP!$A$1:$AB$37</definedName>
    <definedName name="Z_1232B7ED_B9B6_47A5_BDE2_BFC5EA119D00_.wvu.FilterData" localSheetId="2" hidden="1">BTG!$A$1:$BE$940</definedName>
    <definedName name="Z_1232B7ED_B9B6_47A5_BDE2_BFC5EA119D00_.wvu.FilterData" localSheetId="4" hidden="1">XP!$A$1:$AF$37</definedName>
    <definedName name="Z_1525FF7C_1272_4238_BBC4_57C11BE60FF2_.wvu.FilterData" localSheetId="2" hidden="1">BTG!$A$1:$AQ$936</definedName>
    <definedName name="Z_1525FF7C_1272_4238_BBC4_57C11BE60FF2_.wvu.FilterData" localSheetId="4" hidden="1">XP!$A$1:$AB$35</definedName>
    <definedName name="Z_1754FE56_D610_4854_AAAA_E394267BA5D1_.wvu.FilterData" localSheetId="5" hidden="1">Ágora!$F$2:$F$23</definedName>
    <definedName name="Z_1754FE56_D610_4854_AAAA_E394267BA5D1_.wvu.FilterData" localSheetId="2" hidden="1">BTG!$F$2:$F$945</definedName>
    <definedName name="Z_1754FE56_D610_4854_AAAA_E394267BA5D1_.wvu.FilterData" localSheetId="3" hidden="1">Guide!$A$2:$BZ$395</definedName>
    <definedName name="Z_1754FE56_D610_4854_AAAA_E394267BA5D1_.wvu.FilterData" localSheetId="4" hidden="1">XP!$F$2:$F$42</definedName>
    <definedName name="Z_17FB6E0A_B287_47D6_B81C_592FE977A3DC_.wvu.FilterData" localSheetId="2" hidden="1">BTG!$A$1:$AT$936</definedName>
    <definedName name="Z_17FB6E0A_B287_47D6_B81C_592FE977A3DC_.wvu.FilterData" localSheetId="4" hidden="1">XP!$A$1:$AB$35</definedName>
    <definedName name="Z_1960778E_C8B2_4F75_AA7A_65B8EBF73474_.wvu.FilterData" localSheetId="2" hidden="1">BTG!$A$1:$AQ$936</definedName>
    <definedName name="Z_1960778E_C8B2_4F75_AA7A_65B8EBF73474_.wvu.FilterData" localSheetId="4" hidden="1">XP!$A$1:$AB$35</definedName>
    <definedName name="Z_1B8892E6_B196_4A62_B042_E11BA2A6290B_.wvu.FilterData" localSheetId="5" hidden="1">Ágora!$K$2:$L$23</definedName>
    <definedName name="Z_1B8892E6_B196_4A62_B042_E11BA2A6290B_.wvu.FilterData" localSheetId="2" hidden="1">BTG!$K$2:$L$945</definedName>
    <definedName name="Z_1B8892E6_B196_4A62_B042_E11BA2A6290B_.wvu.FilterData" localSheetId="1" hidden="1">'Clientes Novos'!$A$1:$I$1</definedName>
    <definedName name="Z_1B8892E6_B196_4A62_B042_E11BA2A6290B_.wvu.FilterData" localSheetId="6" hidden="1">Genial!$A$2:$CC$31</definedName>
    <definedName name="Z_1B8892E6_B196_4A62_B042_E11BA2A6290B_.wvu.FilterData" localSheetId="3" hidden="1">Guide!$K$2:$P$241</definedName>
    <definedName name="Z_1B8892E6_B196_4A62_B042_E11BA2A6290B_.wvu.FilterData" localSheetId="4" hidden="1">XP!$K$2:$L$42</definedName>
    <definedName name="Z_1B8892E6_B196_4A62_B042_E11BA2A6290B_.wvu.FilterData" localSheetId="11" hidden="1">'XP Arquivo'!$C$1:$BS$543</definedName>
    <definedName name="Z_1C123B11_63D5_4266_8DE8_940ED1BD320F_.wvu.FilterData" localSheetId="2" hidden="1">BTG!$A$1:$AT$936</definedName>
    <definedName name="Z_1C123B11_63D5_4266_8DE8_940ED1BD320F_.wvu.FilterData" localSheetId="4" hidden="1">XP!$A$1:$AB$35</definedName>
    <definedName name="Z_1D4961C1_F898_4054_B9D2_3D35AC2A4CE8_.wvu.FilterData" localSheetId="5" hidden="1">Ágora!$F$2:$F$23</definedName>
    <definedName name="Z_1D4961C1_F898_4054_B9D2_3D35AC2A4CE8_.wvu.FilterData" localSheetId="2" hidden="1">BTG!$F$2:$F$945</definedName>
    <definedName name="Z_1D4961C1_F898_4054_B9D2_3D35AC2A4CE8_.wvu.FilterData" localSheetId="3" hidden="1">Guide!$B$2:$BS$403</definedName>
    <definedName name="Z_1D4961C1_F898_4054_B9D2_3D35AC2A4CE8_.wvu.FilterData" localSheetId="4" hidden="1">XP!$F$2:$F$42</definedName>
    <definedName name="Z_1E4EC2D5_4BED_4E94_8067_1F764EF4684B_.wvu.FilterData" localSheetId="5" hidden="1">Ágora!$B$2:$AD$16</definedName>
    <definedName name="Z_1E4EC2D5_4BED_4E94_8067_1F764EF4684B_.wvu.FilterData" localSheetId="2" hidden="1">BTG!$B$2:$AI$940</definedName>
    <definedName name="Z_1E4EC2D5_4BED_4E94_8067_1F764EF4684B_.wvu.FilterData" localSheetId="3" hidden="1">Guide!$K$2:$K$403</definedName>
    <definedName name="Z_1E4EC2D5_4BED_4E94_8067_1F764EF4684B_.wvu.FilterData" localSheetId="4" hidden="1">XP!$B$2:$AB$37</definedName>
    <definedName name="Z_1F0BFA6F_0A14_4FD0_99CA_7095C960C654_.wvu.FilterData" localSheetId="5" hidden="1">Ágora!$B$2:$AD$16</definedName>
    <definedName name="Z_1F0BFA6F_0A14_4FD0_99CA_7095C960C654_.wvu.FilterData" localSheetId="2" hidden="1">BTG!$B$2:$AI$940</definedName>
    <definedName name="Z_1F0BFA6F_0A14_4FD0_99CA_7095C960C654_.wvu.FilterData" localSheetId="3" hidden="1">Guide!$B$2:$P$403</definedName>
    <definedName name="Z_1F0BFA6F_0A14_4FD0_99CA_7095C960C654_.wvu.FilterData" localSheetId="4" hidden="1">XP!$B$2:$AB$37</definedName>
    <definedName name="Z_1F9DD9E2_917B_4A5D_A166_65C7A0CCA060_.wvu.FilterData" localSheetId="5" hidden="1">Ágora!$D$2:$AF$23</definedName>
    <definedName name="Z_1F9DD9E2_917B_4A5D_A166_65C7A0CCA060_.wvu.FilterData" localSheetId="2" hidden="1">BTG!$D$2:$AK$945</definedName>
    <definedName name="Z_1F9DD9E2_917B_4A5D_A166_65C7A0CCA060_.wvu.FilterData" localSheetId="3" hidden="1">Guide!$A$2:$CA$395</definedName>
    <definedName name="Z_1F9DD9E2_917B_4A5D_A166_65C7A0CCA060_.wvu.FilterData" localSheetId="4" hidden="1">XP!$D$2:$AB$42</definedName>
    <definedName name="Z_233D90C9_6464_4D0C_A011_260FB83B68F7_.wvu.FilterData" localSheetId="2" hidden="1">BTG!$A$1:$AN$940</definedName>
    <definedName name="Z_233D90C9_6464_4D0C_A011_260FB83B68F7_.wvu.FilterData" localSheetId="3" hidden="1">Guide!$A$1:$CC$395</definedName>
    <definedName name="Z_233D90C9_6464_4D0C_A011_260FB83B68F7_.wvu.FilterData" localSheetId="4" hidden="1">XP!$A$1:$AB$37</definedName>
    <definedName name="Z_24BBEB89_1512_45AF_9386_170D4DD8A669_.wvu.FilterData" localSheetId="2" hidden="1">BTG!$A$1:$AR$945</definedName>
    <definedName name="Z_24BBEB89_1512_45AF_9386_170D4DD8A669_.wvu.FilterData" localSheetId="4" hidden="1">XP!$A$1:$AB$42</definedName>
    <definedName name="Z_2516AF1E_7A6F_4309_AE38_C8788080B557_.wvu.FilterData" localSheetId="5" hidden="1">Ágora!$B$2:$AF$16</definedName>
    <definedName name="Z_2516AF1E_7A6F_4309_AE38_C8788080B557_.wvu.FilterData" localSheetId="2" hidden="1">BTG!$B$2:$AK$940</definedName>
    <definedName name="Z_2516AF1E_7A6F_4309_AE38_C8788080B557_.wvu.FilterData" localSheetId="3" hidden="1">Guide!$K$2:$K$403</definedName>
    <definedName name="Z_2516AF1E_7A6F_4309_AE38_C8788080B557_.wvu.FilterData" localSheetId="4" hidden="1">XP!$B$2:$AB$37</definedName>
    <definedName name="Z_25A651DF_A1E1_4B6B_A1A2_E6CD96C29D86_.wvu.FilterData" localSheetId="2" hidden="1">BTG!$A$2:$AR$936</definedName>
    <definedName name="Z_25A651DF_A1E1_4B6B_A1A2_E6CD96C29D86_.wvu.FilterData" localSheetId="4" hidden="1">XP!$A$2:$AB$35</definedName>
    <definedName name="Z_2B953B65_91E5_42E2_81E3_81F579FEA2A0_.wvu.FilterData" localSheetId="2" hidden="1">BTG!$AE$2:$AE$945</definedName>
    <definedName name="Z_2B953B65_91E5_42E2_81E3_81F579FEA2A0_.wvu.FilterData" localSheetId="3" hidden="1">Guide!$K$2:$K$403</definedName>
    <definedName name="Z_2C2502BA_E9B5_4DD5_99DE_9C6717B7343F_.wvu.FilterData" localSheetId="2" hidden="1">BTG!$AT$8:$AT$932</definedName>
    <definedName name="Z_2C529A6F_4CE0_4CCE_B13A_969B1C197692_.wvu.FilterData" localSheetId="5" hidden="1">Ágora!$M$2:$O$23</definedName>
    <definedName name="Z_2C529A6F_4CE0_4CCE_B13A_969B1C197692_.wvu.FilterData" localSheetId="2" hidden="1">BTG!$M$2:$O$945</definedName>
    <definedName name="Z_2C529A6F_4CE0_4CCE_B13A_969B1C197692_.wvu.FilterData" localSheetId="4" hidden="1">XP!$M$2:$O$42</definedName>
    <definedName name="Z_2C6B58CF_642C_4270_BCB1_D260641CCC55_.wvu.FilterData" localSheetId="2" hidden="1">BTG!$A$2:$AR$936</definedName>
    <definedName name="Z_2C6B58CF_642C_4270_BCB1_D260641CCC55_.wvu.FilterData" localSheetId="4" hidden="1">XP!$A$2:$AB$35</definedName>
    <definedName name="Z_2E58124F_7DFE_4814_B23A_8704FEC10166_.wvu.FilterData" localSheetId="2" hidden="1">BTG!$A$1:$AQ$936</definedName>
    <definedName name="Z_2E58124F_7DFE_4814_B23A_8704FEC10166_.wvu.FilterData" localSheetId="4" hidden="1">XP!$A$1:$AB$35</definedName>
    <definedName name="Z_2E673D26_0D7E_4AAA_AB09_42D616177605_.wvu.FilterData" localSheetId="2" hidden="1">BTG!$A$1:$AS$936</definedName>
    <definedName name="Z_2E673D26_0D7E_4AAA_AB09_42D616177605_.wvu.FilterData" localSheetId="4" hidden="1">XP!$A$1:$AB$35</definedName>
    <definedName name="Z_2E77F6D7_7A78_4C7D_9075_B6BA7BEC2218_.wvu.FilterData" localSheetId="5" hidden="1">Ágora!$K$2:$K$23</definedName>
    <definedName name="Z_2E77F6D7_7A78_4C7D_9075_B6BA7BEC2218_.wvu.FilterData" localSheetId="2" hidden="1">BTG!$K$2:$K$945</definedName>
    <definedName name="Z_2E77F6D7_7A78_4C7D_9075_B6BA7BEC2218_.wvu.FilterData" localSheetId="4" hidden="1">XP!$K$2:$K$42</definedName>
    <definedName name="Z_2EEAD0EA_1DAF_4D67_89FA_0B4280422251_.wvu.FilterData" localSheetId="2" hidden="1">BTG!$A$1:$AN$940</definedName>
    <definedName name="Z_2EEAD0EA_1DAF_4D67_89FA_0B4280422251_.wvu.FilterData" localSheetId="4" hidden="1">XP!$A$1:$AB$37</definedName>
    <definedName name="Z_2F117AA1_D0DE_44F6_B67C_2A3E315E9629_.wvu.FilterData" localSheetId="5" hidden="1">Ágora!$B$2:$AH$15</definedName>
    <definedName name="Z_2F117AA1_D0DE_44F6_B67C_2A3E315E9629_.wvu.FilterData" localSheetId="2" hidden="1">BTG!$B$2:$AM$940</definedName>
    <definedName name="Z_2F117AA1_D0DE_44F6_B67C_2A3E315E9629_.wvu.FilterData" localSheetId="1" hidden="1">'Clientes Novos'!$A$1:$P$1</definedName>
    <definedName name="Z_2F117AA1_D0DE_44F6_B67C_2A3E315E9629_.wvu.FilterData" localSheetId="6" hidden="1">Genial!$A$1:$BZ$39</definedName>
    <definedName name="Z_2F117AA1_D0DE_44F6_B67C_2A3E315E9629_.wvu.FilterData" localSheetId="3" hidden="1">Guide!$L$2:$L$403</definedName>
    <definedName name="Z_2F117AA1_D0DE_44F6_B67C_2A3E315E9629_.wvu.FilterData" localSheetId="9" hidden="1">'Interactive Brokers'!$B$2:$W$5</definedName>
    <definedName name="Z_2F117AA1_D0DE_44F6_B67C_2A3E315E9629_.wvu.FilterData" localSheetId="8" hidden="1">Pershing!$C$2:$AG$25</definedName>
    <definedName name="Z_2F117AA1_D0DE_44F6_B67C_2A3E315E9629_.wvu.FilterData" localSheetId="18" hidden="1">Saídas!$A$2:$K$798</definedName>
    <definedName name="Z_2F117AA1_D0DE_44F6_B67C_2A3E315E9629_.wvu.FilterData" localSheetId="4" hidden="1">XP!$B$2:$AB$37</definedName>
    <definedName name="Z_2F117AA1_D0DE_44F6_B67C_2A3E315E9629_.wvu.FilterData" localSheetId="11" hidden="1">'XP Arquivo'!$C$1:$BN$543</definedName>
    <definedName name="Z_3017FDE2_5A23_4DF2_BF56_B741378CA6E0_.wvu.FilterData" localSheetId="5" hidden="1">Ágora!$B$2:$AF$16</definedName>
    <definedName name="Z_3017FDE2_5A23_4DF2_BF56_B741378CA6E0_.wvu.FilterData" localSheetId="2" hidden="1">BTG!$B$2:$AK$940</definedName>
    <definedName name="Z_3017FDE2_5A23_4DF2_BF56_B741378CA6E0_.wvu.FilterData" localSheetId="4" hidden="1">XP!$B$2:$AB$37</definedName>
    <definedName name="Z_30BFABE2_DB4A_47DA_84EC_6DCC5D334E31_.wvu.FilterData" localSheetId="2" hidden="1">BTG!$A$1:$AS$936</definedName>
    <definedName name="Z_30BFABE2_DB4A_47DA_84EC_6DCC5D334E31_.wvu.FilterData" localSheetId="4" hidden="1">XP!$A$1:$AB$35</definedName>
    <definedName name="Z_3113FE31_F149_4897_A9D1_B0640EE04FB5_.wvu.FilterData" localSheetId="2" hidden="1">BTG!$A$1:$AN$940</definedName>
    <definedName name="Z_3113FE31_F149_4897_A9D1_B0640EE04FB5_.wvu.FilterData" localSheetId="4" hidden="1">XP!$A$1:$AB$37</definedName>
    <definedName name="Z_33091500_EBA8_4C37_AE37_F39AE8FA6B53_.wvu.FilterData" localSheetId="5" hidden="1">Ágora!$B$2:$AF$23</definedName>
    <definedName name="Z_33091500_EBA8_4C37_AE37_F39AE8FA6B53_.wvu.FilterData" localSheetId="2" hidden="1">BTG!$B$2:$AK$945</definedName>
    <definedName name="Z_33091500_EBA8_4C37_AE37_F39AE8FA6B53_.wvu.FilterData" localSheetId="3" hidden="1">Guide!$A$1:$BZ$395</definedName>
    <definedName name="Z_33091500_EBA8_4C37_AE37_F39AE8FA6B53_.wvu.FilterData" localSheetId="4" hidden="1">XP!$B$2:$AB$42</definedName>
    <definedName name="Z_341B667A_EB48_48E0_94DD_158670D44443_.wvu.FilterData" localSheetId="5" hidden="1">Ágora!$M$2:$M$23</definedName>
    <definedName name="Z_341B667A_EB48_48E0_94DD_158670D44443_.wvu.FilterData" localSheetId="2" hidden="1">BTG!$M$2:$M$945</definedName>
    <definedName name="Z_341B667A_EB48_48E0_94DD_158670D44443_.wvu.FilterData" localSheetId="4" hidden="1">XP!$M$2:$M$42</definedName>
    <definedName name="Z_3617BC0E_AC4B_4AF4_BD35_0FCE7DD64D4F_.wvu.FilterData" localSheetId="5" hidden="1">Ágora!$B$2:$AG$15</definedName>
    <definedName name="Z_3617BC0E_AC4B_4AF4_BD35_0FCE7DD64D4F_.wvu.FilterData" localSheetId="2" hidden="1">BTG!$B$2:$AL$940</definedName>
    <definedName name="Z_3617BC0E_AC4B_4AF4_BD35_0FCE7DD64D4F_.wvu.FilterData" localSheetId="4" hidden="1">XP!$B$2:$AB$37</definedName>
    <definedName name="Z_3647FE35_D348_473A_A9F0_9F439B9A332E_.wvu.FilterData" localSheetId="2" hidden="1">BTG!$A$1:$AS$936</definedName>
    <definedName name="Z_3647FE35_D348_473A_A9F0_9F439B9A332E_.wvu.FilterData" localSheetId="4" hidden="1">XP!$A$1:$AB$35</definedName>
    <definedName name="Z_36C388E7_F0EC_4B54_8F42_55C38C4FDA53_.wvu.FilterData" localSheetId="2" hidden="1">BTG!$A$2:$AS$936</definedName>
    <definedName name="Z_36C388E7_F0EC_4B54_8F42_55C38C4FDA53_.wvu.FilterData" localSheetId="4" hidden="1">XP!$A$2:$AB$35</definedName>
    <definedName name="Z_37D0EF3D_D781_4FB3_ACF3_5014C61B1DEB_.wvu.FilterData" localSheetId="2" hidden="1">BTG!$A$2:$AR$936</definedName>
    <definedName name="Z_37D0EF3D_D781_4FB3_ACF3_5014C61B1DEB_.wvu.FilterData" localSheetId="4" hidden="1">XP!$A$2:$AB$35</definedName>
    <definedName name="Z_37D4A700_D32C_4523_B75B_034DBD6EDC57_.wvu.FilterData" localSheetId="2" hidden="1">BTG!$A$1:$AO$945</definedName>
    <definedName name="Z_37D4A700_D32C_4523_B75B_034DBD6EDC57_.wvu.FilterData" localSheetId="4" hidden="1">XP!$A$1:$AB$42</definedName>
    <definedName name="Z_381D36B7_6A6F_4EAD_B7F8_4E667BE0C92D_.wvu.FilterData" localSheetId="5" hidden="1">Ágora!$B$2:$AG$15</definedName>
    <definedName name="Z_381D36B7_6A6F_4EAD_B7F8_4E667BE0C92D_.wvu.FilterData" localSheetId="2" hidden="1">BTG!$B$2:$AL$940</definedName>
    <definedName name="Z_381D36B7_6A6F_4EAD_B7F8_4E667BE0C92D_.wvu.FilterData" localSheetId="4" hidden="1">XP!$B$2:$AB$37</definedName>
    <definedName name="Z_381D7101_2971_439C_AADB_19FA417BDCD8_.wvu.FilterData" localSheetId="2" hidden="1">BTG!$A$1:$AS$936</definedName>
    <definedName name="Z_381D7101_2971_439C_AADB_19FA417BDCD8_.wvu.FilterData" localSheetId="4" hidden="1">XP!$A$1:$AB$35</definedName>
    <definedName name="Z_3A2DB8A1_03AE_4A95_B87D_7D2DD871F281_.wvu.FilterData" localSheetId="5" hidden="1">Ágora!$B$2:$AF$16</definedName>
    <definedName name="Z_3A2DB8A1_03AE_4A95_B87D_7D2DD871F281_.wvu.FilterData" localSheetId="2" hidden="1">BTG!$B$2:$AK$940</definedName>
    <definedName name="Z_3A2DB8A1_03AE_4A95_B87D_7D2DD871F281_.wvu.FilterData" localSheetId="3" hidden="1">Guide!$B$2:$BQ$395</definedName>
    <definedName name="Z_3A2DB8A1_03AE_4A95_B87D_7D2DD871F281_.wvu.FilterData" localSheetId="4" hidden="1">XP!$B$2:$AB$37</definedName>
    <definedName name="Z_3B1F88BA_52CD_4D9F_9014_88D1DB14C251_.wvu.FilterData" localSheetId="2" hidden="1">BTG!$A$1:$AT$936</definedName>
    <definedName name="Z_3B1F88BA_52CD_4D9F_9014_88D1DB14C251_.wvu.FilterData" localSheetId="4" hidden="1">XP!$A$1:$AB$35</definedName>
    <definedName name="Z_3D96E7D4_2B82_45B4_AC14_4DAEEA4A1546_.wvu.FilterData" localSheetId="2" hidden="1">BTG!$A$2:$AS$936</definedName>
    <definedName name="Z_3D96E7D4_2B82_45B4_AC14_4DAEEA4A1546_.wvu.FilterData" localSheetId="4" hidden="1">XP!$A$2:$AB$35</definedName>
    <definedName name="Z_3FB0D668_5306_4D81_9D4E_6EA6AB4C30AE_.wvu.FilterData" localSheetId="2" hidden="1">BTG!$A$2:$AT$936</definedName>
    <definedName name="Z_3FB0D668_5306_4D81_9D4E_6EA6AB4C30AE_.wvu.FilterData" localSheetId="4" hidden="1">XP!$A$2:$AB$35</definedName>
    <definedName name="Z_4773551B_9846_486D_8D69_CED3605B66C6_.wvu.FilterData" localSheetId="2" hidden="1">BTG!$H$1:$I$938</definedName>
    <definedName name="Z_4773551B_9846_486D_8D69_CED3605B66C6_.wvu.FilterData" localSheetId="4" hidden="1">XP!$H$1:$I$35</definedName>
    <definedName name="Z_477F208F_DFD5_41D5_94ED_4AD503DD4037_.wvu.FilterData" localSheetId="2" hidden="1">BTG!$A$1:$AP$936</definedName>
    <definedName name="Z_477F208F_DFD5_41D5_94ED_4AD503DD4037_.wvu.FilterData" localSheetId="4" hidden="1">XP!$A$1:$AB$35</definedName>
    <definedName name="Z_47C15A56_9CC6_467C_A254_B3089FFC4AAE_.wvu.FilterData" localSheetId="2" hidden="1">BTG!$A$2:$AT$936</definedName>
    <definedName name="Z_47C15A56_9CC6_467C_A254_B3089FFC4AAE_.wvu.FilterData" localSheetId="4" hidden="1">XP!$A$2:$AB$35</definedName>
    <definedName name="Z_4B522EF0_CCE1_40EC_B674_7229261BC665_.wvu.FilterData" localSheetId="2" hidden="1">BTG!$A$2:$AQ$936</definedName>
    <definedName name="Z_4B522EF0_CCE1_40EC_B674_7229261BC665_.wvu.FilterData" localSheetId="4" hidden="1">XP!$A$2:$AB$35</definedName>
    <definedName name="Z_4C4B68E2_2337_4A61_9453_D54396D5BCB0_.wvu.FilterData" localSheetId="2" hidden="1">BTG!$A$2:$AT$936</definedName>
    <definedName name="Z_4C4B68E2_2337_4A61_9453_D54396D5BCB0_.wvu.FilterData" localSheetId="4" hidden="1">XP!$A$2:$AB$35</definedName>
    <definedName name="Z_4CF620C1_16D5_4512_B821_F146D80C29AC_.wvu.FilterData" localSheetId="2" hidden="1">BTG!$A$1:$AO$945</definedName>
    <definedName name="Z_4CF620C1_16D5_4512_B821_F146D80C29AC_.wvu.FilterData" localSheetId="4" hidden="1">XP!$A$1:$AB$42</definedName>
    <definedName name="Z_4EEBB70C_DAE7_47BA_A3C3_34EAF1342C9C_.wvu.FilterData" localSheetId="2" hidden="1">BTG!$A$1:$AR$936</definedName>
    <definedName name="Z_4EEBB70C_DAE7_47BA_A3C3_34EAF1342C9C_.wvu.FilterData" localSheetId="4" hidden="1">XP!$A$1:$AB$35</definedName>
    <definedName name="Z_5073CD4D_10B5_448C_B811_E48AC92E3CB7_.wvu.FilterData" localSheetId="5" hidden="1">Ágora!$F$2:$F$23</definedName>
    <definedName name="Z_5073CD4D_10B5_448C_B811_E48AC92E3CB7_.wvu.FilterData" localSheetId="2" hidden="1">BTG!$F$2:$F$945</definedName>
    <definedName name="Z_5073CD4D_10B5_448C_B811_E48AC92E3CB7_.wvu.FilterData" localSheetId="4" hidden="1">XP!$F$2:$F$42</definedName>
    <definedName name="Z_5084E74F_DF12_4865_9152_FBAA0EAE3E6A_.wvu.FilterData" localSheetId="5" hidden="1">Ágora!$K$2:$K$23</definedName>
    <definedName name="Z_5084E74F_DF12_4865_9152_FBAA0EAE3E6A_.wvu.FilterData" localSheetId="2" hidden="1">BTG!$K$2:$K$945</definedName>
    <definedName name="Z_5084E74F_DF12_4865_9152_FBAA0EAE3E6A_.wvu.FilterData" localSheetId="3" hidden="1">Guide!$B$2:$BU$395</definedName>
    <definedName name="Z_5084E74F_DF12_4865_9152_FBAA0EAE3E6A_.wvu.FilterData" localSheetId="4" hidden="1">XP!$K$2:$K$42</definedName>
    <definedName name="Z_50DBBD49_DDD2_4D62_8242_FFC071918DC6_.wvu.FilterData" localSheetId="2" hidden="1">BTG!$A$1:$BE$940</definedName>
    <definedName name="Z_50DBBD49_DDD2_4D62_8242_FFC071918DC6_.wvu.FilterData" localSheetId="4" hidden="1">XP!$A$1:$AF$37</definedName>
    <definedName name="Z_524974C5_36CB_4D63_91EB_96C6C1724DFE_.wvu.FilterData" localSheetId="5" hidden="1">Ágora!$D$2:$AF$23</definedName>
    <definedName name="Z_524974C5_36CB_4D63_91EB_96C6C1724DFE_.wvu.FilterData" localSheetId="2" hidden="1">BTG!$D$2:$AK$945</definedName>
    <definedName name="Z_524974C5_36CB_4D63_91EB_96C6C1724DFE_.wvu.FilterData" localSheetId="3" hidden="1">Guide!$A$1:$CC$395</definedName>
    <definedName name="Z_524974C5_36CB_4D63_91EB_96C6C1724DFE_.wvu.FilterData" localSheetId="4" hidden="1">XP!$D$2:$AB$42</definedName>
    <definedName name="Z_5255371B_D2C5_47B4_A933_53D64EF3C665_.wvu.FilterData" localSheetId="5" hidden="1">Ágora!$F$2:$F$23</definedName>
    <definedName name="Z_5255371B_D2C5_47B4_A933_53D64EF3C665_.wvu.FilterData" localSheetId="2" hidden="1">BTG!$F$2:$F$945</definedName>
    <definedName name="Z_5255371B_D2C5_47B4_A933_53D64EF3C665_.wvu.FilterData" localSheetId="4" hidden="1">XP!$F$2:$F$42</definedName>
    <definedName name="Z_5272D024_6192_4858_B345_9E9081420C12_.wvu.FilterData" localSheetId="2" hidden="1">BTG!$A$1:$AP$945</definedName>
    <definedName name="Z_5272D024_6192_4858_B345_9E9081420C12_.wvu.FilterData" localSheetId="4" hidden="1">XP!$A$1:$AB$42</definedName>
    <definedName name="Z_556746D9_6A24_4731_BFD3_A1809804BD6A_.wvu.FilterData" localSheetId="2" hidden="1">BTG!$A$1:$AS$936</definedName>
    <definedName name="Z_556746D9_6A24_4731_BFD3_A1809804BD6A_.wvu.FilterData" localSheetId="4" hidden="1">XP!$A$1:$AB$35</definedName>
    <definedName name="Z_56A0FBD9_9606_49D6_B9AA_621F7B59CDAF_.wvu.FilterData" localSheetId="2" hidden="1">BTG!$A$2:$AS$936</definedName>
    <definedName name="Z_56A0FBD9_9606_49D6_B9AA_621F7B59CDAF_.wvu.FilterData" localSheetId="4" hidden="1">XP!$A$2:$AB$35</definedName>
    <definedName name="Z_577CCFA6_7631_4851_9DAF_BFCD674A310B_.wvu.FilterData" localSheetId="5" hidden="1">Ágora!$K$2:$K$23</definedName>
    <definedName name="Z_577CCFA6_7631_4851_9DAF_BFCD674A310B_.wvu.FilterData" localSheetId="2" hidden="1">BTG!$K$2:$K$945</definedName>
    <definedName name="Z_577CCFA6_7631_4851_9DAF_BFCD674A310B_.wvu.FilterData" localSheetId="3" hidden="1">Guide!$K$2:$K$403</definedName>
    <definedName name="Z_577CCFA6_7631_4851_9DAF_BFCD674A310B_.wvu.FilterData" localSheetId="4" hidden="1">XP!$K$2:$K$42</definedName>
    <definedName name="Z_580FA3D6_09EE_4EEA_93CC_16D55503ED4A_.wvu.FilterData" localSheetId="2" hidden="1">BTG!$A$1:$AT$936</definedName>
    <definedName name="Z_580FA3D6_09EE_4EEA_93CC_16D55503ED4A_.wvu.FilterData" localSheetId="4" hidden="1">XP!$A$1:$AB$35</definedName>
    <definedName name="Z_5935CB24_4855_44AB_A1A4_EA18BA3B9025_.wvu.FilterData" localSheetId="5" hidden="1">Ágora!$B$2:$AG$15</definedName>
    <definedName name="Z_5935CB24_4855_44AB_A1A4_EA18BA3B9025_.wvu.FilterData" localSheetId="2" hidden="1">BTG!$B$2:$AL$940</definedName>
    <definedName name="Z_5935CB24_4855_44AB_A1A4_EA18BA3B9025_.wvu.FilterData" localSheetId="4" hidden="1">XP!$B$2:$AB$37</definedName>
    <definedName name="Z_59799A66_B7AA_4E93_BE1E_C830958D99E2_.wvu.FilterData" localSheetId="2" hidden="1">BTG!$A$2:$AT$936</definedName>
    <definedName name="Z_59799A66_B7AA_4E93_BE1E_C830958D99E2_.wvu.FilterData" localSheetId="4" hidden="1">XP!$A$2:$AB$35</definedName>
    <definedName name="Z_62BD3AF2_B055_4F33_9593_08C7D9E14DA9_.wvu.FilterData" localSheetId="2" hidden="1">BTG!$A$1:$AQ$936</definedName>
    <definedName name="Z_62BD3AF2_B055_4F33_9593_08C7D9E14DA9_.wvu.FilterData" localSheetId="4" hidden="1">XP!$A$1:$AB$35</definedName>
    <definedName name="Z_66409C87_E5D5_4AD2_9A87_97101834E4E2_.wvu.FilterData" localSheetId="5" hidden="1">Ágora!$D$2:$F$23</definedName>
    <definedName name="Z_66409C87_E5D5_4AD2_9A87_97101834E4E2_.wvu.FilterData" localSheetId="2" hidden="1">BTG!$D$2:$F$945</definedName>
    <definedName name="Z_66409C87_E5D5_4AD2_9A87_97101834E4E2_.wvu.FilterData" localSheetId="4" hidden="1">XP!$D$2:$F$42</definedName>
    <definedName name="Z_68760AB9_7A70_49A2_A7A8_A3905B5EC201_.wvu.FilterData" localSheetId="2" hidden="1">BTG!$A$1:$AR$936</definedName>
    <definedName name="Z_68760AB9_7A70_49A2_A7A8_A3905B5EC201_.wvu.FilterData" localSheetId="4" hidden="1">XP!$A$1:$AB$35</definedName>
    <definedName name="Z_69CDAC5E_53A8_412C_A14C_FCCBE7D2A61D_.wvu.FilterData" localSheetId="5" hidden="1">Ágora!$AF$2:$AF$23</definedName>
    <definedName name="Z_69CDAC5E_53A8_412C_A14C_FCCBE7D2A61D_.wvu.FilterData" localSheetId="2" hidden="1">BTG!$AK$2:$AK$945</definedName>
    <definedName name="Z_69CDAC5E_53A8_412C_A14C_FCCBE7D2A61D_.wvu.FilterData" localSheetId="3" hidden="1">Guide!$A$1:$CA$395</definedName>
    <definedName name="Z_6E469823_515C_4E0F_8B29_BE4FB10FA974_.wvu.FilterData" localSheetId="5" hidden="1">Ágora!$B$2:$AG$15</definedName>
    <definedName name="Z_6E469823_515C_4E0F_8B29_BE4FB10FA974_.wvu.FilterData" localSheetId="2" hidden="1">BTG!$B$2:$AL$940</definedName>
    <definedName name="Z_6E469823_515C_4E0F_8B29_BE4FB10FA974_.wvu.FilterData" localSheetId="4" hidden="1">XP!$B$2:$AB$37</definedName>
    <definedName name="Z_6E55A370_EFE0_4353_A5C9_01D0F70E6134_.wvu.FilterData" localSheetId="5" hidden="1">Ágora!$F$2:$M$23</definedName>
    <definedName name="Z_6E55A370_EFE0_4353_A5C9_01D0F70E6134_.wvu.FilterData" localSheetId="2" hidden="1">BTG!$F$2:$M$945</definedName>
    <definedName name="Z_6E55A370_EFE0_4353_A5C9_01D0F70E6134_.wvu.FilterData" localSheetId="4" hidden="1">XP!$F$2:$M$42</definedName>
    <definedName name="Z_6F2D3FF2_CF9E_4D4C_9DB1_3C6ADFE6D0C4_.wvu.FilterData" localSheetId="2" hidden="1">BTG!$A$1:$AR$936</definedName>
    <definedName name="Z_6F2D3FF2_CF9E_4D4C_9DB1_3C6ADFE6D0C4_.wvu.FilterData" localSheetId="4" hidden="1">XP!$A$1:$AB$35</definedName>
    <definedName name="Z_6F5583FD_2012_4F7A_BBB5_976B1450FF16_.wvu.FilterData" localSheetId="2" hidden="1">BTG!$A$1:$AO$945</definedName>
    <definedName name="Z_6F5583FD_2012_4F7A_BBB5_976B1450FF16_.wvu.FilterData" localSheetId="4" hidden="1">XP!$A$1:$AB$42</definedName>
    <definedName name="Z_6F927863_F550_4ADA_B239_4EB222E102A3_.wvu.FilterData" localSheetId="5" hidden="1">Ágora!$E$2:$F$23</definedName>
    <definedName name="Z_6F927863_F550_4ADA_B239_4EB222E102A3_.wvu.FilterData" localSheetId="2" hidden="1">BTG!$E$2:$F$945</definedName>
    <definedName name="Z_6F927863_F550_4ADA_B239_4EB222E102A3_.wvu.FilterData" localSheetId="4" hidden="1">XP!$E$2:$F$42</definedName>
    <definedName name="Z_76D60C7E_71D4_45EF_B581_C92E76E1075B_.wvu.FilterData" localSheetId="2" hidden="1">BTG!$A$1:$AO$944</definedName>
    <definedName name="Z_76D60C7E_71D4_45EF_B581_C92E76E1075B_.wvu.FilterData" localSheetId="4" hidden="1">XP!$A$1:$AB$41</definedName>
    <definedName name="Z_77EA2287_A63E_4C72_B03F_B82EBB7E42E5_.wvu.FilterData" localSheetId="2" hidden="1">BTG!$J$1:$P$934</definedName>
    <definedName name="Z_77EA2287_A63E_4C72_B03F_B82EBB7E42E5_.wvu.FilterData" localSheetId="4" hidden="1">XP!$J$1:$P$35</definedName>
    <definedName name="Z_78DA3DE2_8F11_4348_AB3B_160CC6D43CDB_.wvu.FilterData" localSheetId="2" hidden="1">BTG!$A$2:$AN$940</definedName>
    <definedName name="Z_78DA3DE2_8F11_4348_AB3B_160CC6D43CDB_.wvu.FilterData" localSheetId="1" hidden="1">'Clientes Novos'!$A$1:$P$1</definedName>
    <definedName name="Z_78DA3DE2_8F11_4348_AB3B_160CC6D43CDB_.wvu.FilterData" localSheetId="3" hidden="1">Guide!$K$2:$K$403</definedName>
    <definedName name="Z_78DA3DE2_8F11_4348_AB3B_160CC6D43CDB_.wvu.FilterData" localSheetId="4" hidden="1">XP!$A$2:$AB$37</definedName>
    <definedName name="Z_79EFDD9D_12AF_4A8C_9F8F_65E164DFDF11_.wvu.FilterData" localSheetId="2" hidden="1">BTG!$A$2:$AN$940</definedName>
    <definedName name="Z_79EFDD9D_12AF_4A8C_9F8F_65E164DFDF11_.wvu.FilterData" localSheetId="4" hidden="1">XP!$A$2:$AB$37</definedName>
    <definedName name="Z_79F563B9_2712_449A_ACAB_420C61B90C8D_.wvu.FilterData" localSheetId="2" hidden="1">BTG!$A$1:$AR$936</definedName>
    <definedName name="Z_79F563B9_2712_449A_ACAB_420C61B90C8D_.wvu.FilterData" localSheetId="4" hidden="1">XP!$A$1:$AB$35</definedName>
    <definedName name="Z_7EBAD995_03B5_429E_BB62_ECD07027A642_.wvu.FilterData" localSheetId="2" hidden="1">BTG!$A$2:$AS$936</definedName>
    <definedName name="Z_7EBAD995_03B5_429E_BB62_ECD07027A642_.wvu.FilterData" localSheetId="4" hidden="1">XP!$A$2:$AB$35</definedName>
    <definedName name="Z_7EC370A7_75D6_4F72_A7CE_4791F27D786E_.wvu.FilterData" localSheetId="2" hidden="1">BTG!$A$1:$AR$936</definedName>
    <definedName name="Z_7EC370A7_75D6_4F72_A7CE_4791F27D786E_.wvu.FilterData" localSheetId="4" hidden="1">XP!$A$1:$AB$35</definedName>
    <definedName name="Z_7F418575_F229_4406_8E60_A8B0418CCB32_.wvu.FilterData" localSheetId="2" hidden="1">BTG!$A$1:$AR$936</definedName>
    <definedName name="Z_7F418575_F229_4406_8E60_A8B0418CCB32_.wvu.FilterData" localSheetId="4" hidden="1">XP!$A$1:$AB$35</definedName>
    <definedName name="Z_802E6B77_72EF_48D0_84C3_BA09625AEB69_.wvu.FilterData" localSheetId="2" hidden="1">BTG!$A$1:$AS$936</definedName>
    <definedName name="Z_802E6B77_72EF_48D0_84C3_BA09625AEB69_.wvu.FilterData" localSheetId="4" hidden="1">XP!$A$1:$AB$35</definedName>
    <definedName name="Z_8109C399_4814_4C16_9982_5420E3372CDD_.wvu.FilterData" localSheetId="2" hidden="1">BTG!$A$1:$AN$940</definedName>
    <definedName name="Z_8109C399_4814_4C16_9982_5420E3372CDD_.wvu.FilterData" localSheetId="3" hidden="1">Guide!$K$2:$K$403</definedName>
    <definedName name="Z_8109C399_4814_4C16_9982_5420E3372CDD_.wvu.FilterData" localSheetId="4" hidden="1">XP!$A$1:$AB$37</definedName>
    <definedName name="Z_83DCF851_74BA_48EA_A204_8B045E2AE71F_.wvu.FilterData" localSheetId="2" hidden="1">BTG!$A$2:$AT$936</definedName>
    <definedName name="Z_83DCF851_74BA_48EA_A204_8B045E2AE71F_.wvu.FilterData" localSheetId="4" hidden="1">XP!$A$2:$AB$35</definedName>
    <definedName name="Z_85F5B0CC_9AD4_40FE_9CC8_70ACCA05162D_.wvu.FilterData" localSheetId="5" hidden="1">Ágora!$B$2:$AG$23</definedName>
    <definedName name="Z_85F5B0CC_9AD4_40FE_9CC8_70ACCA05162D_.wvu.FilterData" localSheetId="2" hidden="1">BTG!$B$2:$AL$945</definedName>
    <definedName name="Z_85F5B0CC_9AD4_40FE_9CC8_70ACCA05162D_.wvu.FilterData" localSheetId="4" hidden="1">XP!$B$2:$AB$42</definedName>
    <definedName name="Z_86943E55_EB48_414A_8E23_287D999F2ED3_.wvu.FilterData" localSheetId="5" hidden="1">Ágora!$D$2:$F$23</definedName>
    <definedName name="Z_86943E55_EB48_414A_8E23_287D999F2ED3_.wvu.FilterData" localSheetId="2" hidden="1">BTG!$D$2:$F$945</definedName>
    <definedName name="Z_86943E55_EB48_414A_8E23_287D999F2ED3_.wvu.FilterData" localSheetId="4" hidden="1">XP!$D$2:$F$42</definedName>
    <definedName name="Z_875C21DF_4FF0_4FF0_BC07_CAD2732C5C7B_.wvu.FilterData" localSheetId="2" hidden="1">BTG!$A$1:$AN$940</definedName>
    <definedName name="Z_875C21DF_4FF0_4FF0_BC07_CAD2732C5C7B_.wvu.FilterData" localSheetId="4" hidden="1">XP!$A$1:$AB$37</definedName>
    <definedName name="Z_89CB681A_8975_4B3B_9DD9_53122217B59A_.wvu.FilterData" localSheetId="5" hidden="1">Ágora!$AG$2:$AG$23</definedName>
    <definedName name="Z_89CB681A_8975_4B3B_9DD9_53122217B59A_.wvu.FilterData" localSheetId="2" hidden="1">BTG!$AL$2:$AL$945</definedName>
    <definedName name="Z_89D74AA1_2277_4584_B4A9_BC0E1C100C57_.wvu.FilterData" localSheetId="2" hidden="1">BTG!$A$1:$AN$940</definedName>
    <definedName name="Z_89D74AA1_2277_4584_B4A9_BC0E1C100C57_.wvu.FilterData" localSheetId="4" hidden="1">XP!$A$1:$AB$37</definedName>
    <definedName name="Z_89F7802A_ED01_456B_AA04_D06FF1D1E9AB_.wvu.FilterData" localSheetId="5" hidden="1">Ágora!$B$2:$AF$16</definedName>
    <definedName name="Z_89F7802A_ED01_456B_AA04_D06FF1D1E9AB_.wvu.FilterData" localSheetId="2" hidden="1">BTG!$B$2:$AK$940</definedName>
    <definedName name="Z_89F7802A_ED01_456B_AA04_D06FF1D1E9AB_.wvu.FilterData" localSheetId="4" hidden="1">XP!$B$2:$AB$37</definedName>
    <definedName name="Z_8AB639AB_D8F3_4C09_924C_E0201FDC4869_.wvu.FilterData" localSheetId="5" hidden="1">Ágora!$K$2:$K$23</definedName>
    <definedName name="Z_8AB639AB_D8F3_4C09_924C_E0201FDC4869_.wvu.FilterData" localSheetId="2" hidden="1">BTG!$K$2:$K$945</definedName>
    <definedName name="Z_8AB639AB_D8F3_4C09_924C_E0201FDC4869_.wvu.FilterData" localSheetId="4" hidden="1">XP!$K$2:$K$42</definedName>
    <definedName name="Z_8CCA3CD6_C31F_449B_8F4A_3C5ED63E19CD_.wvu.FilterData" localSheetId="2" hidden="1">BTG!$A$1:$AS$936</definedName>
    <definedName name="Z_8CCA3CD6_C31F_449B_8F4A_3C5ED63E19CD_.wvu.FilterData" localSheetId="4" hidden="1">XP!$A$1:$AB$35</definedName>
    <definedName name="Z_8F1C9FE9_E5A9_4C5F_8EA9_9A9ECCF777E2_.wvu.FilterData" localSheetId="5" hidden="1">Ágora!$B$2:$AF$16</definedName>
    <definedName name="Z_8F1C9FE9_E5A9_4C5F_8EA9_9A9ECCF777E2_.wvu.FilterData" localSheetId="2" hidden="1">BTG!$B$2:$AK$940</definedName>
    <definedName name="Z_8F1C9FE9_E5A9_4C5F_8EA9_9A9ECCF777E2_.wvu.FilterData" localSheetId="3" hidden="1">Guide!$A$1:$CC$395</definedName>
    <definedName name="Z_8F1C9FE9_E5A9_4C5F_8EA9_9A9ECCF777E2_.wvu.FilterData" localSheetId="4" hidden="1">XP!$B$2:$AB$37</definedName>
    <definedName name="Z_91AC03CF_1387_44B7_927C_CBFDB6550235_.wvu.FilterData" localSheetId="2" hidden="1">BTG!$A$1:$AR$936</definedName>
    <definedName name="Z_91AC03CF_1387_44B7_927C_CBFDB6550235_.wvu.FilterData" localSheetId="4" hidden="1">XP!$A$1:$AB$35</definedName>
    <definedName name="Z_964A8619_7FBF_4CCD_8C65_BED4688A1F2D_.wvu.FilterData" localSheetId="2" hidden="1">BTG!$A$1:$AO$945</definedName>
    <definedName name="Z_964A8619_7FBF_4CCD_8C65_BED4688A1F2D_.wvu.FilterData" localSheetId="4" hidden="1">XP!$A$1:$AB$42</definedName>
    <definedName name="Z_9671D5A9_65D5_4287_BAD7_FD67305DB224_.wvu.FilterData" localSheetId="5" hidden="1">Ágora!$B$2:$AG$16</definedName>
    <definedName name="Z_9671D5A9_65D5_4287_BAD7_FD67305DB224_.wvu.FilterData" localSheetId="2" hidden="1">BTG!$B$2:$AL$940</definedName>
    <definedName name="Z_9671D5A9_65D5_4287_BAD7_FD67305DB224_.wvu.FilterData" localSheetId="4" hidden="1">XP!$B$2:$AB$37</definedName>
    <definedName name="Z_97CA6CC1_DDBF_4D30_9A8D_32149BED7365_.wvu.FilterData" localSheetId="2" hidden="1">BTG!$A$1:$AN$940</definedName>
    <definedName name="Z_97CA6CC1_DDBF_4D30_9A8D_32149BED7365_.wvu.FilterData" localSheetId="4" hidden="1">XP!$A$1:$AB$37</definedName>
    <definedName name="Z_9940A438_8AB3_478E_A6C3_F25E0B9121E9_.wvu.FilterData" localSheetId="2" hidden="1">BTG!$A$1:$AR$936</definedName>
    <definedName name="Z_9940A438_8AB3_478E_A6C3_F25E0B9121E9_.wvu.FilterData" localSheetId="4" hidden="1">XP!$A$1:$AB$35</definedName>
    <definedName name="Z_9C000CA0_7B26_4696_AC3B_385C95912D1B_.wvu.FilterData" localSheetId="2" hidden="1">BTG!$A$1:$AQ$945</definedName>
    <definedName name="Z_9C000CA0_7B26_4696_AC3B_385C95912D1B_.wvu.FilterData" localSheetId="4" hidden="1">XP!$A$1:$AB$42</definedName>
    <definedName name="Z_9C4713EE_9A7B_4A4E_9B5B_903DD364676A_.wvu.FilterData" localSheetId="2" hidden="1">BTG!$A$1:$AR$936</definedName>
    <definedName name="Z_9C4713EE_9A7B_4A4E_9B5B_903DD364676A_.wvu.FilterData" localSheetId="4" hidden="1">XP!$A$1:$AB$35</definedName>
    <definedName name="Z_9FBF7B91_33F4_475B_B593_5C5CAD31E43D_.wvu.FilterData" localSheetId="2" hidden="1">BTG!$A$2:$AT$936</definedName>
    <definedName name="Z_9FBF7B91_33F4_475B_B593_5C5CAD31E43D_.wvu.FilterData" localSheetId="4" hidden="1">XP!$A$2:$AB$35</definedName>
    <definedName name="Z_A03F6324_32AD_4C9F_948D_DAE23B3191E6_.wvu.FilterData" localSheetId="5" hidden="1">Ágora!$B$2:$AF$16</definedName>
    <definedName name="Z_A03F6324_32AD_4C9F_948D_DAE23B3191E6_.wvu.FilterData" localSheetId="2" hidden="1">BTG!$B$2:$AK$940</definedName>
    <definedName name="Z_A03F6324_32AD_4C9F_948D_DAE23B3191E6_.wvu.FilterData" localSheetId="3" hidden="1">Guide!$A$2:$BZ$395</definedName>
    <definedName name="Z_A03F6324_32AD_4C9F_948D_DAE23B3191E6_.wvu.FilterData" localSheetId="4" hidden="1">XP!$B$2:$AB$37</definedName>
    <definedName name="Z_A8B9CCED_9221_4298_AFE5_5486B37D032D_.wvu.FilterData" localSheetId="2" hidden="1">BTG!$A$2:$AS$936</definedName>
    <definedName name="Z_A8B9CCED_9221_4298_AFE5_5486B37D032D_.wvu.FilterData" localSheetId="4" hidden="1">XP!$A$2:$AB$35</definedName>
    <definedName name="Z_A932F925_E0D6_4BF6_8E44_A9B1B06793CE_.wvu.FilterData" localSheetId="2" hidden="1">BTG!$A$1:$AO$940</definedName>
    <definedName name="Z_A932F925_E0D6_4BF6_8E44_A9B1B06793CE_.wvu.FilterData" localSheetId="4" hidden="1">XP!$A$1:$AB$37</definedName>
    <definedName name="Z_ABD2C7CC_7C29_4DFC_BD48_B42F33822CA8_.wvu.FilterData" localSheetId="2" hidden="1">BTG!$A$1:$AR$936</definedName>
    <definedName name="Z_ABD2C7CC_7C29_4DFC_BD48_B42F33822CA8_.wvu.FilterData" localSheetId="4" hidden="1">XP!$A$1:$AB$35</definedName>
    <definedName name="Z_AD454C38_1AFC_45C2_B7A7_6FD3A4697C14_.wvu.FilterData" localSheetId="2" hidden="1">BTG!$A$2:$AT$936</definedName>
    <definedName name="Z_AD454C38_1AFC_45C2_B7A7_6FD3A4697C14_.wvu.FilterData" localSheetId="4" hidden="1">XP!$A$2:$AB$35</definedName>
    <definedName name="Z_ADC984C3_3B64_46E3_9134_31F005BE841C_.wvu.FilterData" localSheetId="2" hidden="1">BTG!$A$1:$AO$944</definedName>
    <definedName name="Z_ADC984C3_3B64_46E3_9134_31F005BE841C_.wvu.FilterData" localSheetId="4" hidden="1">XP!$A$1:$AB$41</definedName>
    <definedName name="Z_AF098A76_8DB8_43A2_9C2C_25C1886087E9_.wvu.FilterData" localSheetId="2" hidden="1">BTG!$A$2:$AR$936</definedName>
    <definedName name="Z_AF098A76_8DB8_43A2_9C2C_25C1886087E9_.wvu.FilterData" localSheetId="4" hidden="1">XP!$A$2:$AB$35</definedName>
    <definedName name="Z_AF16CEC6_C984_4696_A85F_FA6FA70F89EF_.wvu.FilterData" localSheetId="2" hidden="1">BTG!$A$1:$AQ$936</definedName>
    <definedName name="Z_AF16CEC6_C984_4696_A85F_FA6FA70F89EF_.wvu.FilterData" localSheetId="4" hidden="1">XP!$A$1:$AB$35</definedName>
    <definedName name="Z_B05A3D37_167D_4EF7_BD93_9B3FBDC83CFC_.wvu.FilterData" localSheetId="5" hidden="1">Ágora!$B$2:$AG$15</definedName>
    <definedName name="Z_B05A3D37_167D_4EF7_BD93_9B3FBDC83CFC_.wvu.FilterData" localSheetId="2" hidden="1">BTG!$B$2:$AL$940</definedName>
    <definedName name="Z_B05A3D37_167D_4EF7_BD93_9B3FBDC83CFC_.wvu.FilterData" localSheetId="4" hidden="1">XP!$B$2:$AB$37</definedName>
    <definedName name="Z_B1FE18AA_7C8B_4730_B52F_21DF84FEAFCF_.wvu.FilterData" localSheetId="2" hidden="1">BTG!$A$1:$AN$940</definedName>
    <definedName name="Z_B1FE18AA_7C8B_4730_B52F_21DF84FEAFCF_.wvu.FilterData" localSheetId="4" hidden="1">XP!$A$1:$AB$37</definedName>
    <definedName name="Z_B2B2A795_9373_468D_BDC4_5D16E4FDA181_.wvu.FilterData" localSheetId="2" hidden="1">BTG!$AD$2:$AD$945</definedName>
    <definedName name="Z_B2B2A795_9373_468D_BDC4_5D16E4FDA181_.wvu.FilterData" localSheetId="3" hidden="1">Guide!$K$2:$K$403</definedName>
    <definedName name="Z_B2FE2D24_8C90_4302_AD0A_B695C2AC36D8_.wvu.FilterData" localSheetId="5" hidden="1">Ágora!$D$2:$F$23</definedName>
    <definedName name="Z_B2FE2D24_8C90_4302_AD0A_B695C2AC36D8_.wvu.FilterData" localSheetId="2" hidden="1">BTG!$D$2:$F$945</definedName>
    <definedName name="Z_B2FE2D24_8C90_4302_AD0A_B695C2AC36D8_.wvu.FilterData" localSheetId="4" hidden="1">XP!$D$2:$F$42</definedName>
    <definedName name="Z_B361FA1E_8149_4B58_BE7F_C1F4BCFDEE44_.wvu.FilterData" localSheetId="5" hidden="1">Ágora!$B$2:$AG$15</definedName>
    <definedName name="Z_B361FA1E_8149_4B58_BE7F_C1F4BCFDEE44_.wvu.FilterData" localSheetId="2" hidden="1">BTG!$B$2:$AL$940</definedName>
    <definedName name="Z_B361FA1E_8149_4B58_BE7F_C1F4BCFDEE44_.wvu.FilterData" localSheetId="4" hidden="1">XP!$B$2:$AB$37</definedName>
    <definedName name="Z_B3C344E1_80FC_4A2A_BB07_76864360F086_.wvu.FilterData" localSheetId="5" hidden="1">Ágora!$B$2:$AG$23</definedName>
    <definedName name="Z_B3C344E1_80FC_4A2A_BB07_76864360F086_.wvu.FilterData" localSheetId="2" hidden="1">BTG!$B$2:$AL$945</definedName>
    <definedName name="Z_B3C344E1_80FC_4A2A_BB07_76864360F086_.wvu.FilterData" localSheetId="4" hidden="1">XP!$B$2:$AB$42</definedName>
    <definedName name="Z_B3E7094B_BBAD_46EA_A54D_E39B6785D9AC_.wvu.FilterData" localSheetId="2" hidden="1">BTG!$A$1:$F$936</definedName>
    <definedName name="Z_B3E7094B_BBAD_46EA_A54D_E39B6785D9AC_.wvu.FilterData" localSheetId="4" hidden="1">XP!$A$1:$F$35</definedName>
    <definedName name="Z_B72224A1_9659_421F_BB65_68FA9FA20427_.wvu.FilterData" localSheetId="2" hidden="1">BTG!$A$1:$AN$940</definedName>
    <definedName name="Z_B72224A1_9659_421F_BB65_68FA9FA20427_.wvu.FilterData" localSheetId="3" hidden="1">Guide!$B$2:$BP$395</definedName>
    <definedName name="Z_B72224A1_9659_421F_BB65_68FA9FA20427_.wvu.FilterData" localSheetId="4" hidden="1">XP!$A$1:$AB$37</definedName>
    <definedName name="Z_B88A32EE_E1E0_4499_949F_C4439782D67C_.wvu.FilterData" localSheetId="2" hidden="1">BTG!$A$2:$AQ$936</definedName>
    <definedName name="Z_B88A32EE_E1E0_4499_949F_C4439782D67C_.wvu.FilterData" localSheetId="4" hidden="1">XP!$A$2:$AB$35</definedName>
    <definedName name="Z_B95748ED_9EDD_4D82_B9E5_4C1FC9E47FA0_.wvu.FilterData" localSheetId="2" hidden="1">BTG!$A$1:$AT$936</definedName>
    <definedName name="Z_B95748ED_9EDD_4D82_B9E5_4C1FC9E47FA0_.wvu.FilterData" localSheetId="4" hidden="1">XP!$A$1:$AB$35</definedName>
    <definedName name="Z_BA668BF7_88B2_4B76_BB74_15E397F860C7_.wvu.FilterData" localSheetId="2" hidden="1">BTG!$A$1:$AT$936</definedName>
    <definedName name="Z_BA668BF7_88B2_4B76_BB74_15E397F860C7_.wvu.FilterData" localSheetId="4" hidden="1">XP!$A$1:$AB$35</definedName>
    <definedName name="Z_BB047797_865B_49D0_94BA_CC8037104FDE_.wvu.FilterData" localSheetId="2" hidden="1">BTG!$A$1:$AR$936</definedName>
    <definedName name="Z_BB047797_865B_49D0_94BA_CC8037104FDE_.wvu.FilterData" localSheetId="4" hidden="1">XP!$A$1:$AB$35</definedName>
    <definedName name="Z_C09E913B_193C_4681_BEC3_E6F773BE82AA_.wvu.FilterData" localSheetId="2" hidden="1">BTG!$A$1:$AT$936</definedName>
    <definedName name="Z_C09E913B_193C_4681_BEC3_E6F773BE82AA_.wvu.FilterData" localSheetId="4" hidden="1">XP!$A$1:$AB$35</definedName>
    <definedName name="Z_C0E1AB9A_7890_4D49_961F_F27E6EEC5F75_.wvu.FilterData" localSheetId="2" hidden="1">BTG!$A$1:$AR$936</definedName>
    <definedName name="Z_C0E1AB9A_7890_4D49_961F_F27E6EEC5F75_.wvu.FilterData" localSheetId="4" hidden="1">XP!$A$1:$AB$35</definedName>
    <definedName name="Z_C0EBEDAA_A3BE_49A0_880C_E36097400285_.wvu.FilterData" localSheetId="5" hidden="1">Ágora!$K$2:$K$23</definedName>
    <definedName name="Z_C0EBEDAA_A3BE_49A0_880C_E36097400285_.wvu.FilterData" localSheetId="2" hidden="1">BTG!$K$2:$K$945</definedName>
    <definedName name="Z_C0EBEDAA_A3BE_49A0_880C_E36097400285_.wvu.FilterData" localSheetId="4" hidden="1">XP!$K$2:$K$42</definedName>
    <definedName name="Z_C2E98AC7_8933_4339_873F_AF31573BDF8F_.wvu.FilterData" localSheetId="2" hidden="1">BTG!$A$1:$AR$936</definedName>
    <definedName name="Z_C2E98AC7_8933_4339_873F_AF31573BDF8F_.wvu.FilterData" localSheetId="4" hidden="1">XP!$A$1:$AB$35</definedName>
    <definedName name="Z_C558833C_30AA_4E3B_97BE_A3763BD88BF3_.wvu.FilterData" localSheetId="5" hidden="1">Ágora!$B$2:$AG$15</definedName>
    <definedName name="Z_C558833C_30AA_4E3B_97BE_A3763BD88BF3_.wvu.FilterData" localSheetId="2" hidden="1">BTG!$B$2:$AL$940</definedName>
    <definedName name="Z_C558833C_30AA_4E3B_97BE_A3763BD88BF3_.wvu.FilterData" localSheetId="4" hidden="1">XP!$B$2:$AB$37</definedName>
    <definedName name="Z_C5EC6203_C6DF_474B_8C43_E8A4A45F2EAA_.wvu.FilterData" localSheetId="2" hidden="1">BTG!$A$1:$AN$940</definedName>
    <definedName name="Z_C5EC6203_C6DF_474B_8C43_E8A4A45F2EAA_.wvu.FilterData" localSheetId="4" hidden="1">XP!$A$1:$AB$37</definedName>
    <definedName name="Z_C8F4D202_33BB_461E_9579_A34FB9880171_.wvu.FilterData" localSheetId="2" hidden="1">BTG!$D$2:$E$938</definedName>
    <definedName name="Z_C8F4D202_33BB_461E_9579_A34FB9880171_.wvu.FilterData" localSheetId="4" hidden="1">XP!$D$2:$E$33</definedName>
    <definedName name="Z_CAD5E083_0A67_4FFD_95D0_D9337D61B188_.wvu.FilterData" localSheetId="2" hidden="1">BTG!$A$1:$AO$936</definedName>
    <definedName name="Z_CAD5E083_0A67_4FFD_95D0_D9337D61B188_.wvu.FilterData" localSheetId="4" hidden="1">XP!$A$1:$AB$35</definedName>
    <definedName name="Z_CC544803_028C_48B6_8056_F79AE861C359_.wvu.FilterData" localSheetId="2" hidden="1">BTG!$A$1:$AR$936</definedName>
    <definedName name="Z_CC544803_028C_48B6_8056_F79AE861C359_.wvu.FilterData" localSheetId="4" hidden="1">XP!$A$1:$AB$35</definedName>
    <definedName name="Z_CC5A4B66_F45B_44DC_A572_608D0954A67C_.wvu.FilterData" localSheetId="2" hidden="1">BTG!$A$1:$AN$940</definedName>
    <definedName name="Z_CC5A4B66_F45B_44DC_A572_608D0954A67C_.wvu.FilterData" localSheetId="4" hidden="1">XP!$A$1:$AB$37</definedName>
    <definedName name="Z_CCF09081_B2D8_46F8_B6FC_1055F5DCA74E_.wvu.FilterData" localSheetId="2" hidden="1">BTG!$A$1:$AQ$936</definedName>
    <definedName name="Z_CCF09081_B2D8_46F8_B6FC_1055F5DCA74E_.wvu.FilterData" localSheetId="4" hidden="1">XP!$A$1:$AB$35</definedName>
    <definedName name="Z_CE414C24_45A7_4B78_90FD_02424ACC8FAE_.wvu.FilterData" localSheetId="5" hidden="1">Ágora!$B$2:$AF$16</definedName>
    <definedName name="Z_CE414C24_45A7_4B78_90FD_02424ACC8FAE_.wvu.FilterData" localSheetId="2" hidden="1">BTG!$B$2:$AK$940</definedName>
    <definedName name="Z_CE414C24_45A7_4B78_90FD_02424ACC8FAE_.wvu.FilterData" localSheetId="3" hidden="1">Guide!$K$2:$K$403</definedName>
    <definedName name="Z_CE414C24_45A7_4B78_90FD_02424ACC8FAE_.wvu.FilterData" localSheetId="4" hidden="1">XP!$B$2:$AB$37</definedName>
    <definedName name="Z_CEEDFF61_163D_41E6_88A9_99A8D73C1411_.wvu.FilterData" localSheetId="5" hidden="1">Ágora!$B$2:$AF$23</definedName>
    <definedName name="Z_CEEDFF61_163D_41E6_88A9_99A8D73C1411_.wvu.FilterData" localSheetId="2" hidden="1">BTG!$B$2:$AK$945</definedName>
    <definedName name="Z_CEEDFF61_163D_41E6_88A9_99A8D73C1411_.wvu.FilterData" localSheetId="4" hidden="1">XP!$B$2:$AB$42</definedName>
    <definedName name="Z_CF8005EC_F348_495E_A492_7AF1876C3E13_.wvu.FilterData" localSheetId="5" hidden="1">Ágora!$F$2:$F$23</definedName>
    <definedName name="Z_CF8005EC_F348_495E_A492_7AF1876C3E13_.wvu.FilterData" localSheetId="2" hidden="1">BTG!$F$2:$F$945</definedName>
    <definedName name="Z_CF8005EC_F348_495E_A492_7AF1876C3E13_.wvu.FilterData" localSheetId="4" hidden="1">XP!$F$2:$F$42</definedName>
    <definedName name="Z_D27E21E5_4CE4_477D_AB52_C64522FC55EF_.wvu.FilterData" localSheetId="2" hidden="1">BTG!$A$1:$AT$936</definedName>
    <definedName name="Z_D27E21E5_4CE4_477D_AB52_C64522FC55EF_.wvu.FilterData" localSheetId="4" hidden="1">XP!$A$1:$AB$35</definedName>
    <definedName name="Z_D46E7350_5146_4557_9416_C2C4025A1667_.wvu.FilterData" localSheetId="2" hidden="1">BTG!$A$2:$AT$936</definedName>
    <definedName name="Z_D46E7350_5146_4557_9416_C2C4025A1667_.wvu.FilterData" localSheetId="4" hidden="1">XP!$A$2:$AB$35</definedName>
    <definedName name="Z_D529AAD7_E3E9_433A_B228_01D633A60EF7_.wvu.FilterData" localSheetId="2" hidden="1">BTG!$A$2:$AS$936</definedName>
    <definedName name="Z_D529AAD7_E3E9_433A_B228_01D633A60EF7_.wvu.FilterData" localSheetId="4" hidden="1">XP!$A$2:$AB$35</definedName>
    <definedName name="Z_D78B05E1_B600_4659_9D86_BAE7DD403BE2_.wvu.FilterData" localSheetId="5" hidden="1">Ágora!$B$2:$AD$16</definedName>
    <definedName name="Z_D78B05E1_B600_4659_9D86_BAE7DD403BE2_.wvu.FilterData" localSheetId="2" hidden="1">BTG!$B$2:$AI$940</definedName>
    <definedName name="Z_D78B05E1_B600_4659_9D86_BAE7DD403BE2_.wvu.FilterData" localSheetId="3" hidden="1">Guide!$K$2:$P$403</definedName>
    <definedName name="Z_D78B05E1_B600_4659_9D86_BAE7DD403BE2_.wvu.FilterData" localSheetId="4" hidden="1">XP!$B$2:$AB$37</definedName>
    <definedName name="Z_D951E102_9658_4C74_B95E_96ACB2EF1DB7_.wvu.FilterData" localSheetId="5" hidden="1">Ágora!$B$2:$AG$15</definedName>
    <definedName name="Z_D951E102_9658_4C74_B95E_96ACB2EF1DB7_.wvu.FilterData" localSheetId="2" hidden="1">BTG!$B$2:$AL$940</definedName>
    <definedName name="Z_D951E102_9658_4C74_B95E_96ACB2EF1DB7_.wvu.FilterData" localSheetId="4" hidden="1">XP!$B$2:$AB$37</definedName>
    <definedName name="Z_D95829D8_D06A_4F1F_93D9_EE0580380216_.wvu.FilterData" localSheetId="2" hidden="1">BTG!$A$1:$AT$936</definedName>
    <definedName name="Z_D95829D8_D06A_4F1F_93D9_EE0580380216_.wvu.FilterData" localSheetId="4" hidden="1">XP!$A$1:$AB$35</definedName>
    <definedName name="Z_DB4B313E_9FB4_46E9_9BE9_F5C4F87522AC_.wvu.FilterData" localSheetId="2" hidden="1">BTG!$A$1:$AQ$936</definedName>
    <definedName name="Z_DB4B313E_9FB4_46E9_9BE9_F5C4F87522AC_.wvu.FilterData" localSheetId="4" hidden="1">XP!$A$1:$AB$35</definedName>
    <definedName name="Z_DBCD3431_E09E_4C6E_B6BA_18AB74E0B3AA_.wvu.FilterData" localSheetId="2" hidden="1">BTG!$A$1:$AS$936</definedName>
    <definedName name="Z_DBCD3431_E09E_4C6E_B6BA_18AB74E0B3AA_.wvu.FilterData" localSheetId="4" hidden="1">XP!$A$1:$AB$35</definedName>
    <definedName name="Z_DEC1A6F5_CC4A_439C_AF76_5B784544465C_.wvu.FilterData" localSheetId="2" hidden="1">BTG!$A$1:$AT$936</definedName>
    <definedName name="Z_DEC1A6F5_CC4A_439C_AF76_5B784544465C_.wvu.FilterData" localSheetId="4" hidden="1">XP!$A$1:$AB$35</definedName>
    <definedName name="Z_DFE6A951_583A_455D_AF7E_866BBD01FDC7_.wvu.FilterData" localSheetId="2" hidden="1">BTG!$A$1:$AR$936</definedName>
    <definedName name="Z_DFE6A951_583A_455D_AF7E_866BBD01FDC7_.wvu.FilterData" localSheetId="4" hidden="1">XP!$A$1:$AB$35</definedName>
    <definedName name="Z_E04BF072_379A_4C63_A011_26031D2CD9AD_.wvu.FilterData" localSheetId="2" hidden="1">BTG!$A$2:$AR$936</definedName>
    <definedName name="Z_E04BF072_379A_4C63_A011_26031D2CD9AD_.wvu.FilterData" localSheetId="4" hidden="1">XP!$A$2:$AB$35</definedName>
    <definedName name="Z_E44671A7_0FFA_45E4_8B7C_3C1159575F8C_.wvu.FilterData" localSheetId="5" hidden="1">Ágora!$B$2:$AD$16</definedName>
    <definedName name="Z_E44671A7_0FFA_45E4_8B7C_3C1159575F8C_.wvu.FilterData" localSheetId="2" hidden="1">BTG!$B$2:$AI$940</definedName>
    <definedName name="Z_E44671A7_0FFA_45E4_8B7C_3C1159575F8C_.wvu.FilterData" localSheetId="3" hidden="1">Guide!$B$2:$P$403</definedName>
    <definedName name="Z_E44671A7_0FFA_45E4_8B7C_3C1159575F8C_.wvu.FilterData" localSheetId="4" hidden="1">XP!$B$2:$AB$37</definedName>
    <definedName name="Z_E61FE412_F5D1_42AA_B6F7_4A93DB0E9035_.wvu.FilterData" localSheetId="5" hidden="1">Ágora!$B$2:$AD$16</definedName>
    <definedName name="Z_E61FE412_F5D1_42AA_B6F7_4A93DB0E9035_.wvu.FilterData" localSheetId="2" hidden="1">BTG!$B$2:$AI$940</definedName>
    <definedName name="Z_E61FE412_F5D1_42AA_B6F7_4A93DB0E9035_.wvu.FilterData" localSheetId="3" hidden="1">Guide!$K$2:$P$403</definedName>
    <definedName name="Z_E61FE412_F5D1_42AA_B6F7_4A93DB0E9035_.wvu.FilterData" localSheetId="4" hidden="1">XP!$B$2:$AB$37</definedName>
    <definedName name="Z_E6DCC70F_B69A_41DE_A514_26FDF0EFB0B5_.wvu.FilterData" localSheetId="5" hidden="1">Ágora!$K$2:$K$23</definedName>
    <definedName name="Z_E6DCC70F_B69A_41DE_A514_26FDF0EFB0B5_.wvu.FilterData" localSheetId="2" hidden="1">BTG!$K$2:$K$945</definedName>
    <definedName name="Z_E6DCC70F_B69A_41DE_A514_26FDF0EFB0B5_.wvu.FilterData" localSheetId="3" hidden="1">Guide!$B$2:$P$403</definedName>
    <definedName name="Z_E6DCC70F_B69A_41DE_A514_26FDF0EFB0B5_.wvu.FilterData" localSheetId="4" hidden="1">XP!$K$2:$K$42</definedName>
    <definedName name="Z_E6EA4BDB_5A17_4F59_983F_7ED1B3682926_.wvu.FilterData" localSheetId="2" hidden="1">BTG!$A$1:$AN$940</definedName>
    <definedName name="Z_E6EA4BDB_5A17_4F59_983F_7ED1B3682926_.wvu.FilterData" localSheetId="4" hidden="1">XP!$A$1:$AB$37</definedName>
    <definedName name="Z_E86FAEBC_D828_452C_A474_6D1EA0DDAAE8_.wvu.FilterData" localSheetId="5" hidden="1">Ágora!$B$2:$AG$15</definedName>
    <definedName name="Z_E86FAEBC_D828_452C_A474_6D1EA0DDAAE8_.wvu.FilterData" localSheetId="2" hidden="1">BTG!$B$2:$AL$940</definedName>
    <definedName name="Z_E86FAEBC_D828_452C_A474_6D1EA0DDAAE8_.wvu.FilterData" localSheetId="4" hidden="1">XP!$B$2:$AB$37</definedName>
    <definedName name="Z_E88A3C69_0821_4A54_8A69_6BED3A5B433B_.wvu.FilterData" localSheetId="2" hidden="1">BTG!$A$1:$AN$940</definedName>
    <definedName name="Z_E88A3C69_0821_4A54_8A69_6BED3A5B433B_.wvu.FilterData" localSheetId="4" hidden="1">XP!$A$1:$AB$37</definedName>
    <definedName name="Z_E92CCBAA_A42E_4E8E_8564_92D556ABC9DB_.wvu.FilterData" localSheetId="2" hidden="1">BTG!$A$1:$AN$945</definedName>
    <definedName name="Z_E92CCBAA_A42E_4E8E_8564_92D556ABC9DB_.wvu.FilterData" localSheetId="4" hidden="1">XP!$A$1:$AB$42</definedName>
    <definedName name="Z_EB172017_50D6_4E5A_93EF_3DC0E9A51791_.wvu.FilterData" localSheetId="2" hidden="1">BTG!$A$1:$AT$940</definedName>
    <definedName name="Z_EB172017_50D6_4E5A_93EF_3DC0E9A51791_.wvu.FilterData" localSheetId="4" hidden="1">XP!$A$1:$AB$37</definedName>
    <definedName name="Z_EB80310C_C685_4997_80AD_0ACF9B1D5009_.wvu.FilterData" localSheetId="5" hidden="1">Ágora!$B$2:$AG$15</definedName>
    <definedName name="Z_EB80310C_C685_4997_80AD_0ACF9B1D5009_.wvu.FilterData" localSheetId="2" hidden="1">BTG!$B$2:$AL$940</definedName>
    <definedName name="Z_EB80310C_C685_4997_80AD_0ACF9B1D5009_.wvu.FilterData" localSheetId="4" hidden="1">XP!$B$2:$AB$37</definedName>
    <definedName name="Z_EC6EECA4_9347_4A14_B82E_B45B857D9213_.wvu.FilterData" localSheetId="2" hidden="1">BTG!$A$1:$AO$945</definedName>
    <definedName name="Z_EC6EECA4_9347_4A14_B82E_B45B857D9213_.wvu.FilterData" localSheetId="4" hidden="1">XP!$A$1:$AB$42</definedName>
    <definedName name="Z_F1452D59_979F_4BE8_B095_D48B4FEC1568_.wvu.FilterData" localSheetId="5" hidden="1">Ágora!$B$2:$Q$15</definedName>
    <definedName name="Z_F1452D59_979F_4BE8_B095_D48B4FEC1568_.wvu.FilterData" localSheetId="2" hidden="1">BTG!$B$2:$Q$940</definedName>
    <definedName name="Z_F1452D59_979F_4BE8_B095_D48B4FEC1568_.wvu.FilterData" localSheetId="4" hidden="1">XP!$B$2:$Q$37</definedName>
    <definedName name="Z_F17AA6FE_1986_41FB_9BA2_541C21746D94_.wvu.FilterData" localSheetId="5" hidden="1">Ágora!$D$2:$F$23</definedName>
    <definedName name="Z_F17AA6FE_1986_41FB_9BA2_541C21746D94_.wvu.FilterData" localSheetId="2" hidden="1">BTG!$D$2:$F$945</definedName>
    <definedName name="Z_F17AA6FE_1986_41FB_9BA2_541C21746D94_.wvu.FilterData" localSheetId="4" hidden="1">XP!$D$2:$F$42</definedName>
    <definedName name="Z_F2FA9649_2C98_46BA_9BF1_0922A6186044_.wvu.FilterData" localSheetId="2" hidden="1">BTG!$A$2:$AS$936</definedName>
    <definedName name="Z_F2FA9649_2C98_46BA_9BF1_0922A6186044_.wvu.FilterData" localSheetId="4" hidden="1">XP!$A$2:$AB$35</definedName>
    <definedName name="Z_F3012302_9765_4F55_989E_BF08009646C6_.wvu.FilterData" localSheetId="2" hidden="1">BTG!$A$1:$AT$936</definedName>
    <definedName name="Z_F3012302_9765_4F55_989E_BF08009646C6_.wvu.FilterData" localSheetId="4" hidden="1">XP!$A$1:$AB$35</definedName>
    <definedName name="Z_F4111A1A_5752_44B0_BCC1_FEAC804257CA_.wvu.FilterData" localSheetId="5" hidden="1">Ágora!$F$2:$AF$23</definedName>
    <definedName name="Z_F4111A1A_5752_44B0_BCC1_FEAC804257CA_.wvu.FilterData" localSheetId="2" hidden="1">BTG!$F$2:$AK$945</definedName>
    <definedName name="Z_F4111A1A_5752_44B0_BCC1_FEAC804257CA_.wvu.FilterData" localSheetId="3" hidden="1">Guide!$A$2:$CB$395</definedName>
    <definedName name="Z_F4111A1A_5752_44B0_BCC1_FEAC804257CA_.wvu.FilterData" localSheetId="4" hidden="1">XP!$F$2:$AB$42</definedName>
    <definedName name="Z_F6A32A1A_2E60_49F7_91A7_34E31BFC01BF_.wvu.FilterData" localSheetId="2" hidden="1">BTG!$A$1:$AR$936</definedName>
    <definedName name="Z_F6A32A1A_2E60_49F7_91A7_34E31BFC01BF_.wvu.FilterData" localSheetId="4" hidden="1">XP!$A$1:$AB$35</definedName>
    <definedName name="Z_FA4D888F_1594_49C2_BA55_7C436257487A_.wvu.FilterData" localSheetId="2" hidden="1">BTG!$A$1:$AR$936</definedName>
    <definedName name="Z_FA4D888F_1594_49C2_BA55_7C436257487A_.wvu.FilterData" localSheetId="4" hidden="1">XP!$A$1:$AB$35</definedName>
    <definedName name="Z_FC0D6444_0954_4E03_AD52_445938E7A5D3_.wvu.FilterData" localSheetId="2" hidden="1">BTG!$A$1:$AN$940</definedName>
    <definedName name="Z_FC0D6444_0954_4E03_AD52_445938E7A5D3_.wvu.FilterData" localSheetId="4" hidden="1">XP!$A$1:$AB$37</definedName>
    <definedName name="Z_FFBD3735_14DE_4860_9A09_63E6831D9EE4_.wvu.FilterData" localSheetId="2" hidden="1">BTG!$A$1:$AO$945</definedName>
    <definedName name="Z_FFBD3735_14DE_4860_9A09_63E6831D9EE4_.wvu.FilterData" localSheetId="4" hidden="1">XP!$A$1:$AB$42</definedName>
  </definedNames>
  <calcPr calcId="191029"/>
  <customWorkbookViews>
    <customWorkbookView name="Filtro 171" guid="{DEC1A6F5-CC4A-439C-AF76-5B784544465C}" maximized="1" windowWidth="0" windowHeight="0" activeSheetId="0"/>
    <customWorkbookView name="Filtro 170" guid="{C09E913B-193C-4681-BEC3-E6F773BE82AA}" maximized="1" windowWidth="0" windowHeight="0" activeSheetId="0"/>
    <customWorkbookView name="Filtro 175" guid="{084A2EB6-B072-43C5-B5F8-8A4D900C69D9}" maximized="1" windowWidth="0" windowHeight="0" activeSheetId="0"/>
    <customWorkbookView name="Filtro 174" guid="{EB172017-50D6-4E5A-93EF-3DC0E9A51791}" maximized="1" windowWidth="0" windowHeight="0" activeSheetId="0"/>
    <customWorkbookView name="Filtro 173" guid="{1C123B11-63D5-4266-8DE8-940ED1BD320F}" maximized="1" windowWidth="0" windowHeight="0" activeSheetId="0"/>
    <customWorkbookView name="Filtro 172" guid="{580FA3D6-09EE-4EEA-93CC-16D55503ED4A}" maximized="1" windowWidth="0" windowHeight="0" activeSheetId="0"/>
    <customWorkbookView name="Filtro 178" guid="{1232B7ED-B9B6-47A5-BDE2-BFC5EA119D00}" maximized="1" windowWidth="0" windowHeight="0" activeSheetId="0"/>
    <customWorkbookView name="Filtro 177" guid="{4773551B-9846-486D-8D69-CED3605B66C6}" maximized="1" windowWidth="0" windowHeight="0" activeSheetId="0"/>
    <customWorkbookView name="Filtro 176" guid="{50DBBD49-DDD2-4D62-8242-FFC071918DC6}" maximized="1" windowWidth="0" windowHeight="0" activeSheetId="0"/>
    <customWorkbookView name="Filtro 41" guid="{341B667A-EB48-48E0-94DD-158670D44443}" maximized="1" windowWidth="0" windowHeight="0" activeSheetId="0"/>
    <customWorkbookView name="Filtro 40" guid="{3017FDE2-5A23-4DF2-BF56-B741378CA6E0}" maximized="1" windowWidth="0" windowHeight="0" activeSheetId="0"/>
    <customWorkbookView name="Filtro 43" guid="{0EFB304D-999E-481E-A97E-1351783EBCCA}" maximized="1" windowWidth="0" windowHeight="0" activeSheetId="0"/>
    <customWorkbookView name="Filtro 42" guid="{86943E55-EB48-414A-8E23-287D999F2ED3}" maximized="1" windowWidth="0" windowHeight="0" activeSheetId="0"/>
    <customWorkbookView name="Filtro 45" guid="{6F927863-F550-4ADA-B239-4EB222E102A3}" maximized="1" windowWidth="0" windowHeight="0" activeSheetId="0"/>
    <customWorkbookView name="Filtro 44" guid="{CF8005EC-F348-495E-A492-7AF1876C3E13}" maximized="1" windowWidth="0" windowHeight="0" activeSheetId="0"/>
    <customWorkbookView name="Filtro 47" guid="{10431267-A8E3-4F65-B723-006B062E6261}" maximized="1" windowWidth="0" windowHeight="0" activeSheetId="0"/>
    <customWorkbookView name="Filtro 46" guid="{B2FE2D24-8C90-4302-AD0A-B695C2AC36D8}" maximized="1" windowWidth="0" windowHeight="0" activeSheetId="0"/>
    <customWorkbookView name="Filtro 49" guid="{6E55A370-EFE0-4353-A5C9-01D0F70E6134}" maximized="1" windowWidth="0" windowHeight="0" activeSheetId="0"/>
    <customWorkbookView name="Filtro 48" guid="{85F5B0CC-9AD4-40FE-9CC8-70ACCA05162D}" maximized="1" windowWidth="0" windowHeight="0" activeSheetId="0"/>
    <customWorkbookView name="Filtro 3" guid="{0C3A3584-CE46-4273-8BC3-5A849642ED06}" maximized="1" windowWidth="0" windowHeight="0" activeSheetId="0"/>
    <customWorkbookView name="Filtro 2" guid="{1B8892E6-B196-4A62-B042-E11BA2A6290B}" maximized="1" windowWidth="0" windowHeight="0" activeSheetId="0"/>
    <customWorkbookView name="Filtro 1" guid="{2F117AA1-D0DE-44F6-B67C-2A3E315E9629}" maximized="1" windowWidth="0" windowHeight="0" activeSheetId="0"/>
    <customWorkbookView name="Filtro 7" guid="{1F0BFA6F-0A14-4FD0-99CA-7095C960C654}" maximized="1" windowWidth="0" windowHeight="0" activeSheetId="0"/>
    <customWorkbookView name="Filtro 6" guid="{B72224A1-9659-421F-BB65-68FA9FA20427}" maximized="1" windowWidth="0" windowHeight="0" activeSheetId="0"/>
    <customWorkbookView name="Filtro 5" guid="{78DA3DE2-8F11-4348-AB3B-160CC6D43CDB}" maximized="1" windowWidth="0" windowHeight="0" activeSheetId="0"/>
    <customWorkbookView name="Filtro 4" guid="{04F95E25-E6BA-49B5-8DE0-8E026E0319BA}" maximized="1" windowWidth="0" windowHeight="0" activeSheetId="0"/>
    <customWorkbookView name="Filtro 102" guid="{9C000CA0-7B26-4696-AC3B-385C95912D1B}" maximized="1" windowWidth="0" windowHeight="0" activeSheetId="0"/>
    <customWorkbookView name="Filtro 101" guid="{1525FF7C-1272-4238-BBC4-57C11BE60FF2}" maximized="1" windowWidth="0" windowHeight="0" activeSheetId="0"/>
    <customWorkbookView name="Filtro 100" guid="{0233BC04-FD85-41A5-9C40-16B9E4A4B89E}" maximized="1" windowWidth="0" windowHeight="0" activeSheetId="0"/>
    <customWorkbookView name="Filtro 106" guid="{DB4B313E-9FB4-46E9-9BE9-F5C4F87522AC}" maximized="1" windowWidth="0" windowHeight="0" activeSheetId="0"/>
    <customWorkbookView name="Filtro 105" guid="{CCF09081-B2D8-46F8-B6FC-1055F5DCA74E}" maximized="1" windowWidth="0" windowHeight="0" activeSheetId="0"/>
    <customWorkbookView name="Filtro 104" guid="{62BD3AF2-B055-4F33-9593-08C7D9E14DA9}" maximized="1" windowWidth="0" windowHeight="0" activeSheetId="0"/>
    <customWorkbookView name="Filtro 103" guid="{2E58124F-7DFE-4814-B23A-8704FEC10166}" maximized="1" windowWidth="0" windowHeight="0" activeSheetId="0"/>
    <customWorkbookView name="Filtro 30" guid="{033136DD-DB5B-4785-81C3-99D1848E3240}" maximized="1" windowWidth="0" windowHeight="0" activeSheetId="0"/>
    <customWorkbookView name="Filtro 32" guid="{02475ACC-26CB-4979-9B57-51DF8FC4CA2C}" maximized="1" windowWidth="0" windowHeight="0" activeSheetId="0"/>
    <customWorkbookView name="Filtro 31" guid="{F4111A1A-5752-44B0-BCC1-FEAC804257CA}" maximized="1" windowWidth="0" windowHeight="0" activeSheetId="0"/>
    <customWorkbookView name="Filtro 34" guid="{8F1C9FE9-E5A9-4C5F-8EA9-9A9ECCF777E2}" maximized="1" windowWidth="0" windowHeight="0" activeSheetId="0"/>
    <customWorkbookView name="Filtro 33" guid="{524974C5-36CB-4D63-91EB-96C6C1724DFE}" maximized="1" windowWidth="0" windowHeight="0" activeSheetId="0"/>
    <customWorkbookView name="Filtro 36" guid="{66409C87-E5D5-4AD2-9A87-97101834E4E2}" maximized="1" windowWidth="0" windowHeight="0" activeSheetId="0"/>
    <customWorkbookView name="Filtro 35" guid="{233D90C9-6464-4D0C-A011-260FB83B68F7}" maximized="1" windowWidth="0" windowHeight="0" activeSheetId="0"/>
    <customWorkbookView name="Filtro 38" guid="{CEEDFF61-163D-41E6-88A9-99A8D73C1411}" maximized="1" windowWidth="0" windowHeight="0" activeSheetId="0"/>
    <customWorkbookView name="Filtro 37" guid="{F17AA6FE-1986-41FB-9BA2-541C21746D94}" maximized="1" windowWidth="0" windowHeight="0" activeSheetId="0"/>
    <customWorkbookView name="Filtro 39" guid="{89F7802A-ED01-456B-AA04-D06FF1D1E9AB}" maximized="1" windowWidth="0" windowHeight="0" activeSheetId="0"/>
    <customWorkbookView name="Filtro 19" guid="{3A2DB8A1-03AE-4A95-B87D-7D2DD871F281}" maximized="1" windowWidth="0" windowHeight="0" activeSheetId="0"/>
    <customWorkbookView name="Filtro 153" guid="{A8B9CCED-9221-4298-AFE5-5486B37D032D}" maximized="1" windowWidth="0" windowHeight="0" activeSheetId="0"/>
    <customWorkbookView name="Filtro 152" guid="{B3E7094B-BBAD-46EA-A54D-E39B6785D9AC}" maximized="1" windowWidth="0" windowHeight="0" activeSheetId="0"/>
    <customWorkbookView name="Filtro 151" guid="{7EBAD995-03B5-429E-BB62-ECD07027A642}" maximized="1" windowWidth="0" windowHeight="0" activeSheetId="0"/>
    <customWorkbookView name="Filtro 150" guid="{802E6B77-72EF-48D0-84C3-BA09625AEB69}" maximized="1" windowWidth="0" windowHeight="0" activeSheetId="0"/>
    <customWorkbookView name="Filtro 157" guid="{B95748ED-9EDD-4D82-B9E5-4C1FC9E47FA0}" maximized="1" windowWidth="0" windowHeight="0" activeSheetId="0"/>
    <customWorkbookView name="Filtro 156" guid="{AD454C38-1AFC-45C2-B7A7-6FD3A4697C14}" maximized="1" windowWidth="0" windowHeight="0" activeSheetId="0"/>
    <customWorkbookView name="Filtro 155" guid="{4C4B68E2-2337-4A61-9453-D54396D5BCB0}" maximized="1" windowWidth="0" windowHeight="0" activeSheetId="0"/>
    <customWorkbookView name="Filtro 154" guid="{D27E21E5-4CE4-477D-AB52-C64522FC55EF}" maximized="1" windowWidth="0" windowHeight="0" activeSheetId="0"/>
    <customWorkbookView name="Filtro 159" guid="{17FB6E0A-B287-47D6-B81C-592FE977A3DC}" maximized="1" windowWidth="0" windowHeight="0" activeSheetId="0"/>
    <customWorkbookView name="Filtro 158" guid="{3B1F88BA-52CD-4D9F-9014-88D1DB14C251}" maximized="1" windowWidth="0" windowHeight="0" activeSheetId="0"/>
    <customWorkbookView name="Filtro 21" guid="{0A2264C2-329B-4C34-8410-92C689B3B977}" maximized="1" windowWidth="0" windowHeight="0" activeSheetId="0"/>
    <customWorkbookView name="Filtro 20" guid="{5084E74F-DF12-4865-9152-FBAA0EAE3E6A}" maximized="1" windowWidth="0" windowHeight="0" activeSheetId="0"/>
    <customWorkbookView name="Filtro 23" guid="{2B953B65-91E5-42E2-81E3-81F579FEA2A0}" maximized="1" windowWidth="0" windowHeight="0" activeSheetId="0"/>
    <customWorkbookView name="Filtro 22" guid="{1D4961C1-F898-4054-B9D2-3D35AC2A4CE8}" maximized="1" windowWidth="0" windowHeight="0" activeSheetId="0"/>
    <customWorkbookView name="Filtro 25" guid="{33091500-EBA8-4C37-AE37-F39AE8FA6B53}" maximized="1" windowWidth="0" windowHeight="0" activeSheetId="0"/>
    <customWorkbookView name="Filtro 9" guid="{1E4EC2D5-4BED-4E94-8067-1F764EF4684B}" maximized="1" windowWidth="0" windowHeight="0" activeSheetId="0"/>
    <customWorkbookView name="Filtro 24" guid="{B2B2A795-9373-468D-BDC4-5D16E4FDA181}" maximized="1" windowWidth="0" windowHeight="0" activeSheetId="0"/>
    <customWorkbookView name="Filtro 8" guid="{106BD9EE-F2E6-4597-8C10-1AB124BF8BCB}" maximized="1" windowWidth="0" windowHeight="0" activeSheetId="0"/>
    <customWorkbookView name="Filtro 27" guid="{A03F6324-32AD-4C9F-948D-DAE23B3191E6}" maximized="1" windowWidth="0" windowHeight="0" activeSheetId="0"/>
    <customWorkbookView name="Filtro 26" guid="{1754FE56-D610-4854-AAAA-E394267BA5D1}" maximized="1" windowWidth="0" windowHeight="0" activeSheetId="0"/>
    <customWorkbookView name="Filtro 29" guid="{1F9DD9E2-917B-4A5D-A166-65C7A0CCA060}" maximized="1" windowWidth="0" windowHeight="0" activeSheetId="0"/>
    <customWorkbookView name="Filtro 28" guid="{69CDAC5E-53A8-412C-A14C-FCCBE7D2A61D}" maximized="1" windowWidth="0" windowHeight="0" activeSheetId="0"/>
    <customWorkbookView name="Filtro 160" guid="{2C2502BA-E9B5-4DD5-99DE-9C6717B7343F}" maximized="1" windowWidth="0" windowHeight="0" activeSheetId="0"/>
    <customWorkbookView name="Filtro 164" guid="{D95829D8-D06A-4F1F-93D9-EE0580380216}" maximized="1" windowWidth="0" windowHeight="0" activeSheetId="0"/>
    <customWorkbookView name="Filtro 163" guid="{83DCF851-74BA-48EA-A204-8B045E2AE71F}" maximized="1" windowWidth="0" windowHeight="0" activeSheetId="0"/>
    <customWorkbookView name="Filtro 162" guid="{3FB0D668-5306-4D81-9D4E-6EA6AB4C30AE}" maximized="1" windowWidth="0" windowHeight="0" activeSheetId="0"/>
    <customWorkbookView name="Filtro 161" guid="{47C15A56-9CC6-467C-A254-B3089FFC4AAE}" maximized="1" windowWidth="0" windowHeight="0" activeSheetId="0"/>
    <customWorkbookView name="Filtro 168" guid="{D46E7350-5146-4557-9416-C2C4025A1667}" maximized="1" windowWidth="0" windowHeight="0" activeSheetId="0"/>
    <customWorkbookView name="Filtro 167" guid="{59799A66-B7AA-4E93-BE1E-C830958D99E2}" maximized="1" windowWidth="0" windowHeight="0" activeSheetId="0"/>
    <customWorkbookView name="Filtro 166" guid="{F3012302-9765-4F55-989E-BF08009646C6}" maximized="1" windowWidth="0" windowHeight="0" activeSheetId="0"/>
    <customWorkbookView name="Filtro 165" guid="{9FBF7B91-33F4-475B-B593-5C5CAD31E43D}" maximized="1" windowWidth="0" windowHeight="0" activeSheetId="0"/>
    <customWorkbookView name="Filtro 90" guid="{76D60C7E-71D4-45EF-B581-C92E76E1075B}" maximized="1" windowWidth="0" windowHeight="0" activeSheetId="0"/>
    <customWorkbookView name="Filtro 169" guid="{BA668BF7-88B2-4B76-BB74-15E397F860C7}" maximized="1" windowWidth="0" windowHeight="0" activeSheetId="0"/>
    <customWorkbookView name="Filtro 92" guid="{964A8619-7FBF-4CCD-8C65-BED4688A1F2D}" maximized="1" windowWidth="0" windowHeight="0" activeSheetId="0"/>
    <customWorkbookView name="Filtro 91" guid="{37D4A700-D32C-4523-B75B-034DBD6EDC57}" maximized="1" windowWidth="0" windowHeight="0" activeSheetId="0"/>
    <customWorkbookView name="Filtro 94" guid="{CAD5E083-0A67-4FFD-95D0-D9337D61B188}" maximized="1" windowWidth="0" windowHeight="0" activeSheetId="0"/>
    <customWorkbookView name="Filtro 93" guid="{FFBD3735-14DE-4860-9A09-63E6831D9EE4}" maximized="1" windowWidth="0" windowHeight="0" activeSheetId="0"/>
    <customWorkbookView name="Filtro 96" guid="{4CF620C1-16D5-4512-B821-F146D80C29AC}" maximized="1" windowWidth="0" windowHeight="0" activeSheetId="0"/>
    <customWorkbookView name="Filtro 95" guid="{6F5583FD-2012-4F7A-BBB5-976B1450FF16}" maximized="1" windowWidth="0" windowHeight="0" activeSheetId="0"/>
    <customWorkbookView name="Filtro 10" guid="{E6DCC70F-B69A-41DE-A514-26FDF0EFB0B5}" maximized="1" windowWidth="0" windowHeight="0" activeSheetId="0"/>
    <customWorkbookView name="Filtro 98" guid="{5272D024-6192-4858-B345-9E9081420C12}" maximized="1" windowWidth="0" windowHeight="0" activeSheetId="0"/>
    <customWorkbookView name="Filtro 97" guid="{EC6EECA4-9347-4A14-B82E-B45B857D9213}" maximized="1" windowWidth="0" windowHeight="0" activeSheetId="0"/>
    <customWorkbookView name="Filtro 12" guid="{D78B05E1-B600-4659-9D86-BAE7DD403BE2}" maximized="1" windowWidth="0" windowHeight="0" activeSheetId="0"/>
    <customWorkbookView name="Filtro 11" guid="{E44671A7-0FFA-45E4-8B7C-3C1159575F8C}" maximized="1" windowWidth="0" windowHeight="0" activeSheetId="0"/>
    <customWorkbookView name="Filtro 99" guid="{477F208F-DFD5-41D5-94ED-4AD503DD4037}" maximized="1" windowWidth="0" windowHeight="0" activeSheetId="0"/>
    <customWorkbookView name="Filtro 14" guid="{004787D7-6620-46B6-8DA6-48CAE619F182}" maximized="1" windowWidth="0" windowHeight="0" activeSheetId="0"/>
    <customWorkbookView name="Filtro 13" guid="{E61FE412-F5D1-42AA-B6F7-4A93DB0E9035}" maximized="1" windowWidth="0" windowHeight="0" activeSheetId="0"/>
    <customWorkbookView name="Filtro 16" guid="{577CCFA6-7631-4851-9DAF-BFCD674A310B}" maximized="1" windowWidth="0" windowHeight="0" activeSheetId="0"/>
    <customWorkbookView name="Filtro 15" guid="{CE414C24-45A7-4B78-90FD-02424ACC8FAE}" maximized="1" windowWidth="0" windowHeight="0" activeSheetId="0"/>
    <customWorkbookView name="Filtro 18" guid="{8109C399-4814-4C16-9982-5420E3372CDD}" maximized="1" windowWidth="0" windowHeight="0" activeSheetId="0"/>
    <customWorkbookView name="Filtro 17" guid="{2516AF1E-7A6F-4309-AE38-C8788080B557}" maximized="1" windowWidth="0" windowHeight="0" activeSheetId="0"/>
    <customWorkbookView name="Filtro 131" guid="{CC544803-028C-48B6-8056-F79AE861C359}" maximized="1" windowWidth="0" windowHeight="0" activeSheetId="0"/>
    <customWorkbookView name="Filtro 130" guid="{AF098A76-8DB8-43A2-9C2C-25C1886087E9}" maximized="1" windowWidth="0" windowHeight="0" activeSheetId="0"/>
    <customWorkbookView name="Filtro 135" guid="{91AC03CF-1387-44B7-927C-CBFDB6550235}" maximized="1" windowWidth="0" windowHeight="0" activeSheetId="0"/>
    <customWorkbookView name="Filtro 134" guid="{FA4D888F-1594-49C2-BA55-7C436257487A}" maximized="1" windowWidth="0" windowHeight="0" activeSheetId="0"/>
    <customWorkbookView name="Filtro 133" guid="{9940A438-8AB3-478E-A6C3-F25E0B9121E9}" maximized="1" windowWidth="0" windowHeight="0" activeSheetId="0"/>
    <customWorkbookView name="Filtro 132" guid="{25A651DF-A1E1-4B6B-A1A2-E6CD96C29D86}" maximized="1" windowWidth="0" windowHeight="0" activeSheetId="0"/>
    <customWorkbookView name="Filtro 139" guid="{30BFABE2-DB4A-47DA-84EC-6DCC5D334E31}" maximized="1" windowWidth="0" windowHeight="0" activeSheetId="0"/>
    <customWorkbookView name="Filtro 138" guid="{556746D9-6A24-4731-BFD3-A1809804BD6A}" maximized="1" windowWidth="0" windowHeight="0" activeSheetId="0"/>
    <customWorkbookView name="Filtro 137" guid="{3647FE35-D348-473A-A9F0-9F439B9A332E}" maximized="1" windowWidth="0" windowHeight="0" activeSheetId="0"/>
    <customWorkbookView name="Filtro 136" guid="{37D0EF3D-D781-4FB3-ACF3-5014C61B1DEB}" maximized="1" windowWidth="0" windowHeight="0" activeSheetId="0"/>
    <customWorkbookView name="Filtro 81" guid="{875C21DF-4FF0-4FF0-BC07-CAD2732C5C7B}" maximized="1" windowWidth="0" windowHeight="0" activeSheetId="0"/>
    <customWorkbookView name="Filtro 80" guid="{3113FE31-F149-4897-A9D1-B0640EE04FB5}" maximized="1" windowWidth="0" windowHeight="0" activeSheetId="0"/>
    <customWorkbookView name="Filtro 83" guid="{E92CCBAA-A42E-4E8E-8564-92D556ABC9DB}" maximized="1" windowWidth="0" windowHeight="0" activeSheetId="0"/>
    <customWorkbookView name="Filtro 82" guid="{B1FE18AA-7C8B-4730-B52F-21DF84FEAFCF}" maximized="1" windowWidth="0" windowHeight="0" activeSheetId="0"/>
    <customWorkbookView name="Filtro 129" guid="{79F563B9-2712-449A-ACAB-420C61B90C8D}" maximized="1" windowWidth="0" windowHeight="0" activeSheetId="0"/>
    <customWorkbookView name="Filtro 85" guid="{CC5A4B66-F45B-44DC-A572-608D0954A67C}" maximized="1" windowWidth="0" windowHeight="0" activeSheetId="0"/>
    <customWorkbookView name="Filtro 84" guid="{C5EC6203-C6DF-474B-8C43-E8A4A45F2EAA}" maximized="1" windowWidth="0" windowHeight="0" activeSheetId="0"/>
    <customWorkbookView name="Filtro 87" guid="{A932F925-E0D6-4BF6-8E44-A9B1B06793CE}" maximized="1" windowWidth="0" windowHeight="0" activeSheetId="0"/>
    <customWorkbookView name="Filtro 86" guid="{1149840A-901F-45B0-8600-F21767C4E177}" maximized="1" windowWidth="0" windowHeight="0" activeSheetId="0"/>
    <customWorkbookView name="Filtro 89" guid="{77EA2287-A63E-4C72-B03F-B82EBB7E42E5}" maximized="1" windowWidth="0" windowHeight="0" activeSheetId="0"/>
    <customWorkbookView name="Filtro 88" guid="{ADC984C3-3B64-46E3-9134-31F005BE841C}" maximized="1" windowWidth="0" windowHeight="0" activeSheetId="0"/>
    <customWorkbookView name="Filtro 142" guid="{56A0FBD9-9606-49D6-B9AA-621F7B59CDAF}" maximized="1" windowWidth="0" windowHeight="0" activeSheetId="0"/>
    <customWorkbookView name="Filtro 141" guid="{C8F4D202-33BB-461E-9579-A34FB9880171}" maximized="1" windowWidth="0" windowHeight="0" activeSheetId="0"/>
    <customWorkbookView name="Filtro 140" guid="{DBCD3431-E09E-4C6E-B6BA-18AB74E0B3AA}" maximized="1" windowWidth="0" windowHeight="0" activeSheetId="0"/>
    <customWorkbookView name="Filtro 146" guid="{D529AAD7-E3E9-433A-B228-01D633A60EF7}" maximized="1" windowWidth="0" windowHeight="0" activeSheetId="0"/>
    <customWorkbookView name="Filtro 145" guid="{8CCA3CD6-C31F-449B-8F4A-3C5ED63E19CD}" maximized="1" windowWidth="0" windowHeight="0" activeSheetId="0"/>
    <customWorkbookView name="Filtro 144" guid="{381D7101-2971-439C-AADB-19FA417BDCD8}" maximized="1" windowWidth="0" windowHeight="0" activeSheetId="0"/>
    <customWorkbookView name="Filtro 143" guid="{36C388E7-F0EC-4B54-8F42-55C38C4FDA53}" maximized="1" windowWidth="0" windowHeight="0" activeSheetId="0"/>
    <customWorkbookView name="Filtro 149" guid="{3D96E7D4-2B82-45B4-AC14-4DAEEA4A1546}" maximized="1" windowWidth="0" windowHeight="0" activeSheetId="0"/>
    <customWorkbookView name="Filtro 148" guid="{F2FA9649-2C98-46BA-9BF1-0922A6186044}" maximized="1" windowWidth="0" windowHeight="0" activeSheetId="0"/>
    <customWorkbookView name="Filtro 147" guid="{2E673D26-0D7E-4AAA-AB09-42D616177605}" maximized="1" windowWidth="0" windowHeight="0" activeSheetId="0"/>
    <customWorkbookView name="Filtro 70" guid="{0E9B8026-9E43-4551-AD22-B840A5EE2C98}" maximized="1" windowWidth="0" windowHeight="0" activeSheetId="0"/>
    <customWorkbookView name="Filtro 72" guid="{C558833C-30AA-4E3B-97BE-A3763BD88BF3}" maximized="1" windowWidth="0" windowHeight="0" activeSheetId="0"/>
    <customWorkbookView name="Filtro 71" guid="{D951E102-9658-4C74-B95E-96ACB2EF1DB7}" maximized="1" windowWidth="0" windowHeight="0" activeSheetId="0"/>
    <customWorkbookView name="Filtro 74" guid="{B05A3D37-167D-4EF7-BD93-9B3FBDC83CFC}" maximized="1" windowWidth="0" windowHeight="0" activeSheetId="0"/>
    <customWorkbookView name="Filtro 73" guid="{EB80310C-C685-4997-80AD-0ACF9B1D5009}" maximized="1" windowWidth="0" windowHeight="0" activeSheetId="0"/>
    <customWorkbookView name="Filtro 76" guid="{2EEAD0EA-1DAF-4D67-89FA-0B4280422251}" maximized="1" windowWidth="0" windowHeight="0" activeSheetId="0"/>
    <customWorkbookView name="Filtro 75" guid="{E6EA4BDB-5A17-4F59-983F-7ED1B3682926}" maximized="1" windowWidth="0" windowHeight="0" activeSheetId="0"/>
    <customWorkbookView name="Filtro 78" guid="{79EFDD9D-12AF-4A8C-9F8F-65E164DFDF11}" maximized="1" windowWidth="0" windowHeight="0" activeSheetId="0"/>
    <customWorkbookView name="Filtro 77" guid="{97CA6CC1-DDBF-4D30-9A8D-32149BED7365}" maximized="1" windowWidth="0" windowHeight="0" activeSheetId="0"/>
    <customWorkbookView name="Filtro 79" guid="{FC0D6444-0954-4E03-AD52-445938E7A5D3}" maximized="1" windowWidth="0" windowHeight="0" activeSheetId="0"/>
    <customWorkbookView name="Filtro 113" guid="{E04BF072-379A-4C63-A011-26031D2CD9AD}" maximized="1" windowWidth="0" windowHeight="0" activeSheetId="0"/>
    <customWorkbookView name="Filtro 112" guid="{24BBEB89-1512-45AF-9386-170D4DD8A669}" maximized="1" windowWidth="0" windowHeight="0" activeSheetId="0"/>
    <customWorkbookView name="Filtro 111" guid="{F6A32A1A-2E60-49F7-91A7-34E31BFC01BF}" maximized="1" windowWidth="0" windowHeight="0" activeSheetId="0"/>
    <customWorkbookView name="Filtro 110" guid="{B88A32EE-E1E0-4499-949F-C4439782D67C}" maximized="1" windowWidth="0" windowHeight="0" activeSheetId="0"/>
    <customWorkbookView name="Filtro 117" guid="{7EC370A7-75D6-4F72-A7CE-4791F27D786E}" maximized="1" windowWidth="0" windowHeight="0" activeSheetId="0"/>
    <customWorkbookView name="Filtro 116" guid="{0F8921FD-357D-492D-B99C-26591AD3B40C}" maximized="1" windowWidth="0" windowHeight="0" activeSheetId="0"/>
    <customWorkbookView name="Filtro 115" guid="{9C4713EE-9A7B-4A4E-9B5B-903DD364676A}" maximized="1" windowWidth="0" windowHeight="0" activeSheetId="0"/>
    <customWorkbookView name="Filtro 114" guid="{C0E1AB9A-7890-4D49-961F-F27E6EEC5F75}" maximized="1" windowWidth="0" windowHeight="0" activeSheetId="0"/>
    <customWorkbookView name="Filtro 109" guid="{AF16CEC6-C984-4696-A85F-FA6FA70F89EF}" maximized="1" windowWidth="0" windowHeight="0" activeSheetId="0"/>
    <customWorkbookView name="Filtro 61" guid="{07ACC3B8-4AD1-4091-9EDE-2236842F820A}" maximized="1" windowWidth="0" windowHeight="0" activeSheetId="0"/>
    <customWorkbookView name="Filtro 108" guid="{1960778E-C8B2-4F75-AA7A-65B8EBF73474}" maximized="1" windowWidth="0" windowHeight="0" activeSheetId="0"/>
    <customWorkbookView name="Filtro 60" guid="{3617BC0E-AC4B-4AF4-BD35-0FCE7DD64D4F}" maximized="1" windowWidth="0" windowHeight="0" activeSheetId="0"/>
    <customWorkbookView name="Filtro 107" guid="{4B522EF0-CCE1-40EC-B674-7229261BC665}" maximized="1" windowWidth="0" windowHeight="0" activeSheetId="0"/>
    <customWorkbookView name="Filtro 63" guid="{00A66A2E-82FD-4CFB-97D3-CB640F541EF1}" maximized="1" windowWidth="0" windowHeight="0" activeSheetId="0"/>
    <customWorkbookView name="Filtro 62" guid="{E88A3C69-0821-4A54-8A69-6BED3A5B433B}" maximized="1" windowWidth="0" windowHeight="0" activeSheetId="0"/>
    <customWorkbookView name="Filtro 65" guid="{B361FA1E-8149-4B58-BE7F-C1F4BCFDEE44}" maximized="1" windowWidth="0" windowHeight="0" activeSheetId="0"/>
    <customWorkbookView name="Filtro 64" guid="{F1452D59-979F-4BE8-B095-D48B4FEC1568}" maximized="1" windowWidth="0" windowHeight="0" activeSheetId="0"/>
    <customWorkbookView name="Filtro 67" guid="{5935CB24-4855-44AB-A1A4-EA18BA3B9025}" maximized="1" windowWidth="0" windowHeight="0" activeSheetId="0"/>
    <customWorkbookView name="Filtro 66" guid="{381D36B7-6A6F-4EAD-B7F8-4E667BE0C92D}" maximized="1" windowWidth="0" windowHeight="0" activeSheetId="0"/>
    <customWorkbookView name="Filtro 69" guid="{6E469823-515C-4E0F-8B29-BE4FB10FA974}" maximized="1" windowWidth="0" windowHeight="0" activeSheetId="0"/>
    <customWorkbookView name="Filtro 68" guid="{E86FAEBC-D828-452C-A474-6D1EA0DDAAE8}" maximized="1" windowWidth="0" windowHeight="0" activeSheetId="0"/>
    <customWorkbookView name="Filtro 120" guid="{6F2D3FF2-CF9E-4D4C-9DB1-3C6ADFE6D0C4}" maximized="1" windowWidth="0" windowHeight="0" activeSheetId="0"/>
    <customWorkbookView name="Filtro 124" guid="{BB047797-865B-49D0-94BA-CC8037104FDE}" maximized="1" windowWidth="0" windowHeight="0" activeSheetId="0"/>
    <customWorkbookView name="Filtro 123" guid="{ABD2C7CC-7C29-4DFC-BD48-B42F33822CA8}" maximized="1" windowWidth="0" windowHeight="0" activeSheetId="0"/>
    <customWorkbookView name="Filtro 122" guid="{68760AB9-7A70-49A2-A7A8-A3905B5EC201}" maximized="1" windowWidth="0" windowHeight="0" activeSheetId="0"/>
    <customWorkbookView name="Filtro 121" guid="{C2E98AC7-8933-4339-873F-AF31573BDF8F}" maximized="1" windowWidth="0" windowHeight="0" activeSheetId="0"/>
    <customWorkbookView name="Filtro 128" guid="{4EEBB70C-DAE7-47BA-A3C3-34EAF1342C9C}" maximized="1" windowWidth="0" windowHeight="0" activeSheetId="0"/>
    <customWorkbookView name="Filtro 127" guid="{DFE6A951-583A-455D-AF7E-866BBD01FDC7}" maximized="1" windowWidth="0" windowHeight="0" activeSheetId="0"/>
    <customWorkbookView name="Filtro 126" guid="{2C6B58CF-642C-4270-BCB1-D260641CCC55}" maximized="1" windowWidth="0" windowHeight="0" activeSheetId="0"/>
    <customWorkbookView name="Filtro 125" guid="{047C2D69-3621-4C4D-B009-1113687590A5}" maximized="1" windowWidth="0" windowHeight="0" activeSheetId="0"/>
    <customWorkbookView name="Filtro 50" guid="{5073CD4D-10B5-448C-B811-E48AC92E3CB7}" maximized="1" windowWidth="0" windowHeight="0" activeSheetId="0"/>
    <customWorkbookView name="Filtro 119" guid="{035C082E-049E-42EB-8D6D-47DBB709F611}" maximized="1" windowWidth="0" windowHeight="0" activeSheetId="0"/>
    <customWorkbookView name="Filtro 118" guid="{7F418575-F229-4406-8E60-A8B0418CCB32}" maximized="1" windowWidth="0" windowHeight="0" activeSheetId="0"/>
    <customWorkbookView name="Filtro 52" guid="{C0EBEDAA-A3BE-49A0-880C-E36097400285}" maximized="1" windowWidth="0" windowHeight="0" activeSheetId="0"/>
    <customWorkbookView name="Filtro 51" guid="{9671D5A9-65D5-4287-BAD7-FD67305DB224}" maximized="1" windowWidth="0" windowHeight="0" activeSheetId="0"/>
    <customWorkbookView name="Filtro 54" guid="{B3C344E1-80FC-4A2A-BB07-76864360F086}" maximized="1" windowWidth="0" windowHeight="0" activeSheetId="0"/>
    <customWorkbookView name="Filtro 53" guid="{89CB681A-8975-4B3B-9DD9-53122217B59A}" maximized="1" windowWidth="0" windowHeight="0" activeSheetId="0"/>
    <customWorkbookView name="Filtro 56" guid="{8AB639AB-D8F3-4C09-924C-E0201FDC4869}" maximized="1" windowWidth="0" windowHeight="0" activeSheetId="0"/>
    <customWorkbookView name="Filtro 55" guid="{2E77F6D7-7A78-4C7D-9075-B6BA7BEC2218}" maximized="1" windowWidth="0" windowHeight="0" activeSheetId="0"/>
    <customWorkbookView name="Filtro 58" guid="{5255371B-D2C5-47B4-A933-53D64EF3C665}" maximized="1" windowWidth="0" windowHeight="0" activeSheetId="0"/>
    <customWorkbookView name="Filtro 57" guid="{89D74AA1-2277-4584-B4A9-BC0E1C100C57}" maximized="1" windowWidth="0" windowHeight="0" activeSheetId="0"/>
    <customWorkbookView name="Filtro 59" guid="{2C529A6F-4CE0-4CCE-B13A-969B1C19769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D25" i="15"/>
  <c r="M24" i="15"/>
  <c r="O24" i="15" s="1"/>
  <c r="K24" i="15"/>
  <c r="D24" i="15"/>
  <c r="M23" i="15"/>
  <c r="K23" i="15"/>
  <c r="D23" i="15"/>
  <c r="M22" i="15"/>
  <c r="O22" i="15" s="1"/>
  <c r="K22" i="15"/>
  <c r="D22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M18" i="15"/>
  <c r="O18" i="15" s="1"/>
  <c r="K18" i="15"/>
  <c r="K28" i="15" s="1"/>
  <c r="D18" i="15"/>
  <c r="D17" i="15"/>
  <c r="D16" i="15"/>
  <c r="D14" i="15"/>
  <c r="P13" i="15"/>
  <c r="D13" i="15"/>
  <c r="K12" i="15"/>
  <c r="D12" i="15"/>
  <c r="D11" i="15"/>
  <c r="M10" i="15"/>
  <c r="D10" i="15"/>
  <c r="D9" i="15"/>
  <c r="D8" i="15"/>
  <c r="D7" i="15"/>
  <c r="D6" i="15"/>
  <c r="P5" i="15"/>
  <c r="K5" i="15"/>
  <c r="L3" i="15" s="1"/>
  <c r="D5" i="15"/>
  <c r="P4" i="15"/>
  <c r="M4" i="15"/>
  <c r="O4" i="15" s="1"/>
  <c r="K4" i="15"/>
  <c r="L4" i="15" s="1"/>
  <c r="D4" i="15"/>
  <c r="P3" i="15"/>
  <c r="M3" i="15"/>
  <c r="K3" i="15"/>
  <c r="D3" i="15"/>
  <c r="D2" i="15"/>
  <c r="H28" i="14"/>
  <c r="G28" i="14"/>
  <c r="F28" i="14"/>
  <c r="E28" i="14"/>
  <c r="D28" i="14"/>
  <c r="C28" i="14"/>
  <c r="B28" i="14"/>
  <c r="H14" i="14"/>
  <c r="D14" i="14"/>
  <c r="D16" i="14" s="1"/>
  <c r="G8" i="14"/>
  <c r="C8" i="14"/>
  <c r="G7" i="14"/>
  <c r="C7" i="14"/>
  <c r="K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J14" i="14" s="1"/>
  <c r="AS27" i="8"/>
  <c r="I14" i="14" s="1"/>
  <c r="AR27" i="8"/>
  <c r="AQ27" i="8"/>
  <c r="G14" i="14" s="1"/>
  <c r="G16" i="14" s="1"/>
  <c r="AP27" i="8"/>
  <c r="F14" i="14" s="1"/>
  <c r="F16" i="14" s="1"/>
  <c r="AO27" i="8"/>
  <c r="E14" i="14" s="1"/>
  <c r="E16" i="14" s="1"/>
  <c r="AN27" i="8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CG34" i="6"/>
  <c r="F7" i="14" s="1"/>
  <c r="CF34" i="6"/>
  <c r="E7" i="14" s="1"/>
  <c r="CE34" i="6"/>
  <c r="D7" i="14" s="1"/>
  <c r="CD34" i="6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/>
  <c r="V15" i="5"/>
  <c r="J15" i="5"/>
  <c r="AZ14" i="5" a="1"/>
  <c r="AZ14" i="5"/>
  <c r="V14" i="5"/>
  <c r="J14" i="5"/>
  <c r="AZ13" i="5" a="1"/>
  <c r="AZ13" i="5"/>
  <c r="V13" i="5"/>
  <c r="J13" i="5"/>
  <c r="AZ12" i="5" a="1"/>
  <c r="AZ12" i="5"/>
  <c r="V12" i="5"/>
  <c r="J12" i="5"/>
  <c r="AZ11" i="5" a="1"/>
  <c r="AZ11" i="5"/>
  <c r="V11" i="5"/>
  <c r="J11" i="5"/>
  <c r="AZ10" i="5" a="1"/>
  <c r="AZ10" i="5"/>
  <c r="V10" i="5"/>
  <c r="J10" i="5"/>
  <c r="AZ9" i="5" a="1"/>
  <c r="AZ9" i="5"/>
  <c r="V9" i="5"/>
  <c r="J9" i="5"/>
  <c r="AZ8" i="5" a="1"/>
  <c r="AZ8" i="5"/>
  <c r="V8" i="5"/>
  <c r="J8" i="5"/>
  <c r="AZ7" i="5" a="1"/>
  <c r="AZ7" i="5"/>
  <c r="V7" i="5"/>
  <c r="J7" i="5"/>
  <c r="AZ6" i="5" a="1"/>
  <c r="AZ6" i="5"/>
  <c r="V6" i="5"/>
  <c r="J6" i="5"/>
  <c r="AZ5" i="5" a="1"/>
  <c r="AZ5" i="5"/>
  <c r="V5" i="5"/>
  <c r="J5" i="5"/>
  <c r="AZ4" i="5" a="1"/>
  <c r="AZ4" i="5"/>
  <c r="V4" i="5"/>
  <c r="J4" i="5"/>
  <c r="AZ3" i="5" a="1"/>
  <c r="AZ3" i="5"/>
  <c r="AZ17" i="5" s="1"/>
  <c r="V3" i="5"/>
  <c r="J3" i="5"/>
  <c r="C41" i="4"/>
  <c r="C40" i="4"/>
  <c r="C39" i="4"/>
  <c r="AE38" i="4"/>
  <c r="AD38" i="4"/>
  <c r="AC38" i="4"/>
  <c r="C38" i="4"/>
  <c r="V35" i="4"/>
  <c r="J35" i="4"/>
  <c r="G35" i="4"/>
  <c r="AF34" i="4" a="1"/>
  <c r="AF34" i="4" s="1"/>
  <c r="G34" i="4" s="1"/>
  <c r="V34" i="4"/>
  <c r="J34" i="4"/>
  <c r="AF33" i="4" a="1"/>
  <c r="AF33" i="4"/>
  <c r="J33" i="4"/>
  <c r="AF32" i="4" a="1"/>
  <c r="AF32" i="4"/>
  <c r="J32" i="4"/>
  <c r="AF31" i="4" a="1"/>
  <c r="AF31" i="4" s="1"/>
  <c r="J31" i="4"/>
  <c r="AF30" i="4" a="1"/>
  <c r="AF30" i="4" s="1"/>
  <c r="J30" i="4"/>
  <c r="AF29" i="4" a="1"/>
  <c r="AF29" i="4" s="1"/>
  <c r="G29" i="4" s="1"/>
  <c r="J29" i="4"/>
  <c r="AF28" i="4" a="1"/>
  <c r="AF28" i="4" s="1"/>
  <c r="V28" i="4" s="1"/>
  <c r="J28" i="4"/>
  <c r="AF27" i="4" a="1"/>
  <c r="AF27" i="4" s="1"/>
  <c r="V27" i="4" s="1"/>
  <c r="J27" i="4"/>
  <c r="AF26" i="4" a="1"/>
  <c r="AF26" i="4" s="1"/>
  <c r="V26" i="4" s="1"/>
  <c r="J26" i="4"/>
  <c r="AF25" i="4" a="1"/>
  <c r="AF25" i="4"/>
  <c r="G25" i="4" s="1"/>
  <c r="V25" i="4"/>
  <c r="J25" i="4"/>
  <c r="AF24" i="4" a="1"/>
  <c r="AF24" i="4" s="1"/>
  <c r="J24" i="4"/>
  <c r="V23" i="4"/>
  <c r="J23" i="4"/>
  <c r="G23" i="4"/>
  <c r="AF22" i="4" a="1"/>
  <c r="AF22" i="4" s="1"/>
  <c r="J22" i="4"/>
  <c r="AF21" i="4" a="1"/>
  <c r="AF21" i="4"/>
  <c r="V21" i="4" s="1"/>
  <c r="J21" i="4"/>
  <c r="G21" i="4"/>
  <c r="AF20" i="4" a="1"/>
  <c r="AF20" i="4" s="1"/>
  <c r="V20" i="4"/>
  <c r="J20" i="4"/>
  <c r="G20" i="4"/>
  <c r="AF19" i="4" a="1"/>
  <c r="AF19" i="4"/>
  <c r="G19" i="4" s="1"/>
  <c r="V19" i="4"/>
  <c r="J19" i="4"/>
  <c r="AF18" i="4" a="1"/>
  <c r="AF18" i="4"/>
  <c r="G18" i="4" s="1"/>
  <c r="V18" i="4"/>
  <c r="J18" i="4"/>
  <c r="AF17" i="4" a="1"/>
  <c r="AF17" i="4"/>
  <c r="J17" i="4"/>
  <c r="AF16" i="4" a="1"/>
  <c r="AF16" i="4" s="1"/>
  <c r="J16" i="4"/>
  <c r="AF15" i="4" a="1"/>
  <c r="AF15" i="4"/>
  <c r="J15" i="4"/>
  <c r="AF14" i="4" a="1"/>
  <c r="AF14" i="4"/>
  <c r="J14" i="4"/>
  <c r="V13" i="4"/>
  <c r="J13" i="4"/>
  <c r="G13" i="4"/>
  <c r="AF12" i="4" a="1"/>
  <c r="AF12" i="4" s="1"/>
  <c r="J12" i="4"/>
  <c r="V11" i="4"/>
  <c r="J11" i="4"/>
  <c r="G11" i="4"/>
  <c r="AF10" i="4" a="1"/>
  <c r="AF10" i="4"/>
  <c r="J10" i="4"/>
  <c r="AF9" i="4" a="1"/>
  <c r="AF9" i="4" s="1"/>
  <c r="J9" i="4"/>
  <c r="AF8" i="4" a="1"/>
  <c r="AF8" i="4" s="1"/>
  <c r="J8" i="4"/>
  <c r="AF7" i="4" a="1"/>
  <c r="AF7" i="4"/>
  <c r="G7" i="4" s="1"/>
  <c r="J7" i="4"/>
  <c r="AF6" i="4" a="1"/>
  <c r="AF6" i="4" s="1"/>
  <c r="V6" i="4" s="1"/>
  <c r="J6" i="4"/>
  <c r="V5" i="4"/>
  <c r="J5" i="4"/>
  <c r="G5" i="4"/>
  <c r="V4" i="4"/>
  <c r="J4" i="4"/>
  <c r="G4" i="4"/>
  <c r="AF3" i="4" a="1"/>
  <c r="AF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V388" i="3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V394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V385" i="3"/>
  <c r="J385" i="3"/>
  <c r="G385" i="3"/>
  <c r="V384" i="3"/>
  <c r="J384" i="3"/>
  <c r="G384" i="3"/>
  <c r="J383" i="3"/>
  <c r="G383" i="3"/>
  <c r="V382" i="3"/>
  <c r="J382" i="3"/>
  <c r="G382" i="3"/>
  <c r="V381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V372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V362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V356" i="3"/>
  <c r="J356" i="3"/>
  <c r="G356" i="3"/>
  <c r="J355" i="3"/>
  <c r="G355" i="3"/>
  <c r="J354" i="3"/>
  <c r="G354" i="3"/>
  <c r="V353" i="3"/>
  <c r="J353" i="3"/>
  <c r="G353" i="3"/>
  <c r="V352" i="3"/>
  <c r="J352" i="3"/>
  <c r="G352" i="3"/>
  <c r="J351" i="3"/>
  <c r="G351" i="3"/>
  <c r="V350" i="3"/>
  <c r="J350" i="3"/>
  <c r="G350" i="3"/>
  <c r="V349" i="3"/>
  <c r="J349" i="3"/>
  <c r="G349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V340" i="3"/>
  <c r="J340" i="3"/>
  <c r="G340" i="3"/>
  <c r="J339" i="3"/>
  <c r="G339" i="3"/>
  <c r="J338" i="3"/>
  <c r="G338" i="3"/>
  <c r="J337" i="3"/>
  <c r="G337" i="3"/>
  <c r="V336" i="3"/>
  <c r="J336" i="3"/>
  <c r="G336" i="3"/>
  <c r="J335" i="3"/>
  <c r="G335" i="3"/>
  <c r="J334" i="3"/>
  <c r="G334" i="3"/>
  <c r="V333" i="3"/>
  <c r="J333" i="3"/>
  <c r="G333" i="3"/>
  <c r="J332" i="3"/>
  <c r="G332" i="3"/>
  <c r="J331" i="3"/>
  <c r="G331" i="3"/>
  <c r="V330" i="3"/>
  <c r="J330" i="3"/>
  <c r="G330" i="3"/>
  <c r="V329" i="3"/>
  <c r="J329" i="3"/>
  <c r="G329" i="3"/>
  <c r="J328" i="3"/>
  <c r="G328" i="3"/>
  <c r="J327" i="3"/>
  <c r="G327" i="3"/>
  <c r="J326" i="3"/>
  <c r="G326" i="3"/>
  <c r="V325" i="3"/>
  <c r="J325" i="3"/>
  <c r="G325" i="3"/>
  <c r="J324" i="3"/>
  <c r="G324" i="3"/>
  <c r="J323" i="3"/>
  <c r="G323" i="3"/>
  <c r="V322" i="3"/>
  <c r="J322" i="3"/>
  <c r="G322" i="3"/>
  <c r="V321" i="3"/>
  <c r="J321" i="3"/>
  <c r="G321" i="3"/>
  <c r="J320" i="3"/>
  <c r="G320" i="3"/>
  <c r="J319" i="3"/>
  <c r="G319" i="3"/>
  <c r="V318" i="3"/>
  <c r="J318" i="3"/>
  <c r="G318" i="3"/>
  <c r="V317" i="3"/>
  <c r="J317" i="3"/>
  <c r="G317" i="3"/>
  <c r="J316" i="3"/>
  <c r="G316" i="3"/>
  <c r="J315" i="3"/>
  <c r="G315" i="3"/>
  <c r="V314" i="3"/>
  <c r="J314" i="3"/>
  <c r="G314" i="3"/>
  <c r="V313" i="3"/>
  <c r="J313" i="3"/>
  <c r="G313" i="3"/>
  <c r="J312" i="3"/>
  <c r="G312" i="3"/>
  <c r="J311" i="3"/>
  <c r="G311" i="3"/>
  <c r="V310" i="3"/>
  <c r="J310" i="3"/>
  <c r="G310" i="3"/>
  <c r="V309" i="3"/>
  <c r="J309" i="3"/>
  <c r="G309" i="3"/>
  <c r="J308" i="3"/>
  <c r="G308" i="3"/>
  <c r="J307" i="3"/>
  <c r="G307" i="3"/>
  <c r="V306" i="3"/>
  <c r="J306" i="3"/>
  <c r="G306" i="3"/>
  <c r="V305" i="3"/>
  <c r="J305" i="3"/>
  <c r="G305" i="3"/>
  <c r="J304" i="3"/>
  <c r="G304" i="3"/>
  <c r="J303" i="3"/>
  <c r="G303" i="3"/>
  <c r="V302" i="3"/>
  <c r="J302" i="3"/>
  <c r="G302" i="3"/>
  <c r="V301" i="3"/>
  <c r="J301" i="3"/>
  <c r="G301" i="3"/>
  <c r="J300" i="3"/>
  <c r="G300" i="3"/>
  <c r="J299" i="3"/>
  <c r="G299" i="3"/>
  <c r="V298" i="3"/>
  <c r="J298" i="3"/>
  <c r="G298" i="3"/>
  <c r="V297" i="3"/>
  <c r="J297" i="3"/>
  <c r="G297" i="3"/>
  <c r="J296" i="3"/>
  <c r="G296" i="3"/>
  <c r="J295" i="3"/>
  <c r="G295" i="3"/>
  <c r="V294" i="3"/>
  <c r="J294" i="3"/>
  <c r="G294" i="3"/>
  <c r="V293" i="3"/>
  <c r="J293" i="3"/>
  <c r="G293" i="3"/>
  <c r="J292" i="3"/>
  <c r="G292" i="3"/>
  <c r="J291" i="3"/>
  <c r="G291" i="3"/>
  <c r="V290" i="3"/>
  <c r="J290" i="3"/>
  <c r="G290" i="3"/>
  <c r="V289" i="3"/>
  <c r="J289" i="3"/>
  <c r="G289" i="3"/>
  <c r="J288" i="3"/>
  <c r="G288" i="3"/>
  <c r="J287" i="3"/>
  <c r="G287" i="3"/>
  <c r="V286" i="3"/>
  <c r="J286" i="3"/>
  <c r="G286" i="3"/>
  <c r="V285" i="3"/>
  <c r="J285" i="3"/>
  <c r="G285" i="3"/>
  <c r="J284" i="3"/>
  <c r="G284" i="3"/>
  <c r="J283" i="3"/>
  <c r="G283" i="3"/>
  <c r="V282" i="3"/>
  <c r="J282" i="3"/>
  <c r="G282" i="3"/>
  <c r="V281" i="3"/>
  <c r="J281" i="3"/>
  <c r="G281" i="3"/>
  <c r="J280" i="3"/>
  <c r="G280" i="3"/>
  <c r="J279" i="3"/>
  <c r="G279" i="3"/>
  <c r="V278" i="3"/>
  <c r="J278" i="3"/>
  <c r="G278" i="3"/>
  <c r="V277" i="3"/>
  <c r="J277" i="3"/>
  <c r="G277" i="3"/>
  <c r="J276" i="3"/>
  <c r="G276" i="3"/>
  <c r="J275" i="3"/>
  <c r="G275" i="3"/>
  <c r="V274" i="3"/>
  <c r="J274" i="3"/>
  <c r="G274" i="3"/>
  <c r="V273" i="3"/>
  <c r="J273" i="3"/>
  <c r="G273" i="3"/>
  <c r="J272" i="3"/>
  <c r="G272" i="3"/>
  <c r="J271" i="3"/>
  <c r="G271" i="3"/>
  <c r="V270" i="3"/>
  <c r="J270" i="3"/>
  <c r="G270" i="3"/>
  <c r="V269" i="3"/>
  <c r="J269" i="3"/>
  <c r="G269" i="3"/>
  <c r="J268" i="3"/>
  <c r="G268" i="3"/>
  <c r="J267" i="3"/>
  <c r="G267" i="3"/>
  <c r="V266" i="3"/>
  <c r="J266" i="3"/>
  <c r="G266" i="3"/>
  <c r="V265" i="3"/>
  <c r="J265" i="3"/>
  <c r="G265" i="3"/>
  <c r="J264" i="3"/>
  <c r="G264" i="3"/>
  <c r="J263" i="3"/>
  <c r="G263" i="3"/>
  <c r="V262" i="3"/>
  <c r="J262" i="3"/>
  <c r="G262" i="3"/>
  <c r="V261" i="3"/>
  <c r="J261" i="3"/>
  <c r="G261" i="3"/>
  <c r="J260" i="3"/>
  <c r="G260" i="3"/>
  <c r="J259" i="3"/>
  <c r="G259" i="3"/>
  <c r="V258" i="3"/>
  <c r="J258" i="3"/>
  <c r="G258" i="3"/>
  <c r="V257" i="3"/>
  <c r="J257" i="3"/>
  <c r="G257" i="3"/>
  <c r="J256" i="3"/>
  <c r="G256" i="3"/>
  <c r="J255" i="3"/>
  <c r="G255" i="3"/>
  <c r="V254" i="3"/>
  <c r="J254" i="3"/>
  <c r="G254" i="3"/>
  <c r="V253" i="3"/>
  <c r="J253" i="3"/>
  <c r="G253" i="3"/>
  <c r="J252" i="3"/>
  <c r="G252" i="3"/>
  <c r="J251" i="3"/>
  <c r="G251" i="3"/>
  <c r="V250" i="3"/>
  <c r="J250" i="3"/>
  <c r="G250" i="3"/>
  <c r="V249" i="3"/>
  <c r="J249" i="3"/>
  <c r="G249" i="3"/>
  <c r="J248" i="3"/>
  <c r="G248" i="3"/>
  <c r="J247" i="3"/>
  <c r="G247" i="3"/>
  <c r="V246" i="3"/>
  <c r="J246" i="3"/>
  <c r="G246" i="3"/>
  <c r="V245" i="3"/>
  <c r="J245" i="3"/>
  <c r="G245" i="3"/>
  <c r="J244" i="3"/>
  <c r="G244" i="3"/>
  <c r="J243" i="3"/>
  <c r="G243" i="3"/>
  <c r="V242" i="3"/>
  <c r="J242" i="3"/>
  <c r="G242" i="3"/>
  <c r="V241" i="3"/>
  <c r="J241" i="3"/>
  <c r="G241" i="3"/>
  <c r="J240" i="3"/>
  <c r="G240" i="3"/>
  <c r="J239" i="3"/>
  <c r="G239" i="3"/>
  <c r="V238" i="3"/>
  <c r="J238" i="3"/>
  <c r="G238" i="3"/>
  <c r="V237" i="3"/>
  <c r="J237" i="3"/>
  <c r="G237" i="3"/>
  <c r="J236" i="3"/>
  <c r="G236" i="3"/>
  <c r="J235" i="3"/>
  <c r="G235" i="3"/>
  <c r="V234" i="3"/>
  <c r="J234" i="3"/>
  <c r="G234" i="3"/>
  <c r="V233" i="3"/>
  <c r="J233" i="3"/>
  <c r="G233" i="3"/>
  <c r="J232" i="3"/>
  <c r="G232" i="3"/>
  <c r="J231" i="3"/>
  <c r="G231" i="3"/>
  <c r="V230" i="3"/>
  <c r="J230" i="3"/>
  <c r="G230" i="3"/>
  <c r="V229" i="3"/>
  <c r="J229" i="3"/>
  <c r="G229" i="3"/>
  <c r="J228" i="3"/>
  <c r="G228" i="3"/>
  <c r="J227" i="3"/>
  <c r="G227" i="3"/>
  <c r="V226" i="3"/>
  <c r="J226" i="3"/>
  <c r="G226" i="3"/>
  <c r="V225" i="3"/>
  <c r="J225" i="3"/>
  <c r="G225" i="3"/>
  <c r="J224" i="3"/>
  <c r="G224" i="3"/>
  <c r="J223" i="3"/>
  <c r="G223" i="3"/>
  <c r="V222" i="3"/>
  <c r="J222" i="3"/>
  <c r="G222" i="3"/>
  <c r="V221" i="3"/>
  <c r="J221" i="3"/>
  <c r="G221" i="3"/>
  <c r="J220" i="3"/>
  <c r="G220" i="3"/>
  <c r="J219" i="3"/>
  <c r="G219" i="3"/>
  <c r="V218" i="3"/>
  <c r="J218" i="3"/>
  <c r="G218" i="3"/>
  <c r="V217" i="3"/>
  <c r="J217" i="3"/>
  <c r="G217" i="3"/>
  <c r="J216" i="3"/>
  <c r="G216" i="3"/>
  <c r="J215" i="3"/>
  <c r="G215" i="3"/>
  <c r="V214" i="3"/>
  <c r="J214" i="3"/>
  <c r="G214" i="3"/>
  <c r="V213" i="3"/>
  <c r="J213" i="3"/>
  <c r="G213" i="3"/>
  <c r="J212" i="3"/>
  <c r="G212" i="3"/>
  <c r="J211" i="3"/>
  <c r="G211" i="3"/>
  <c r="V210" i="3"/>
  <c r="J210" i="3"/>
  <c r="G210" i="3"/>
  <c r="V209" i="3"/>
  <c r="J209" i="3"/>
  <c r="G209" i="3"/>
  <c r="J208" i="3"/>
  <c r="G208" i="3"/>
  <c r="J207" i="3"/>
  <c r="G207" i="3"/>
  <c r="V206" i="3"/>
  <c r="J206" i="3"/>
  <c r="G206" i="3"/>
  <c r="V205" i="3"/>
  <c r="J205" i="3"/>
  <c r="G205" i="3"/>
  <c r="J204" i="3"/>
  <c r="G204" i="3"/>
  <c r="J203" i="3"/>
  <c r="G203" i="3"/>
  <c r="V202" i="3"/>
  <c r="J202" i="3"/>
  <c r="G202" i="3"/>
  <c r="V201" i="3"/>
  <c r="J201" i="3"/>
  <c r="G201" i="3"/>
  <c r="J200" i="3"/>
  <c r="G200" i="3"/>
  <c r="J199" i="3"/>
  <c r="G199" i="3"/>
  <c r="V198" i="3"/>
  <c r="J198" i="3"/>
  <c r="G198" i="3"/>
  <c r="V197" i="3"/>
  <c r="J197" i="3"/>
  <c r="G197" i="3"/>
  <c r="J196" i="3"/>
  <c r="G196" i="3"/>
  <c r="J195" i="3"/>
  <c r="G195" i="3"/>
  <c r="V194" i="3"/>
  <c r="J194" i="3"/>
  <c r="G194" i="3"/>
  <c r="V193" i="3"/>
  <c r="J193" i="3"/>
  <c r="G193" i="3"/>
  <c r="J192" i="3"/>
  <c r="G192" i="3"/>
  <c r="J191" i="3"/>
  <c r="G191" i="3"/>
  <c r="V190" i="3"/>
  <c r="J190" i="3"/>
  <c r="G190" i="3"/>
  <c r="V189" i="3"/>
  <c r="J189" i="3"/>
  <c r="G189" i="3"/>
  <c r="J188" i="3"/>
  <c r="G188" i="3"/>
  <c r="J187" i="3"/>
  <c r="G187" i="3"/>
  <c r="V186" i="3"/>
  <c r="J186" i="3"/>
  <c r="G186" i="3"/>
  <c r="V185" i="3"/>
  <c r="J185" i="3"/>
  <c r="G185" i="3"/>
  <c r="J184" i="3"/>
  <c r="G184" i="3"/>
  <c r="J183" i="3"/>
  <c r="G183" i="3"/>
  <c r="V182" i="3"/>
  <c r="J182" i="3"/>
  <c r="G182" i="3"/>
  <c r="V181" i="3"/>
  <c r="J181" i="3"/>
  <c r="G181" i="3"/>
  <c r="J180" i="3"/>
  <c r="G180" i="3"/>
  <c r="J179" i="3"/>
  <c r="G179" i="3"/>
  <c r="V178" i="3"/>
  <c r="J178" i="3"/>
  <c r="G178" i="3"/>
  <c r="V177" i="3"/>
  <c r="J177" i="3"/>
  <c r="G177" i="3"/>
  <c r="J176" i="3"/>
  <c r="G176" i="3"/>
  <c r="J175" i="3"/>
  <c r="G175" i="3"/>
  <c r="V174" i="3"/>
  <c r="J174" i="3"/>
  <c r="G174" i="3"/>
  <c r="V173" i="3"/>
  <c r="J173" i="3"/>
  <c r="G173" i="3"/>
  <c r="J172" i="3"/>
  <c r="G172" i="3"/>
  <c r="J171" i="3"/>
  <c r="G171" i="3"/>
  <c r="V170" i="3"/>
  <c r="J170" i="3"/>
  <c r="G170" i="3"/>
  <c r="V169" i="3"/>
  <c r="J169" i="3"/>
  <c r="G169" i="3"/>
  <c r="V168" i="3"/>
  <c r="J168" i="3"/>
  <c r="G168" i="3"/>
  <c r="J167" i="3"/>
  <c r="G167" i="3"/>
  <c r="V166" i="3"/>
  <c r="J166" i="3"/>
  <c r="G166" i="3"/>
  <c r="V165" i="3"/>
  <c r="J165" i="3"/>
  <c r="G165" i="3"/>
  <c r="V164" i="3"/>
  <c r="J164" i="3"/>
  <c r="G164" i="3"/>
  <c r="J163" i="3"/>
  <c r="G163" i="3"/>
  <c r="V162" i="3"/>
  <c r="J162" i="3"/>
  <c r="G162" i="3"/>
  <c r="V161" i="3"/>
  <c r="J161" i="3"/>
  <c r="G161" i="3"/>
  <c r="V160" i="3"/>
  <c r="J160" i="3"/>
  <c r="G160" i="3"/>
  <c r="J159" i="3"/>
  <c r="G159" i="3"/>
  <c r="V158" i="3"/>
  <c r="J158" i="3"/>
  <c r="G158" i="3"/>
  <c r="V157" i="3"/>
  <c r="J157" i="3"/>
  <c r="G157" i="3"/>
  <c r="V156" i="3"/>
  <c r="J156" i="3"/>
  <c r="G156" i="3"/>
  <c r="J155" i="3"/>
  <c r="G155" i="3"/>
  <c r="V154" i="3"/>
  <c r="J154" i="3"/>
  <c r="G154" i="3"/>
  <c r="V153" i="3"/>
  <c r="J153" i="3"/>
  <c r="G153" i="3"/>
  <c r="V152" i="3"/>
  <c r="J152" i="3"/>
  <c r="G152" i="3"/>
  <c r="J151" i="3"/>
  <c r="G151" i="3"/>
  <c r="V150" i="3"/>
  <c r="J150" i="3"/>
  <c r="G150" i="3"/>
  <c r="V149" i="3"/>
  <c r="J149" i="3"/>
  <c r="G149" i="3"/>
  <c r="V148" i="3"/>
  <c r="J148" i="3"/>
  <c r="G148" i="3"/>
  <c r="J147" i="3"/>
  <c r="G147" i="3"/>
  <c r="V146" i="3"/>
  <c r="J146" i="3"/>
  <c r="G146" i="3"/>
  <c r="V145" i="3"/>
  <c r="J145" i="3"/>
  <c r="G145" i="3"/>
  <c r="V144" i="3"/>
  <c r="J144" i="3"/>
  <c r="G144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4" i="2"/>
  <c r="C943" i="2"/>
  <c r="C942" i="2"/>
  <c r="BD941" i="2"/>
  <c r="BC941" i="2"/>
  <c r="M3" i="14" s="1"/>
  <c r="M9" i="14" s="1"/>
  <c r="BB941" i="2"/>
  <c r="L3" i="14" s="1"/>
  <c r="L9" i="14" s="1"/>
  <c r="BA941" i="2"/>
  <c r="K3" i="14" s="1"/>
  <c r="K9" i="14" s="1"/>
  <c r="AZ941" i="2"/>
  <c r="J3" i="14" s="1"/>
  <c r="J9" i="14" s="1"/>
  <c r="AY941" i="2"/>
  <c r="I3" i="14" s="1"/>
  <c r="I9" i="14" s="1"/>
  <c r="AX941" i="2"/>
  <c r="H3" i="14" s="1"/>
  <c r="H9" i="14" s="1"/>
  <c r="AW941" i="2"/>
  <c r="G3" i="14" s="1"/>
  <c r="G9" i="14" s="1"/>
  <c r="AV941" i="2"/>
  <c r="F3" i="14" s="1"/>
  <c r="F9" i="14" s="1"/>
  <c r="AU941" i="2"/>
  <c r="E3" i="14" s="1"/>
  <c r="E9" i="14" s="1"/>
  <c r="AT941" i="2"/>
  <c r="D3" i="14" s="1"/>
  <c r="AS941" i="2"/>
  <c r="C3" i="14" s="1"/>
  <c r="AR941" i="2"/>
  <c r="B3" i="14" s="1"/>
  <c r="B9" i="14" s="1"/>
  <c r="AQ941" i="2"/>
  <c r="AP941" i="2"/>
  <c r="AO941" i="2"/>
  <c r="AN941" i="2"/>
  <c r="AM941" i="2"/>
  <c r="AL941" i="2"/>
  <c r="AK941" i="2"/>
  <c r="AJ941" i="2"/>
  <c r="AI941" i="2"/>
  <c r="AH941" i="2"/>
  <c r="AG941" i="2"/>
  <c r="AF941" i="2"/>
  <c r="AE941" i="2"/>
  <c r="AD941" i="2"/>
  <c r="AC941" i="2"/>
  <c r="C941" i="2"/>
  <c r="BE938" i="2" a="1"/>
  <c r="BE938" i="2"/>
  <c r="G938" i="2" s="1"/>
  <c r="V938" i="2"/>
  <c r="J938" i="2"/>
  <c r="BE937" i="2" a="1"/>
  <c r="BE937" i="2" s="1"/>
  <c r="G937" i="2" s="1"/>
  <c r="V937" i="2"/>
  <c r="J937" i="2"/>
  <c r="BE936" i="2" a="1"/>
  <c r="BE936" i="2"/>
  <c r="G936" i="2" s="1"/>
  <c r="V936" i="2"/>
  <c r="J936" i="2"/>
  <c r="BE935" i="2" a="1"/>
  <c r="BE935" i="2" s="1"/>
  <c r="G935" i="2" s="1"/>
  <c r="V935" i="2"/>
  <c r="J935" i="2"/>
  <c r="BE934" i="2" a="1"/>
  <c r="BE934" i="2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 s="1"/>
  <c r="G931" i="2" s="1"/>
  <c r="V931" i="2"/>
  <c r="J931" i="2"/>
  <c r="BE930" i="2" a="1"/>
  <c r="BE930" i="2"/>
  <c r="G930" i="2" s="1"/>
  <c r="V930" i="2"/>
  <c r="BE929" i="2" a="1"/>
  <c r="BE929" i="2"/>
  <c r="G929" i="2" s="1"/>
  <c r="V929" i="2"/>
  <c r="J929" i="2"/>
  <c r="BE928" i="2" a="1"/>
  <c r="BE928" i="2" s="1"/>
  <c r="G928" i="2" s="1"/>
  <c r="V928" i="2"/>
  <c r="J928" i="2"/>
  <c r="BE927" i="2" a="1"/>
  <c r="BE927" i="2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/>
  <c r="G923" i="2" s="1"/>
  <c r="V923" i="2"/>
  <c r="J923" i="2"/>
  <c r="BE922" i="2" a="1"/>
  <c r="BE922" i="2" s="1"/>
  <c r="G922" i="2" s="1"/>
  <c r="V922" i="2"/>
  <c r="J922" i="2"/>
  <c r="BE921" i="2" a="1"/>
  <c r="BE921" i="2"/>
  <c r="G921" i="2" s="1"/>
  <c r="V921" i="2"/>
  <c r="J921" i="2"/>
  <c r="BE920" i="2" a="1"/>
  <c r="BE920" i="2" s="1"/>
  <c r="G920" i="2" s="1"/>
  <c r="V920" i="2"/>
  <c r="J920" i="2"/>
  <c r="BE919" i="2" a="1"/>
  <c r="BE919" i="2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/>
  <c r="G915" i="2" s="1"/>
  <c r="V915" i="2"/>
  <c r="J915" i="2"/>
  <c r="BE914" i="2" a="1"/>
  <c r="BE914" i="2" s="1"/>
  <c r="G914" i="2" s="1"/>
  <c r="V914" i="2"/>
  <c r="J914" i="2"/>
  <c r="BE913" i="2" a="1"/>
  <c r="BE913" i="2"/>
  <c r="G913" i="2" s="1"/>
  <c r="V913" i="2"/>
  <c r="J913" i="2"/>
  <c r="BE912" i="2" a="1"/>
  <c r="BE912" i="2" s="1"/>
  <c r="G912" i="2" s="1"/>
  <c r="V912" i="2"/>
  <c r="BE911" i="2" a="1"/>
  <c r="BE911" i="2" s="1"/>
  <c r="G911" i="2" s="1"/>
  <c r="V911" i="2"/>
  <c r="J911" i="2"/>
  <c r="BE910" i="2" a="1"/>
  <c r="BE910" i="2"/>
  <c r="G910" i="2" s="1"/>
  <c r="V910" i="2"/>
  <c r="J910" i="2"/>
  <c r="BE909" i="2" a="1"/>
  <c r="BE909" i="2" s="1"/>
  <c r="G909" i="2" s="1"/>
  <c r="V909" i="2"/>
  <c r="J909" i="2"/>
  <c r="BE908" i="2" a="1"/>
  <c r="BE908" i="2"/>
  <c r="G908" i="2" s="1"/>
  <c r="V908" i="2"/>
  <c r="J908" i="2"/>
  <c r="BE907" i="2" a="1"/>
  <c r="BE907" i="2" s="1"/>
  <c r="G907" i="2" s="1"/>
  <c r="V907" i="2"/>
  <c r="J907" i="2"/>
  <c r="BE906" i="2" a="1"/>
  <c r="BE906" i="2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/>
  <c r="G902" i="2" s="1"/>
  <c r="V902" i="2"/>
  <c r="J902" i="2"/>
  <c r="BE901" i="2" a="1"/>
  <c r="BE901" i="2" s="1"/>
  <c r="G901" i="2" s="1"/>
  <c r="V901" i="2"/>
  <c r="J901" i="2"/>
  <c r="BE900" i="2" a="1"/>
  <c r="BE900" i="2"/>
  <c r="G900" i="2" s="1"/>
  <c r="V900" i="2"/>
  <c r="J900" i="2"/>
  <c r="BE899" i="2" a="1"/>
  <c r="BE899" i="2" s="1"/>
  <c r="G899" i="2" s="1"/>
  <c r="V899" i="2"/>
  <c r="J899" i="2"/>
  <c r="BE898" i="2" a="1"/>
  <c r="BE898" i="2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/>
  <c r="G894" i="2" s="1"/>
  <c r="V894" i="2"/>
  <c r="J894" i="2"/>
  <c r="BE893" i="2" a="1"/>
  <c r="BE893" i="2" s="1"/>
  <c r="G893" i="2" s="1"/>
  <c r="V893" i="2"/>
  <c r="J893" i="2"/>
  <c r="BE892" i="2" a="1"/>
  <c r="BE892" i="2"/>
  <c r="G892" i="2" s="1"/>
  <c r="V892" i="2"/>
  <c r="J892" i="2"/>
  <c r="BE891" i="2" a="1"/>
  <c r="BE891" i="2" s="1"/>
  <c r="G891" i="2" s="1"/>
  <c r="V891" i="2"/>
  <c r="J891" i="2"/>
  <c r="BE890" i="2" a="1"/>
  <c r="BE890" i="2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/>
  <c r="G886" i="2" s="1"/>
  <c r="V886" i="2"/>
  <c r="J886" i="2"/>
  <c r="BE885" i="2" a="1"/>
  <c r="BE885" i="2" s="1"/>
  <c r="G885" i="2" s="1"/>
  <c r="V885" i="2"/>
  <c r="J885" i="2"/>
  <c r="BE884" i="2" a="1"/>
  <c r="BE884" i="2"/>
  <c r="G884" i="2" s="1"/>
  <c r="V884" i="2"/>
  <c r="J884" i="2"/>
  <c r="BE883" i="2" a="1"/>
  <c r="BE883" i="2" s="1"/>
  <c r="G883" i="2" s="1"/>
  <c r="V883" i="2"/>
  <c r="J883" i="2"/>
  <c r="BE882" i="2" a="1"/>
  <c r="BE882" i="2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/>
  <c r="G878" i="2" s="1"/>
  <c r="V878" i="2"/>
  <c r="J878" i="2"/>
  <c r="BE877" i="2" a="1"/>
  <c r="BE877" i="2" s="1"/>
  <c r="G877" i="2" s="1"/>
  <c r="V877" i="2"/>
  <c r="J877" i="2"/>
  <c r="BE876" i="2" a="1"/>
  <c r="BE876" i="2"/>
  <c r="G876" i="2" s="1"/>
  <c r="V876" i="2"/>
  <c r="J876" i="2"/>
  <c r="BE875" i="2" a="1"/>
  <c r="BE875" i="2" s="1"/>
  <c r="G875" i="2" s="1"/>
  <c r="V875" i="2"/>
  <c r="J875" i="2"/>
  <c r="BE874" i="2" a="1"/>
  <c r="BE874" i="2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/>
  <c r="G870" i="2" s="1"/>
  <c r="V870" i="2"/>
  <c r="J870" i="2"/>
  <c r="BE869" i="2" a="1"/>
  <c r="BE869" i="2" s="1"/>
  <c r="G869" i="2" s="1"/>
  <c r="V869" i="2"/>
  <c r="J869" i="2"/>
  <c r="BE868" i="2" a="1"/>
  <c r="BE868" i="2"/>
  <c r="G868" i="2" s="1"/>
  <c r="V868" i="2"/>
  <c r="J868" i="2"/>
  <c r="BE867" i="2" a="1"/>
  <c r="BE867" i="2" s="1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/>
  <c r="G862" i="2" s="1"/>
  <c r="V862" i="2"/>
  <c r="J862" i="2"/>
  <c r="BE861" i="2" a="1"/>
  <c r="BE861" i="2" s="1"/>
  <c r="G861" i="2" s="1"/>
  <c r="V861" i="2"/>
  <c r="J861" i="2"/>
  <c r="BE860" i="2" a="1"/>
  <c r="BE860" i="2"/>
  <c r="G860" i="2" s="1"/>
  <c r="V860" i="2"/>
  <c r="J860" i="2"/>
  <c r="BE859" i="2" a="1"/>
  <c r="BE859" i="2" s="1"/>
  <c r="G859" i="2" s="1"/>
  <c r="V859" i="2"/>
  <c r="J859" i="2"/>
  <c r="BE858" i="2" a="1"/>
  <c r="BE858" i="2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/>
  <c r="G854" i="2" s="1"/>
  <c r="V854" i="2"/>
  <c r="J854" i="2"/>
  <c r="BE853" i="2" a="1"/>
  <c r="BE853" i="2" s="1"/>
  <c r="G853" i="2" s="1"/>
  <c r="V853" i="2"/>
  <c r="J853" i="2"/>
  <c r="BE852" i="2" a="1"/>
  <c r="BE852" i="2"/>
  <c r="G852" i="2" s="1"/>
  <c r="V852" i="2"/>
  <c r="J852" i="2"/>
  <c r="BE851" i="2" a="1"/>
  <c r="BE851" i="2" s="1"/>
  <c r="G851" i="2" s="1"/>
  <c r="V851" i="2"/>
  <c r="J851" i="2"/>
  <c r="BE850" i="2" a="1"/>
  <c r="BE850" i="2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/>
  <c r="G846" i="2" s="1"/>
  <c r="V846" i="2"/>
  <c r="J846" i="2"/>
  <c r="BE845" i="2" a="1"/>
  <c r="BE845" i="2" s="1"/>
  <c r="G845" i="2" s="1"/>
  <c r="V845" i="2"/>
  <c r="J845" i="2"/>
  <c r="BE844" i="2" a="1"/>
  <c r="BE844" i="2"/>
  <c r="G844" i="2" s="1"/>
  <c r="V844" i="2"/>
  <c r="J844" i="2"/>
  <c r="BE843" i="2" a="1"/>
  <c r="BE843" i="2" s="1"/>
  <c r="G843" i="2" s="1"/>
  <c r="V843" i="2"/>
  <c r="J843" i="2"/>
  <c r="BE842" i="2" a="1"/>
  <c r="BE842" i="2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/>
  <c r="G838" i="2" s="1"/>
  <c r="V838" i="2"/>
  <c r="J838" i="2"/>
  <c r="BE837" i="2" a="1"/>
  <c r="BE837" i="2" s="1"/>
  <c r="G837" i="2" s="1"/>
  <c r="V837" i="2"/>
  <c r="J837" i="2"/>
  <c r="BE836" i="2" a="1"/>
  <c r="BE836" i="2"/>
  <c r="G836" i="2" s="1"/>
  <c r="V836" i="2"/>
  <c r="J836" i="2"/>
  <c r="BE835" i="2" a="1"/>
  <c r="BE835" i="2" s="1"/>
  <c r="G835" i="2" s="1"/>
  <c r="V835" i="2"/>
  <c r="J835" i="2"/>
  <c r="BE834" i="2" a="1"/>
  <c r="BE834" i="2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/>
  <c r="G830" i="2" s="1"/>
  <c r="V830" i="2"/>
  <c r="J830" i="2"/>
  <c r="BE829" i="2" a="1"/>
  <c r="BE829" i="2" s="1"/>
  <c r="G829" i="2" s="1"/>
  <c r="V829" i="2"/>
  <c r="J829" i="2"/>
  <c r="BE828" i="2" a="1"/>
  <c r="BE828" i="2"/>
  <c r="G828" i="2" s="1"/>
  <c r="V828" i="2"/>
  <c r="J828" i="2"/>
  <c r="BE827" i="2" a="1"/>
  <c r="BE827" i="2" s="1"/>
  <c r="G827" i="2" s="1"/>
  <c r="V827" i="2"/>
  <c r="BE826" i="2" a="1"/>
  <c r="BE826" i="2" s="1"/>
  <c r="G826" i="2" s="1"/>
  <c r="V826" i="2"/>
  <c r="J826" i="2"/>
  <c r="BE825" i="2" a="1"/>
  <c r="BE825" i="2"/>
  <c r="G825" i="2" s="1"/>
  <c r="V825" i="2"/>
  <c r="J825" i="2"/>
  <c r="BE824" i="2" a="1"/>
  <c r="BE824" i="2" s="1"/>
  <c r="G824" i="2" s="1"/>
  <c r="V824" i="2"/>
  <c r="J824" i="2"/>
  <c r="BE823" i="2" a="1"/>
  <c r="BE823" i="2"/>
  <c r="G823" i="2" s="1"/>
  <c r="V823" i="2"/>
  <c r="J823" i="2"/>
  <c r="BE822" i="2" a="1"/>
  <c r="BE822" i="2" s="1"/>
  <c r="G822" i="2" s="1"/>
  <c r="V822" i="2"/>
  <c r="J822" i="2"/>
  <c r="BE821" i="2" a="1"/>
  <c r="BE821" i="2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/>
  <c r="G815" i="2" s="1"/>
  <c r="V815" i="2"/>
  <c r="J815" i="2"/>
  <c r="BE814" i="2" a="1"/>
  <c r="BE814" i="2" s="1"/>
  <c r="G814" i="2" s="1"/>
  <c r="V814" i="2"/>
  <c r="J814" i="2"/>
  <c r="BE813" i="2" a="1"/>
  <c r="BE813" i="2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/>
  <c r="G809" i="2" s="1"/>
  <c r="V809" i="2"/>
  <c r="J809" i="2"/>
  <c r="BE808" i="2" a="1"/>
  <c r="BE808" i="2" s="1"/>
  <c r="G808" i="2" s="1"/>
  <c r="V808" i="2"/>
  <c r="J808" i="2"/>
  <c r="BE807" i="2" a="1"/>
  <c r="BE807" i="2"/>
  <c r="G807" i="2" s="1"/>
  <c r="V807" i="2"/>
  <c r="J807" i="2"/>
  <c r="BE806" i="2" a="1"/>
  <c r="BE806" i="2" s="1"/>
  <c r="G806" i="2" s="1"/>
  <c r="V806" i="2"/>
  <c r="J806" i="2"/>
  <c r="BE805" i="2" a="1"/>
  <c r="BE805" i="2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/>
  <c r="G801" i="2" s="1"/>
  <c r="V801" i="2"/>
  <c r="J801" i="2"/>
  <c r="BE800" i="2" a="1"/>
  <c r="BE800" i="2" s="1"/>
  <c r="G800" i="2" s="1"/>
  <c r="V800" i="2"/>
  <c r="J800" i="2"/>
  <c r="BE799" i="2" a="1"/>
  <c r="BE799" i="2"/>
  <c r="G799" i="2" s="1"/>
  <c r="V799" i="2"/>
  <c r="J799" i="2"/>
  <c r="BE798" i="2" a="1"/>
  <c r="BE798" i="2" s="1"/>
  <c r="G798" i="2" s="1"/>
  <c r="V798" i="2"/>
  <c r="J798" i="2"/>
  <c r="BE797" i="2" a="1"/>
  <c r="BE797" i="2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/>
  <c r="G793" i="2" s="1"/>
  <c r="V793" i="2"/>
  <c r="J793" i="2"/>
  <c r="BE792" i="2" a="1"/>
  <c r="BE792" i="2" s="1"/>
  <c r="G792" i="2" s="1"/>
  <c r="V792" i="2"/>
  <c r="J792" i="2"/>
  <c r="BE791" i="2" a="1"/>
  <c r="BE791" i="2"/>
  <c r="G791" i="2" s="1"/>
  <c r="V791" i="2"/>
  <c r="J791" i="2"/>
  <c r="BE790" i="2" a="1"/>
  <c r="BE790" i="2" s="1"/>
  <c r="G790" i="2" s="1"/>
  <c r="V790" i="2"/>
  <c r="J790" i="2"/>
  <c r="BE789" i="2" a="1"/>
  <c r="BE789" i="2"/>
  <c r="V789" i="2"/>
  <c r="G789" i="2"/>
  <c r="BE788" i="2" a="1"/>
  <c r="BE788" i="2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/>
  <c r="G782" i="2" s="1"/>
  <c r="V782" i="2"/>
  <c r="J782" i="2"/>
  <c r="BE781" i="2" a="1"/>
  <c r="BE781" i="2" s="1"/>
  <c r="G781" i="2" s="1"/>
  <c r="V781" i="2"/>
  <c r="J781" i="2"/>
  <c r="BE780" i="2" a="1"/>
  <c r="BE780" i="2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/>
  <c r="G774" i="2" s="1"/>
  <c r="V774" i="2"/>
  <c r="J774" i="2"/>
  <c r="BE773" i="2" a="1"/>
  <c r="BE773" i="2" s="1"/>
  <c r="G773" i="2" s="1"/>
  <c r="V773" i="2"/>
  <c r="J773" i="2"/>
  <c r="BE772" i="2" a="1"/>
  <c r="BE772" i="2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/>
  <c r="G768" i="2" s="1"/>
  <c r="V768" i="2"/>
  <c r="J768" i="2"/>
  <c r="BE767" i="2" a="1"/>
  <c r="BE767" i="2" s="1"/>
  <c r="G767" i="2" s="1"/>
  <c r="V767" i="2"/>
  <c r="J767" i="2"/>
  <c r="BE766" i="2" a="1"/>
  <c r="BE766" i="2"/>
  <c r="G766" i="2" s="1"/>
  <c r="V766" i="2"/>
  <c r="J766" i="2"/>
  <c r="BE765" i="2" a="1"/>
  <c r="BE765" i="2" s="1"/>
  <c r="G765" i="2" s="1"/>
  <c r="V765" i="2"/>
  <c r="J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/>
  <c r="G758" i="2" s="1"/>
  <c r="V758" i="2"/>
  <c r="J758" i="2"/>
  <c r="BE757" i="2" a="1"/>
  <c r="BE757" i="2" s="1"/>
  <c r="G757" i="2" s="1"/>
  <c r="V757" i="2"/>
  <c r="J757" i="2"/>
  <c r="BE756" i="2" a="1"/>
  <c r="BE756" i="2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/>
  <c r="G750" i="2" s="1"/>
  <c r="V750" i="2"/>
  <c r="J750" i="2"/>
  <c r="BE749" i="2" a="1"/>
  <c r="BE749" i="2" s="1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/>
  <c r="G724" i="2" s="1"/>
  <c r="V724" i="2"/>
  <c r="J724" i="2"/>
  <c r="BE723" i="2" a="1"/>
  <c r="BE723" i="2" s="1"/>
  <c r="G723" i="2" s="1"/>
  <c r="V723" i="2"/>
  <c r="J723" i="2"/>
  <c r="BE722" i="2" a="1"/>
  <c r="BE722" i="2"/>
  <c r="G722" i="2" s="1"/>
  <c r="V722" i="2"/>
  <c r="J722" i="2"/>
  <c r="BE721" i="2" a="1"/>
  <c r="BE721" i="2" s="1"/>
  <c r="G721" i="2" s="1"/>
  <c r="V721" i="2"/>
  <c r="J721" i="2"/>
  <c r="BE720" i="2" a="1"/>
  <c r="BE720" i="2"/>
  <c r="V720" i="2"/>
  <c r="G720" i="2"/>
  <c r="BE719" i="2" a="1"/>
  <c r="BE719" i="2"/>
  <c r="V719" i="2"/>
  <c r="G719" i="2"/>
  <c r="BE718" i="2" a="1"/>
  <c r="BE718" i="2"/>
  <c r="G718" i="2" s="1"/>
  <c r="V718" i="2"/>
  <c r="J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/>
  <c r="G702" i="2" s="1"/>
  <c r="V702" i="2"/>
  <c r="J702" i="2"/>
  <c r="BE701" i="2" a="1"/>
  <c r="BE701" i="2" s="1"/>
  <c r="G701" i="2" s="1"/>
  <c r="V701" i="2"/>
  <c r="J701" i="2"/>
  <c r="BE700" i="2" a="1"/>
  <c r="BE700" i="2"/>
  <c r="G700" i="2" s="1"/>
  <c r="V700" i="2"/>
  <c r="J700" i="2"/>
  <c r="BE699" i="2" a="1"/>
  <c r="BE699" i="2" s="1"/>
  <c r="V699" i="2"/>
  <c r="J699" i="2"/>
  <c r="G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/>
  <c r="G694" i="2" s="1"/>
  <c r="V694" i="2"/>
  <c r="J694" i="2"/>
  <c r="BE693" i="2" a="1"/>
  <c r="BE693" i="2" s="1"/>
  <c r="G693" i="2" s="1"/>
  <c r="V693" i="2"/>
  <c r="J693" i="2"/>
  <c r="BE692" i="2" a="1"/>
  <c r="BE692" i="2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/>
  <c r="G670" i="2" s="1"/>
  <c r="V670" i="2"/>
  <c r="J670" i="2"/>
  <c r="BE669" i="2" a="1"/>
  <c r="BE669" i="2" s="1"/>
  <c r="G669" i="2" s="1"/>
  <c r="V669" i="2"/>
  <c r="J669" i="2"/>
  <c r="BE668" i="2" a="1"/>
  <c r="BE668" i="2"/>
  <c r="G668" i="2" s="1"/>
  <c r="V668" i="2"/>
  <c r="J668" i="2"/>
  <c r="BE667" i="2" a="1"/>
  <c r="BE667" i="2" s="1"/>
  <c r="V667" i="2"/>
  <c r="J667" i="2"/>
  <c r="G667" i="2"/>
  <c r="BE666" i="2" a="1"/>
  <c r="BE666" i="2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/>
  <c r="G660" i="2" s="1"/>
  <c r="V660" i="2"/>
  <c r="J660" i="2"/>
  <c r="BE659" i="2" a="1"/>
  <c r="BE659" i="2" s="1"/>
  <c r="G659" i="2" s="1"/>
  <c r="V659" i="2"/>
  <c r="J659" i="2"/>
  <c r="BE658" i="2" a="1"/>
  <c r="BE658" i="2"/>
  <c r="G658" i="2" s="1"/>
  <c r="V658" i="2"/>
  <c r="J658" i="2"/>
  <c r="BE657" i="2" a="1"/>
  <c r="BE657" i="2" s="1"/>
  <c r="G657" i="2" s="1"/>
  <c r="V657" i="2"/>
  <c r="J657" i="2"/>
  <c r="BE656" i="2" a="1"/>
  <c r="BE656" i="2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/>
  <c r="G652" i="2" s="1"/>
  <c r="V652" i="2"/>
  <c r="BE651" i="2" a="1"/>
  <c r="BE651" i="2"/>
  <c r="G651" i="2" s="1"/>
  <c r="V651" i="2"/>
  <c r="J651" i="2"/>
  <c r="BE650" i="2" a="1"/>
  <c r="BE650" i="2" s="1"/>
  <c r="G650" i="2" s="1"/>
  <c r="V650" i="2"/>
  <c r="J650" i="2"/>
  <c r="BE649" i="2" a="1"/>
  <c r="BE649" i="2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/>
  <c r="G645" i="2" s="1"/>
  <c r="V645" i="2"/>
  <c r="J645" i="2"/>
  <c r="BE644" i="2" a="1"/>
  <c r="BE644" i="2" s="1"/>
  <c r="G644" i="2" s="1"/>
  <c r="V644" i="2"/>
  <c r="J644" i="2"/>
  <c r="BE643" i="2" a="1"/>
  <c r="BE643" i="2"/>
  <c r="G643" i="2" s="1"/>
  <c r="V643" i="2"/>
  <c r="J643" i="2"/>
  <c r="BE642" i="2" a="1"/>
  <c r="BE642" i="2" s="1"/>
  <c r="G642" i="2" s="1"/>
  <c r="V642" i="2"/>
  <c r="J642" i="2"/>
  <c r="BE641" i="2" a="1"/>
  <c r="BE641" i="2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BE637" i="2" a="1"/>
  <c r="BE637" i="2" s="1"/>
  <c r="G637" i="2" s="1"/>
  <c r="V637" i="2"/>
  <c r="J637" i="2"/>
  <c r="BE636" i="2" a="1"/>
  <c r="BE636" i="2"/>
  <c r="G636" i="2" s="1"/>
  <c r="V636" i="2"/>
  <c r="J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/>
  <c r="G630" i="2" s="1"/>
  <c r="V630" i="2"/>
  <c r="J630" i="2"/>
  <c r="BE629" i="2" a="1"/>
  <c r="BE629" i="2" s="1"/>
  <c r="G629" i="2" s="1"/>
  <c r="V629" i="2"/>
  <c r="J629" i="2"/>
  <c r="BE628" i="2" a="1"/>
  <c r="BE628" i="2"/>
  <c r="G628" i="2" s="1"/>
  <c r="V628" i="2"/>
  <c r="J628" i="2"/>
  <c r="BE627" i="2" a="1"/>
  <c r="BE627" i="2" s="1"/>
  <c r="G627" i="2" s="1"/>
  <c r="V627" i="2"/>
  <c r="J627" i="2"/>
  <c r="BE626" i="2" a="1"/>
  <c r="BE626" i="2"/>
  <c r="G626" i="2" s="1"/>
  <c r="V626" i="2"/>
  <c r="J626" i="2"/>
  <c r="BE625" i="2" a="1"/>
  <c r="BE625" i="2" s="1"/>
  <c r="G625" i="2" s="1"/>
  <c r="V625" i="2"/>
  <c r="J625" i="2"/>
  <c r="BE624" i="2" a="1"/>
  <c r="BE624" i="2"/>
  <c r="G624" i="2" s="1"/>
  <c r="V624" i="2"/>
  <c r="J624" i="2"/>
  <c r="BE623" i="2" a="1"/>
  <c r="BE623" i="2" s="1"/>
  <c r="G623" i="2" s="1"/>
  <c r="V623" i="2"/>
  <c r="J623" i="2"/>
  <c r="BE622" i="2" a="1"/>
  <c r="BE622" i="2"/>
  <c r="G622" i="2" s="1"/>
  <c r="V622" i="2"/>
  <c r="J622" i="2"/>
  <c r="BE621" i="2" a="1"/>
  <c r="BE621" i="2" s="1"/>
  <c r="G621" i="2" s="1"/>
  <c r="V621" i="2"/>
  <c r="J621" i="2"/>
  <c r="BE620" i="2" a="1"/>
  <c r="BE620" i="2"/>
  <c r="G620" i="2" s="1"/>
  <c r="V620" i="2"/>
  <c r="J620" i="2"/>
  <c r="BE619" i="2" a="1"/>
  <c r="BE619" i="2"/>
  <c r="G619" i="2" s="1"/>
  <c r="V619" i="2"/>
  <c r="J619" i="2"/>
  <c r="BE618" i="2" a="1"/>
  <c r="BE618" i="2" s="1"/>
  <c r="G618" i="2" s="1"/>
  <c r="V618" i="2"/>
  <c r="J618" i="2"/>
  <c r="BE617" i="2" a="1"/>
  <c r="BE617" i="2" s="1"/>
  <c r="V617" i="2"/>
  <c r="J617" i="2"/>
  <c r="G617" i="2"/>
  <c r="BE616" i="2" a="1"/>
  <c r="BE616" i="2"/>
  <c r="G616" i="2" s="1"/>
  <c r="V616" i="2"/>
  <c r="J616" i="2"/>
  <c r="BE615" i="2" a="1"/>
  <c r="BE615" i="2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 s="1"/>
  <c r="G603" i="2" s="1"/>
  <c r="V603" i="2"/>
  <c r="J603" i="2"/>
  <c r="BE602" i="2" a="1"/>
  <c r="BE602" i="2"/>
  <c r="G602" i="2" s="1"/>
  <c r="V602" i="2"/>
  <c r="J602" i="2"/>
  <c r="BE601" i="2" a="1"/>
  <c r="BE601" i="2" s="1"/>
  <c r="G601" i="2" s="1"/>
  <c r="V601" i="2"/>
  <c r="BE600" i="2" a="1"/>
  <c r="BE600" i="2" s="1"/>
  <c r="G600" i="2" s="1"/>
  <c r="V600" i="2"/>
  <c r="J600" i="2"/>
  <c r="BE599" i="2" a="1"/>
  <c r="BE599" i="2"/>
  <c r="G599" i="2" s="1"/>
  <c r="V599" i="2"/>
  <c r="J599" i="2"/>
  <c r="BE598" i="2" a="1"/>
  <c r="BE598" i="2" s="1"/>
  <c r="G598" i="2" s="1"/>
  <c r="V598" i="2"/>
  <c r="J598" i="2"/>
  <c r="BE597" i="2" a="1"/>
  <c r="BE597" i="2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/>
  <c r="G593" i="2" s="1"/>
  <c r="V593" i="2"/>
  <c r="J593" i="2"/>
  <c r="BE592" i="2" a="1"/>
  <c r="BE592" i="2" s="1"/>
  <c r="G592" i="2" s="1"/>
  <c r="V592" i="2"/>
  <c r="J592" i="2"/>
  <c r="BE591" i="2" a="1"/>
  <c r="BE591" i="2"/>
  <c r="G591" i="2" s="1"/>
  <c r="V591" i="2"/>
  <c r="J591" i="2"/>
  <c r="BE590" i="2" a="1"/>
  <c r="BE590" i="2" s="1"/>
  <c r="G590" i="2" s="1"/>
  <c r="V590" i="2"/>
  <c r="J590" i="2"/>
  <c r="BE589" i="2" a="1"/>
  <c r="BE589" i="2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/>
  <c r="G583" i="2" s="1"/>
  <c r="V583" i="2"/>
  <c r="J583" i="2"/>
  <c r="BE582" i="2" a="1"/>
  <c r="BE582" i="2" s="1"/>
  <c r="G582" i="2" s="1"/>
  <c r="V582" i="2"/>
  <c r="J582" i="2"/>
  <c r="BE581" i="2" a="1"/>
  <c r="BE581" i="2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/>
  <c r="G567" i="2" s="1"/>
  <c r="V567" i="2"/>
  <c r="J567" i="2"/>
  <c r="BE566" i="2" a="1"/>
  <c r="BE566" i="2" s="1"/>
  <c r="G566" i="2" s="1"/>
  <c r="V566" i="2"/>
  <c r="J566" i="2"/>
  <c r="BE565" i="2" a="1"/>
  <c r="BE565" i="2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/>
  <c r="G562" i="2" s="1"/>
  <c r="V562" i="2"/>
  <c r="J562" i="2"/>
  <c r="BE561" i="2" a="1"/>
  <c r="BE561" i="2" s="1"/>
  <c r="G561" i="2" s="1"/>
  <c r="V561" i="2"/>
  <c r="J561" i="2"/>
  <c r="BE560" i="2" a="1"/>
  <c r="BE560" i="2"/>
  <c r="G560" i="2" s="1"/>
  <c r="V560" i="2"/>
  <c r="J560" i="2"/>
  <c r="BE559" i="2" a="1"/>
  <c r="BE559" i="2" s="1"/>
  <c r="G559" i="2" s="1"/>
  <c r="V559" i="2"/>
  <c r="J559" i="2"/>
  <c r="BE558" i="2" a="1"/>
  <c r="BE558" i="2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/>
  <c r="G544" i="2" s="1"/>
  <c r="V544" i="2"/>
  <c r="J544" i="2"/>
  <c r="BE543" i="2" a="1"/>
  <c r="BE543" i="2" s="1"/>
  <c r="G543" i="2" s="1"/>
  <c r="V543" i="2"/>
  <c r="J543" i="2"/>
  <c r="BE542" i="2" a="1"/>
  <c r="BE542" i="2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/>
  <c r="G538" i="2" s="1"/>
  <c r="V538" i="2"/>
  <c r="J538" i="2"/>
  <c r="BE537" i="2" a="1"/>
  <c r="BE537" i="2" s="1"/>
  <c r="G537" i="2" s="1"/>
  <c r="V537" i="2"/>
  <c r="J537" i="2"/>
  <c r="BE536" i="2" a="1"/>
  <c r="BE536" i="2"/>
  <c r="G536" i="2" s="1"/>
  <c r="V536" i="2"/>
  <c r="J536" i="2"/>
  <c r="BE535" i="2" a="1"/>
  <c r="BE535" i="2" s="1"/>
  <c r="G535" i="2" s="1"/>
  <c r="V535" i="2"/>
  <c r="J535" i="2"/>
  <c r="BE534" i="2" a="1"/>
  <c r="BE534" i="2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/>
  <c r="G512" i="2" s="1"/>
  <c r="V512" i="2"/>
  <c r="J512" i="2"/>
  <c r="BE511" i="2" a="1"/>
  <c r="BE511" i="2" s="1"/>
  <c r="G511" i="2" s="1"/>
  <c r="V511" i="2"/>
  <c r="J511" i="2"/>
  <c r="BE510" i="2" a="1"/>
  <c r="BE510" i="2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/>
  <c r="G502" i="2" s="1"/>
  <c r="V502" i="2"/>
  <c r="J502" i="2"/>
  <c r="BE501" i="2" a="1"/>
  <c r="BE501" i="2" s="1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/>
  <c r="G496" i="2" s="1"/>
  <c r="V496" i="2"/>
  <c r="BE495" i="2" a="1"/>
  <c r="BE495" i="2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/>
  <c r="G471" i="2" s="1"/>
  <c r="V471" i="2"/>
  <c r="J471" i="2"/>
  <c r="BE470" i="2" a="1"/>
  <c r="BE470" i="2" s="1"/>
  <c r="G470" i="2" s="1"/>
  <c r="V470" i="2"/>
  <c r="J470" i="2"/>
  <c r="BE469" i="2" a="1"/>
  <c r="BE469" i="2"/>
  <c r="G469" i="2" s="1"/>
  <c r="V469" i="2"/>
  <c r="J469" i="2"/>
  <c r="BE468" i="2" a="1"/>
  <c r="BE468" i="2" s="1"/>
  <c r="G468" i="2" s="1"/>
  <c r="V468" i="2"/>
  <c r="J468" i="2"/>
  <c r="BE467" i="2" a="1"/>
  <c r="BE467" i="2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V462" i="2"/>
  <c r="J462" i="2"/>
  <c r="G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/>
  <c r="G456" i="2" s="1"/>
  <c r="V456" i="2"/>
  <c r="J456" i="2"/>
  <c r="BE455" i="2" a="1"/>
  <c r="BE455" i="2" s="1"/>
  <c r="G455" i="2" s="1"/>
  <c r="V455" i="2"/>
  <c r="J455" i="2"/>
  <c r="BE454" i="2" a="1"/>
  <c r="BE454" i="2"/>
  <c r="G454" i="2" s="1"/>
  <c r="V454" i="2"/>
  <c r="J454" i="2"/>
  <c r="BE453" i="2" a="1"/>
  <c r="BE453" i="2" s="1"/>
  <c r="G453" i="2" s="1"/>
  <c r="V453" i="2"/>
  <c r="J453" i="2"/>
  <c r="BE452" i="2" a="1"/>
  <c r="BE452" i="2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 s="1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/>
  <c r="G375" i="2" s="1"/>
  <c r="V375" i="2"/>
  <c r="BE374" i="2" a="1"/>
  <c r="BE374" i="2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/>
  <c r="G370" i="2" s="1"/>
  <c r="V370" i="2"/>
  <c r="J370" i="2"/>
  <c r="BE369" i="2" a="1"/>
  <c r="BE369" i="2" s="1"/>
  <c r="G369" i="2" s="1"/>
  <c r="V369" i="2"/>
  <c r="J369" i="2"/>
  <c r="BE368" i="2" a="1"/>
  <c r="BE368" i="2"/>
  <c r="G368" i="2" s="1"/>
  <c r="V368" i="2"/>
  <c r="J368" i="2"/>
  <c r="BE367" i="2" a="1"/>
  <c r="BE367" i="2" s="1"/>
  <c r="G367" i="2" s="1"/>
  <c r="V367" i="2"/>
  <c r="J367" i="2"/>
  <c r="BE366" i="2" a="1"/>
  <c r="BE366" i="2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/>
  <c r="G281" i="2" s="1"/>
  <c r="V281" i="2"/>
  <c r="J281" i="2"/>
  <c r="BE280" i="2" a="1"/>
  <c r="BE280" i="2" s="1"/>
  <c r="G280" i="2" s="1"/>
  <c r="V280" i="2"/>
  <c r="J280" i="2"/>
  <c r="BE279" i="2" a="1"/>
  <c r="BE279" i="2" s="1"/>
  <c r="V279" i="2"/>
  <c r="J279" i="2"/>
  <c r="G279" i="2"/>
  <c r="BE278" i="2" a="1"/>
  <c r="BE278" i="2" s="1"/>
  <c r="V278" i="2"/>
  <c r="J278" i="2"/>
  <c r="G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/>
  <c r="G246" i="2" s="1"/>
  <c r="V246" i="2"/>
  <c r="J246" i="2"/>
  <c r="BE245" i="2" a="1"/>
  <c r="BE245" i="2" s="1"/>
  <c r="G245" i="2" s="1"/>
  <c r="V245" i="2"/>
  <c r="J245" i="2"/>
  <c r="BE244" i="2" a="1"/>
  <c r="BE244" i="2"/>
  <c r="G244" i="2" s="1"/>
  <c r="V244" i="2"/>
  <c r="BE243" i="2" a="1"/>
  <c r="BE243" i="2"/>
  <c r="G243" i="2" s="1"/>
  <c r="V243" i="2"/>
  <c r="BE242" i="2" a="1"/>
  <c r="BE242" i="2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/>
  <c r="G228" i="2" s="1"/>
  <c r="V228" i="2"/>
  <c r="J228" i="2"/>
  <c r="BE227" i="2" a="1"/>
  <c r="BE227" i="2" s="1"/>
  <c r="G227" i="2" s="1"/>
  <c r="V227" i="2"/>
  <c r="J227" i="2"/>
  <c r="BE226" i="2" a="1"/>
  <c r="BE226" i="2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/>
  <c r="G212" i="2" s="1"/>
  <c r="V212" i="2"/>
  <c r="J212" i="2"/>
  <c r="BE211" i="2" a="1"/>
  <c r="BE211" i="2" s="1"/>
  <c r="G211" i="2" s="1"/>
  <c r="V211" i="2"/>
  <c r="J211" i="2"/>
  <c r="BE210" i="2" a="1"/>
  <c r="BE210" i="2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/>
  <c r="G196" i="2" s="1"/>
  <c r="V196" i="2"/>
  <c r="J196" i="2"/>
  <c r="BE195" i="2" a="1"/>
  <c r="BE195" i="2" s="1"/>
  <c r="G195" i="2" s="1"/>
  <c r="V195" i="2"/>
  <c r="J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/>
  <c r="G180" i="2" s="1"/>
  <c r="V180" i="2"/>
  <c r="J180" i="2"/>
  <c r="BE179" i="2" a="1"/>
  <c r="BE179" i="2" s="1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/>
  <c r="G164" i="2" s="1"/>
  <c r="V164" i="2"/>
  <c r="J164" i="2"/>
  <c r="BE163" i="2" a="1"/>
  <c r="BE163" i="2" s="1"/>
  <c r="G163" i="2" s="1"/>
  <c r="V163" i="2"/>
  <c r="J163" i="2"/>
  <c r="BE162" i="2" a="1"/>
  <c r="BE162" i="2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/>
  <c r="G148" i="2" s="1"/>
  <c r="V148" i="2"/>
  <c r="J148" i="2"/>
  <c r="BE147" i="2" a="1"/>
  <c r="BE147" i="2" s="1"/>
  <c r="G147" i="2" s="1"/>
  <c r="V147" i="2"/>
  <c r="J147" i="2"/>
  <c r="BE146" i="2" a="1"/>
  <c r="BE146" i="2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/>
  <c r="G143" i="2" s="1"/>
  <c r="V143" i="2"/>
  <c r="J143" i="2"/>
  <c r="BE142" i="2" a="1"/>
  <c r="BE142" i="2" s="1"/>
  <c r="G142" i="2" s="1"/>
  <c r="V142" i="2"/>
  <c r="J142" i="2"/>
  <c r="BE141" i="2" a="1"/>
  <c r="BE141" i="2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/>
  <c r="G135" i="2" s="1"/>
  <c r="V135" i="2"/>
  <c r="J135" i="2"/>
  <c r="BE134" i="2" a="1"/>
  <c r="BE134" i="2" s="1"/>
  <c r="G134" i="2" s="1"/>
  <c r="V134" i="2"/>
  <c r="J134" i="2"/>
  <c r="BE133" i="2" a="1"/>
  <c r="BE133" i="2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/>
  <c r="G119" i="2" s="1"/>
  <c r="V119" i="2"/>
  <c r="J119" i="2"/>
  <c r="BE118" i="2" a="1"/>
  <c r="BE118" i="2" s="1"/>
  <c r="G118" i="2" s="1"/>
  <c r="V118" i="2"/>
  <c r="J118" i="2"/>
  <c r="BE117" i="2" a="1"/>
  <c r="BE117" i="2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/>
  <c r="G103" i="2" s="1"/>
  <c r="V103" i="2"/>
  <c r="J103" i="2"/>
  <c r="BE102" i="2" a="1"/>
  <c r="BE102" i="2" s="1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/>
  <c r="G95" i="2" s="1"/>
  <c r="V95" i="2"/>
  <c r="J95" i="2"/>
  <c r="BE94" i="2" a="1"/>
  <c r="BE94" i="2" s="1"/>
  <c r="G94" i="2" s="1"/>
  <c r="V94" i="2"/>
  <c r="J94" i="2"/>
  <c r="BE93" i="2" a="1"/>
  <c r="BE93" i="2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/>
  <c r="G87" i="2" s="1"/>
  <c r="V87" i="2"/>
  <c r="BE86" i="2" a="1"/>
  <c r="BE86" i="2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/>
  <c r="G80" i="2" s="1"/>
  <c r="V80" i="2"/>
  <c r="J80" i="2"/>
  <c r="BE79" i="2" a="1"/>
  <c r="BE79" i="2" s="1"/>
  <c r="G79" i="2" s="1"/>
  <c r="V79" i="2"/>
  <c r="J79" i="2"/>
  <c r="BE78" i="2" a="1"/>
  <c r="BE78" i="2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/>
  <c r="G72" i="2" s="1"/>
  <c r="V72" i="2"/>
  <c r="J72" i="2"/>
  <c r="BE71" i="2" a="1"/>
  <c r="BE71" i="2" s="1"/>
  <c r="G71" i="2" s="1"/>
  <c r="V71" i="2"/>
  <c r="J71" i="2"/>
  <c r="BE70" i="2" a="1"/>
  <c r="BE70" i="2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/>
  <c r="G64" i="2" s="1"/>
  <c r="V64" i="2"/>
  <c r="J64" i="2"/>
  <c r="BE63" i="2" a="1"/>
  <c r="BE63" i="2" s="1"/>
  <c r="G63" i="2" s="1"/>
  <c r="V63" i="2"/>
  <c r="J63" i="2"/>
  <c r="BE62" i="2" a="1"/>
  <c r="BE62" i="2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/>
  <c r="G43" i="2" s="1"/>
  <c r="V43" i="2"/>
  <c r="J43" i="2"/>
  <c r="BE42" i="2" a="1"/>
  <c r="BE42" i="2" s="1"/>
  <c r="G42" i="2" s="1"/>
  <c r="V42" i="2"/>
  <c r="J42" i="2"/>
  <c r="BE41" i="2" a="1"/>
  <c r="BE41" i="2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/>
  <c r="G22" i="2" s="1"/>
  <c r="V22" i="2"/>
  <c r="J22" i="2"/>
  <c r="BE21" i="2" a="1"/>
  <c r="BE21" i="2" s="1"/>
  <c r="G21" i="2" s="1"/>
  <c r="V21" i="2"/>
  <c r="J21" i="2"/>
  <c r="BE20" i="2" a="1"/>
  <c r="BE20" i="2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/>
  <c r="G8" i="2" s="1"/>
  <c r="V8" i="2"/>
  <c r="J8" i="2"/>
  <c r="BE7" i="2" a="1"/>
  <c r="BE7" i="2" s="1"/>
  <c r="G7" i="2" s="1"/>
  <c r="V7" i="2"/>
  <c r="J7" i="2"/>
  <c r="BE6" i="2" a="1"/>
  <c r="BE6" i="2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16" i="4" l="1"/>
  <c r="V16" i="4"/>
  <c r="I453" i="11"/>
  <c r="G26" i="4"/>
  <c r="I28" i="14"/>
  <c r="BE941" i="2"/>
  <c r="G3" i="2"/>
  <c r="V365" i="3"/>
  <c r="V368" i="3"/>
  <c r="G3" i="4"/>
  <c r="AF38" i="4"/>
  <c r="V3" i="4"/>
  <c r="G6" i="4"/>
  <c r="V17" i="4"/>
  <c r="G17" i="4"/>
  <c r="V24" i="4"/>
  <c r="G24" i="4"/>
  <c r="G27" i="4"/>
  <c r="V31" i="4"/>
  <c r="G31" i="4"/>
  <c r="D5" i="14"/>
  <c r="V147" i="3"/>
  <c r="V143" i="3"/>
  <c r="V180" i="3"/>
  <c r="V176" i="3"/>
  <c r="V172" i="3"/>
  <c r="V9" i="4"/>
  <c r="G9" i="4"/>
  <c r="G12" i="4"/>
  <c r="V12" i="4"/>
  <c r="G33" i="4"/>
  <c r="V33" i="4"/>
  <c r="J16" i="14"/>
  <c r="D9" i="14"/>
  <c r="G15" i="4"/>
  <c r="V15" i="4"/>
  <c r="G30" i="4"/>
  <c r="V30" i="4"/>
  <c r="G32" i="4"/>
  <c r="V32" i="4"/>
  <c r="V326" i="3"/>
  <c r="V334" i="3"/>
  <c r="V337" i="3"/>
  <c r="V346" i="3"/>
  <c r="V366" i="3"/>
  <c r="V369" i="3"/>
  <c r="V378" i="3"/>
  <c r="G8" i="4"/>
  <c r="V8" i="4"/>
  <c r="G10" i="4"/>
  <c r="V10" i="4"/>
  <c r="G14" i="4"/>
  <c r="V14" i="4"/>
  <c r="V22" i="4"/>
  <c r="G22" i="4"/>
  <c r="G28" i="4"/>
  <c r="V395" i="3"/>
  <c r="V391" i="3"/>
  <c r="V387" i="3"/>
  <c r="V383" i="3"/>
  <c r="V379" i="3"/>
  <c r="V375" i="3"/>
  <c r="V371" i="3"/>
  <c r="V367" i="3"/>
  <c r="V363" i="3"/>
  <c r="V359" i="3"/>
  <c r="V355" i="3"/>
  <c r="V351" i="3"/>
  <c r="V347" i="3"/>
  <c r="V343" i="3"/>
  <c r="V339" i="3"/>
  <c r="V335" i="3"/>
  <c r="O10" i="15"/>
  <c r="L28" i="15"/>
  <c r="L27" i="15"/>
  <c r="N19" i="15"/>
  <c r="O28" i="15"/>
  <c r="M27" i="15"/>
  <c r="N26" i="15"/>
  <c r="N28" i="15"/>
  <c r="L21" i="15"/>
  <c r="L25" i="15"/>
  <c r="C5" i="14"/>
  <c r="C9" i="14" s="1"/>
  <c r="H16" i="14"/>
  <c r="M5" i="15"/>
  <c r="N4" i="15" s="1"/>
  <c r="O3" i="15"/>
  <c r="L5" i="15"/>
  <c r="L19" i="15"/>
  <c r="L20" i="15"/>
  <c r="N21" i="15"/>
  <c r="L24" i="15"/>
  <c r="N25" i="15"/>
  <c r="V184" i="3"/>
  <c r="V188" i="3"/>
  <c r="V192" i="3"/>
  <c r="V196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256" i="3"/>
  <c r="V260" i="3"/>
  <c r="V264" i="3"/>
  <c r="V268" i="3"/>
  <c r="V272" i="3"/>
  <c r="V276" i="3"/>
  <c r="V280" i="3"/>
  <c r="V284" i="3"/>
  <c r="V288" i="3"/>
  <c r="V292" i="3"/>
  <c r="V296" i="3"/>
  <c r="V300" i="3"/>
  <c r="V304" i="3"/>
  <c r="V308" i="3"/>
  <c r="V312" i="3"/>
  <c r="V316" i="3"/>
  <c r="V320" i="3"/>
  <c r="V324" i="3"/>
  <c r="V328" i="3"/>
  <c r="V332" i="3"/>
  <c r="V342" i="3"/>
  <c r="V345" i="3"/>
  <c r="V348" i="3"/>
  <c r="V358" i="3"/>
  <c r="V361" i="3"/>
  <c r="V364" i="3"/>
  <c r="V374" i="3"/>
  <c r="V377" i="3"/>
  <c r="V380" i="3"/>
  <c r="V390" i="3"/>
  <c r="V393" i="3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P15" i="15" s="1"/>
  <c r="K8" i="15"/>
  <c r="P9" i="15"/>
  <c r="M14" i="15"/>
  <c r="N18" i="15"/>
  <c r="L23" i="15"/>
  <c r="V151" i="3"/>
  <c r="V155" i="3"/>
  <c r="V159" i="3"/>
  <c r="V163" i="3"/>
  <c r="V167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V303" i="3"/>
  <c r="V307" i="3"/>
  <c r="V311" i="3"/>
  <c r="V315" i="3"/>
  <c r="V319" i="3"/>
  <c r="V323" i="3"/>
  <c r="V327" i="3"/>
  <c r="V331" i="3"/>
  <c r="V338" i="3"/>
  <c r="V341" i="3"/>
  <c r="V344" i="3"/>
  <c r="V354" i="3"/>
  <c r="V357" i="3"/>
  <c r="V360" i="3"/>
  <c r="V370" i="3"/>
  <c r="V373" i="3"/>
  <c r="V376" i="3"/>
  <c r="V386" i="3"/>
  <c r="V389" i="3"/>
  <c r="V392" i="3"/>
  <c r="V7" i="4"/>
  <c r="V29" i="4"/>
  <c r="I16" i="14"/>
  <c r="M16" i="14"/>
  <c r="L22" i="15"/>
  <c r="N23" i="15"/>
  <c r="L26" i="15"/>
  <c r="O21" i="15"/>
  <c r="O23" i="15"/>
  <c r="O25" i="15"/>
  <c r="G120" i="15"/>
  <c r="L18" i="15"/>
  <c r="N20" i="15"/>
  <c r="N22" i="15"/>
  <c r="N24" i="15"/>
  <c r="O13" i="15" l="1"/>
  <c r="O12" i="15"/>
  <c r="O11" i="15"/>
  <c r="O14" i="15"/>
  <c r="O9" i="15"/>
  <c r="M15" i="15"/>
  <c r="O8" i="15"/>
  <c r="N3" i="15"/>
  <c r="N5" i="15" s="1"/>
  <c r="K15" i="15"/>
  <c r="O27" i="15"/>
  <c r="N27" i="15"/>
  <c r="L15" i="15" l="1"/>
  <c r="L12" i="15"/>
  <c r="L10" i="15"/>
  <c r="L8" i="15"/>
  <c r="L11" i="15"/>
  <c r="N15" i="15"/>
  <c r="O15" i="15"/>
  <c r="N10" i="15"/>
  <c r="N14" i="15"/>
  <c r="L13" i="15"/>
  <c r="N8" i="15"/>
  <c r="N12" i="15"/>
  <c r="L9" i="15"/>
  <c r="L14" i="15"/>
  <c r="N9" i="15"/>
  <c r="N11" i="15"/>
  <c r="N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<sst xmlns="http://schemas.openxmlformats.org/spreadsheetml/2006/main" count="42629" uniqueCount="6981">
  <si>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</si>
  <si>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</si>
  <si>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</si>
  <si>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</si>
  <si>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</si>
  <si>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</si>
  <si>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</si>
  <si>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</si>
  <si>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</si>
  <si>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</si>
  <si>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</si>
  <si>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</si>
  <si>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</si>
  <si>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</si>
  <si>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</si>
  <si>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</si>
  <si>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</si>
  <si>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</si>
  <si>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</si>
  <si>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</si>
  <si>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</si>
  <si>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</si>
  <si>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</si>
  <si>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</si>
  <si>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</si>
  <si>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</si>
  <si>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</si>
  <si>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</si>
  <si>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</si>
  <si>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</si>
  <si>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</si>
  <si>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</si>
  <si>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</si>
  <si>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</si>
  <si>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</si>
  <si>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</si>
  <si>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Vinicius Da Costa De Souza</t>
  </si>
  <si>
    <t>474990</t>
  </si>
  <si>
    <t>MI Smart</t>
  </si>
  <si>
    <t>Mariana Rocha</t>
  </si>
  <si>
    <t>994.183.711-20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</si>
  <si>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</si>
  <si>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</si>
  <si>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</si>
  <si>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</si>
  <si>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</si>
  <si>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</si>
  <si>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</si>
  <si>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</si>
  <si>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</si>
  <si>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</si>
  <si>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</si>
  <si>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</si>
  <si>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</si>
  <si>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</si>
  <si>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</si>
  <si>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</si>
  <si>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</si>
  <si>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</si>
  <si>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</si>
  <si>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</si>
  <si>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</si>
  <si>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</si>
  <si>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</si>
  <si>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</si>
  <si>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</si>
  <si>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</si>
  <si>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</si>
  <si>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</si>
  <si>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</si>
  <si>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</si>
  <si>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Engel Cristina de Carvalho Sociedade Individual De Advocacia</t>
  </si>
  <si>
    <t>9290248</t>
  </si>
  <si>
    <t>29.812.654/0001-00</t>
  </si>
  <si>
    <t>Ilton Luis Guimaraes De Siqueira</t>
  </si>
  <si>
    <t>2427806</t>
  </si>
  <si>
    <t>GO</t>
  </si>
  <si>
    <t>Vivian</t>
  </si>
  <si>
    <t>378.213.426-53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</si>
  <si>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</si>
  <si>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</si>
  <si>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</si>
  <si>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</si>
  <si>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</si>
  <si>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</si>
  <si>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</si>
  <si>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</si>
  <si>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MSD Construtora e Incorporadora Eirelli</t>
  </si>
  <si>
    <t>Rafael Vilela</t>
  </si>
  <si>
    <t>Em Análise pela Corretora</t>
  </si>
  <si>
    <t>CRIP</t>
  </si>
  <si>
    <t>Bruno Tedesco Rosa</t>
  </si>
  <si>
    <t>004515341</t>
  </si>
  <si>
    <t>Rodrigo Milanez</t>
  </si>
  <si>
    <t>Aguardando Cobrança de Taxas</t>
  </si>
  <si>
    <t>MULT PRIV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</si>
  <si>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</si>
  <si>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</si>
  <si>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</si>
  <si>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</si>
  <si>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</si>
  <si>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</si>
  <si>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</si>
  <si>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</si>
  <si>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</si>
  <si>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</si>
  <si>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</si>
  <si>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</si>
  <si>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</si>
  <si>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</si>
  <si>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</si>
  <si>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</si>
  <si>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</si>
  <si>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</si>
  <si>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</si>
  <si>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</si>
  <si>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</si>
  <si>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</si>
  <si>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Natalia Falavigna Silva</t>
  </si>
  <si>
    <t>004482102</t>
  </si>
  <si>
    <t>Mauricio Tutida Iryoda</t>
  </si>
  <si>
    <t>2146957</t>
  </si>
  <si>
    <t>FUND</t>
  </si>
  <si>
    <t>717.045.311-87</t>
  </si>
  <si>
    <t>Paschoal Guido Junior</t>
  </si>
  <si>
    <t>2427743</t>
  </si>
  <si>
    <t>977.514.641-00</t>
  </si>
  <si>
    <t>SP</t>
  </si>
  <si>
    <t>Leandro Araujo Lobo</t>
  </si>
  <si>
    <t>15919404</t>
  </si>
  <si>
    <t>052.033.347-06</t>
  </si>
  <si>
    <t>RJ</t>
  </si>
  <si>
    <t>Alisson Juliani</t>
  </si>
  <si>
    <t>4427733</t>
  </si>
  <si>
    <t>047.370.621-03</t>
  </si>
  <si>
    <t>Todos Serviços De Arquitetura LTDA</t>
  </si>
  <si>
    <t>9389773</t>
  </si>
  <si>
    <t>13.098.153/0001-65</t>
  </si>
  <si>
    <t>Danieli Teresinha Pikula</t>
  </si>
  <si>
    <t>4377713</t>
  </si>
  <si>
    <t>FII</t>
  </si>
  <si>
    <t>IFIX</t>
  </si>
  <si>
    <t>050.802.179-01</t>
  </si>
  <si>
    <t>Favor não vender a posição de BTHF11. Sempre que cair dividendos enviar para a conta cadastrada. Enviar o recurso em saldo para a conta cadastrada.</t>
  </si>
  <si>
    <t>Vera Lucia Elias De Oliveira</t>
  </si>
  <si>
    <t>005105970</t>
  </si>
  <si>
    <t>Rafael Souza Caldas</t>
  </si>
  <si>
    <t>004801481</t>
  </si>
  <si>
    <t>870.473.223-53</t>
  </si>
  <si>
    <t>MA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</si>
  <si>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</si>
  <si>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</si>
  <si>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</si>
  <si>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</si>
  <si>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</si>
  <si>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</si>
  <si>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</si>
  <si>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</si>
  <si>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</si>
  <si>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</si>
  <si>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</si>
  <si>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</si>
  <si>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</si>
  <si>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</si>
  <si>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</si>
  <si>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</si>
  <si>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</si>
  <si>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</si>
  <si>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</si>
  <si>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</si>
  <si>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</si>
  <si>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</si>
  <si>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</si>
  <si>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</si>
  <si>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</si>
  <si>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</si>
  <si>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</si>
  <si>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</si>
  <si>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</si>
  <si>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</si>
  <si>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</si>
  <si>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</si>
  <si>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</si>
  <si>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</si>
  <si>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</si>
  <si>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</si>
  <si>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</si>
  <si>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</si>
  <si>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</si>
  <si>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</si>
  <si>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</si>
  <si>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</si>
  <si>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</si>
  <si>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</si>
  <si>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</si>
  <si>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</si>
  <si>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</si>
  <si>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</si>
  <si>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</si>
  <si>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</si>
  <si>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</si>
  <si>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</si>
  <si>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</si>
  <si>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</si>
  <si>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</si>
  <si>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</si>
  <si>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</si>
  <si>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</si>
  <si>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</si>
  <si>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</si>
  <si>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</si>
  <si>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</si>
  <si>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</si>
  <si>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</si>
  <si>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</si>
  <si>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</si>
  <si>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</si>
  <si>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</si>
  <si>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</si>
  <si>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</si>
  <si>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</si>
  <si>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</si>
  <si>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</si>
  <si>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</si>
  <si>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</si>
  <si>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</si>
  <si>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</si>
  <si>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</si>
  <si>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</si>
  <si>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</si>
  <si>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</si>
  <si>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</si>
  <si>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</si>
  <si>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</si>
  <si>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</si>
  <si>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</si>
  <si>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</si>
  <si>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</si>
  <si>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</si>
  <si>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</si>
  <si>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</si>
  <si>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</si>
  <si>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</si>
  <si>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</si>
  <si>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</si>
  <si>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</si>
  <si>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</si>
  <si>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</si>
  <si>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</si>
  <si>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</si>
  <si>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</si>
  <si>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</si>
  <si>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</si>
  <si>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</si>
  <si>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</si>
  <si>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</si>
  <si>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</si>
  <si>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</si>
  <si>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</si>
  <si>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</si>
  <si>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</si>
  <si>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</si>
  <si>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</si>
  <si>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</si>
  <si>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</si>
  <si>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</si>
  <si>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</si>
  <si>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</si>
  <si>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</si>
  <si>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</si>
  <si>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</si>
  <si>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</si>
  <si>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</si>
  <si>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</si>
  <si>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</si>
  <si>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</si>
  <si>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</si>
  <si>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</si>
  <si>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</si>
  <si>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</si>
  <si>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</si>
  <si>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</si>
  <si>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</si>
  <si>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</si>
  <si>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</si>
  <si>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</si>
  <si>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</si>
  <si>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</si>
  <si>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</si>
  <si>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</si>
  <si>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</si>
  <si>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</si>
  <si>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</si>
  <si>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</si>
  <si>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</si>
  <si>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</si>
  <si>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</si>
  <si>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</si>
  <si>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</si>
  <si>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</si>
  <si>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</si>
  <si>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</si>
  <si>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</si>
  <si>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</si>
  <si>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</si>
  <si>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</si>
  <si>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</si>
  <si>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</si>
  <si>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</si>
  <si>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</si>
  <si>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</si>
  <si>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</si>
  <si>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</si>
  <si>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</si>
  <si>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</si>
  <si>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</si>
  <si>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</si>
  <si>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</si>
  <si>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</si>
  <si>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</si>
  <si>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</si>
  <si>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</si>
  <si>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</si>
  <si>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</si>
  <si>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</si>
  <si>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</si>
  <si>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</si>
  <si>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</si>
  <si>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</si>
  <si>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</si>
  <si>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</si>
  <si>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</si>
  <si>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</si>
  <si>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</si>
  <si>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</si>
  <si>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</si>
  <si>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</si>
  <si>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</si>
  <si>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</si>
  <si>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</si>
  <si>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</si>
  <si>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</si>
  <si>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</si>
  <si>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</si>
  <si>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</si>
  <si>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</si>
  <si>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</si>
  <si>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</si>
  <si>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</si>
  <si>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</si>
  <si>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</si>
  <si>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</si>
  <si>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</si>
  <si>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</si>
  <si>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</si>
  <si>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</si>
  <si>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</si>
  <si>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</si>
  <si>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</si>
  <si>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</si>
  <si>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</si>
  <si>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</si>
  <si>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</si>
  <si>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</si>
  <si>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</si>
  <si>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</si>
  <si>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</si>
  <si>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</si>
  <si>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</si>
  <si>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</si>
  <si>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</si>
  <si>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</si>
  <si>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</si>
  <si>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</si>
  <si>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</si>
  <si>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</si>
  <si>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</si>
  <si>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</si>
  <si>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</si>
  <si>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</si>
  <si>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</si>
  <si>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</si>
  <si>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</si>
  <si>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</si>
  <si>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</si>
  <si>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</si>
  <si>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</si>
  <si>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</si>
  <si>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</si>
  <si>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</si>
  <si>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</si>
  <si>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</si>
  <si>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</si>
  <si>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</si>
  <si>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</si>
  <si>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</si>
  <si>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</si>
  <si>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</si>
  <si>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</si>
  <si>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</si>
  <si>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</si>
  <si>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</si>
  <si>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</si>
  <si>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</si>
  <si>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</si>
  <si>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</si>
  <si>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</si>
  <si>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</si>
  <si>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</si>
  <si>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</si>
  <si>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</si>
  <si>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</si>
  <si>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</si>
  <si>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</si>
  <si>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</si>
  <si>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</si>
  <si>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</si>
  <si>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</si>
  <si>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</si>
  <si>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</si>
  <si>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</si>
  <si>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</si>
  <si>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</si>
  <si>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</si>
  <si>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</si>
  <si>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</si>
  <si>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</si>
  <si>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</si>
  <si>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</si>
  <si>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</si>
  <si>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</si>
  <si>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</si>
  <si>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</si>
  <si>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</si>
  <si>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</si>
  <si>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</si>
  <si>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</si>
  <si>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</si>
  <si>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</si>
  <si>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</si>
  <si>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</si>
  <si>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</si>
  <si>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</si>
  <si>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</si>
  <si>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</si>
  <si>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</si>
  <si>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</si>
  <si>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</si>
  <si>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</si>
  <si>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</si>
  <si>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</si>
  <si>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</si>
  <si>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</si>
  <si>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</si>
  <si>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</si>
  <si>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</si>
  <si>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</si>
  <si>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</si>
  <si>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</si>
  <si>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</si>
  <si>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</si>
  <si>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</si>
  <si>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</si>
  <si>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</si>
  <si>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</si>
  <si>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</si>
  <si>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</si>
  <si>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</si>
  <si>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</si>
  <si>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</si>
  <si>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</si>
  <si>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</si>
  <si>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</si>
  <si>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</si>
  <si>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</si>
  <si>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</si>
  <si>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</si>
  <si>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</si>
  <si>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</si>
  <si>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</si>
  <si>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</si>
  <si>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</si>
  <si>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</si>
  <si>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</si>
  <si>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</si>
  <si>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</si>
  <si>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</si>
  <si>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</si>
  <si>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</si>
  <si>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</si>
  <si>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</si>
  <si>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</si>
  <si>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</si>
  <si>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</si>
  <si>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</si>
  <si>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</si>
  <si>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</si>
  <si>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</si>
  <si>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</si>
  <si>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</si>
  <si>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</si>
  <si>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</si>
  <si>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</si>
  <si>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</si>
  <si>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</si>
  <si>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</si>
  <si>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</si>
  <si>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</si>
  <si>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</si>
  <si>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</si>
  <si>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</si>
  <si>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</si>
  <si>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</si>
  <si>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</si>
  <si>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</si>
  <si>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</si>
  <si>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</si>
  <si>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</si>
  <si>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</si>
  <si>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</si>
  <si>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</si>
  <si>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</si>
  <si>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</si>
  <si>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</si>
  <si>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</si>
  <si>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</si>
  <si>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</si>
  <si>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</si>
  <si>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</si>
  <si>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</si>
  <si>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</si>
  <si>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</si>
  <si>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</si>
  <si>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</si>
  <si>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</si>
  <si>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</si>
  <si>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</si>
  <si>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</si>
  <si>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</si>
  <si>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</si>
  <si>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</si>
  <si>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</si>
  <si>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</si>
  <si>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</si>
  <si>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</si>
  <si>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</si>
  <si>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</si>
  <si>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</si>
  <si>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</si>
  <si>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</si>
  <si>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</si>
  <si>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</si>
  <si>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</si>
  <si>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</si>
  <si>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</si>
  <si>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</si>
  <si>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</si>
  <si>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</si>
  <si>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</si>
  <si>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</si>
  <si>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</si>
  <si>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</si>
  <si>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</si>
  <si>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</si>
  <si>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</si>
  <si>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</si>
  <si>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</si>
  <si>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</si>
  <si>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</si>
  <si>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</si>
  <si>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</si>
  <si>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</si>
  <si>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</si>
  <si>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</si>
  <si>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</si>
  <si>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</si>
  <si>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</si>
  <si>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</si>
  <si>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</si>
  <si>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</si>
  <si>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</si>
  <si>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</si>
  <si>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</si>
  <si>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</si>
  <si>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</si>
  <si>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</si>
  <si>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</si>
  <si>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</si>
  <si>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</si>
  <si>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</si>
  <si>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</si>
  <si>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</si>
  <si>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</si>
  <si>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</si>
  <si>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</si>
  <si>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</si>
  <si>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</si>
  <si>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</si>
  <si>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</si>
  <si>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</si>
  <si>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</si>
  <si>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</si>
  <si>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</si>
  <si>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</si>
  <si>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</si>
  <si>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</si>
  <si>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</si>
  <si>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</si>
  <si>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</si>
  <si>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</si>
  <si>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</si>
  <si>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</si>
  <si>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</si>
  <si>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</si>
  <si>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</si>
  <si>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</si>
  <si>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</si>
  <si>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</si>
  <si>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</si>
  <si>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</si>
  <si>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</si>
  <si>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</si>
  <si>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</si>
  <si>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</si>
  <si>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</si>
  <si>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</si>
  <si>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</si>
  <si>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</si>
  <si>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</si>
  <si>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</si>
  <si>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</si>
  <si>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</si>
  <si>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</si>
  <si>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</si>
  <si>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</si>
  <si>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</si>
  <si>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</si>
  <si>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</si>
  <si>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</si>
  <si>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</si>
  <si>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</si>
  <si>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</si>
  <si>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</si>
  <si>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</si>
  <si>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</si>
  <si>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</si>
  <si>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</si>
  <si>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</si>
  <si>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</si>
  <si>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</si>
  <si>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</si>
  <si>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</si>
  <si>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</si>
  <si>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</si>
  <si>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</si>
  <si>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</si>
  <si>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</si>
  <si>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</si>
  <si>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</si>
  <si>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</si>
  <si>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</si>
  <si>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</si>
  <si>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</si>
  <si>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</si>
  <si>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</si>
  <si>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</si>
  <si>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</si>
  <si>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</si>
  <si>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</si>
  <si>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</si>
  <si>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</si>
  <si>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</si>
  <si>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</si>
  <si>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</si>
  <si>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</si>
  <si>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</si>
  <si>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</si>
  <si>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</si>
  <si>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</si>
  <si>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</si>
  <si>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</si>
  <si>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</si>
  <si>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</si>
  <si>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</si>
  <si>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</si>
  <si>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</si>
  <si>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</si>
  <si>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</si>
  <si>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</si>
  <si>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</si>
  <si>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</si>
  <si>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</si>
  <si>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</si>
  <si>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</si>
  <si>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</si>
  <si>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</si>
  <si>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</si>
  <si>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</si>
  <si>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</si>
  <si>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</si>
  <si>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</si>
  <si>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</si>
  <si>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</si>
  <si>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</si>
  <si>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</si>
  <si>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</si>
  <si>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</si>
  <si>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</si>
  <si>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</si>
  <si>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</si>
  <si>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</si>
  <si>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</si>
  <si>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</si>
  <si>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</si>
  <si>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</si>
  <si>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</si>
  <si>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</si>
  <si>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</si>
  <si>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</si>
  <si>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</si>
  <si>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</si>
  <si>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</si>
  <si>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</si>
  <si>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</si>
  <si>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</si>
  <si>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</si>
  <si>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</si>
  <si>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</si>
  <si>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</si>
  <si>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</si>
  <si>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</si>
  <si>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</si>
  <si>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</si>
  <si>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</si>
  <si>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</si>
  <si>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</si>
  <si>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</si>
  <si>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</si>
  <si>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</si>
  <si>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</si>
  <si>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</si>
  <si>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</si>
  <si>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</si>
  <si>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</si>
  <si>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</si>
  <si>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</si>
  <si>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</si>
  <si>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</si>
  <si>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</si>
  <si>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</si>
  <si>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</si>
  <si>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</si>
  <si>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</si>
  <si>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</si>
  <si>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</si>
  <si>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</si>
  <si>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</si>
  <si>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</si>
  <si>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</si>
  <si>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</si>
  <si>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</si>
  <si>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</si>
  <si>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</si>
  <si>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</si>
  <si>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</si>
  <si>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</si>
  <si>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</si>
  <si>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</si>
  <si>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</si>
  <si>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</si>
  <si>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</si>
  <si>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</si>
  <si>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</si>
  <si>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</si>
  <si>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</si>
  <si>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</si>
  <si>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</si>
  <si>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</si>
  <si>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</si>
  <si>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</si>
  <si>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</si>
  <si>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</si>
  <si>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</si>
  <si>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</si>
  <si>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</si>
  <si>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</si>
  <si>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</si>
  <si>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</si>
  <si>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</si>
  <si>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</si>
  <si>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</si>
  <si>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</si>
  <si>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</si>
  <si>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</si>
  <si>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</si>
  <si>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</si>
  <si>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</si>
  <si>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</si>
  <si>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</si>
  <si>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</si>
  <si>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</si>
  <si>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</si>
  <si>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</si>
  <si>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</si>
  <si>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</si>
  <si>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</si>
  <si>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</si>
  <si>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</si>
  <si>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</si>
  <si>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</si>
  <si>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</si>
  <si>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</si>
  <si>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</si>
  <si>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</si>
  <si>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</si>
  <si>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</si>
  <si>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</si>
  <si>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</si>
  <si>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</si>
  <si>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</si>
  <si>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</si>
  <si>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</si>
  <si>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</si>
  <si>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</si>
  <si>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</si>
  <si>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</si>
  <si>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</si>
  <si>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</si>
  <si>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</si>
  <si>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</si>
  <si>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</si>
  <si>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</si>
  <si>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</si>
  <si>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</si>
  <si>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</si>
  <si>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</si>
  <si>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</si>
  <si>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</si>
  <si>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</si>
  <si>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</si>
  <si>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</si>
  <si>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</si>
  <si>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</si>
  <si>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</si>
  <si>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</si>
  <si>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</si>
  <si>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</si>
  <si>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</si>
  <si>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</si>
  <si>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</si>
  <si>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</si>
  <si>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</si>
  <si>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</si>
  <si>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</si>
  <si>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</si>
  <si>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</si>
  <si>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</si>
  <si>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</si>
  <si>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</si>
  <si>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</si>
  <si>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</si>
  <si>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</si>
  <si>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</si>
  <si>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</si>
  <si>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</si>
  <si>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</si>
  <si>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</si>
  <si>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</si>
  <si>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</si>
  <si>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</si>
  <si>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</si>
  <si>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</si>
  <si>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</si>
  <si>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</si>
  <si>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</si>
  <si>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</si>
  <si>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</si>
  <si>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</si>
  <si>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</si>
  <si>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</si>
  <si>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</si>
  <si>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</si>
  <si>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</si>
  <si>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</si>
  <si>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</si>
  <si>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</si>
  <si>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</si>
  <si>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</si>
  <si>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</si>
  <si>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</si>
  <si>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</si>
  <si>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</si>
  <si>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</si>
  <si>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</si>
  <si>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</si>
  <si>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</si>
  <si>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</si>
  <si>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</si>
  <si>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</si>
  <si>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</si>
  <si>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</si>
  <si>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</si>
  <si>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</si>
  <si>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</si>
  <si>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</si>
  <si>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</si>
  <si>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</si>
  <si>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</si>
  <si>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</si>
  <si>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</si>
  <si>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</si>
  <si>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</si>
  <si>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</si>
  <si>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</si>
  <si>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</si>
  <si>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</si>
  <si>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</si>
  <si>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</si>
  <si>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</si>
  <si>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</si>
  <si>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</si>
  <si>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</si>
  <si>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</si>
  <si>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</si>
  <si>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</si>
  <si>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</si>
  <si>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</si>
  <si>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</si>
  <si>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</si>
  <si>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</si>
  <si>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</si>
  <si>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</si>
  <si>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</si>
  <si>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</si>
  <si>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</si>
  <si>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</si>
  <si>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</si>
  <si>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</si>
  <si>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</si>
  <si>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</si>
  <si>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</si>
  <si>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</si>
  <si>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</si>
  <si>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</si>
  <si>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</si>
  <si>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</si>
  <si>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</si>
  <si>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</si>
  <si>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</si>
  <si>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</si>
  <si>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</si>
  <si>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</si>
  <si>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</si>
  <si>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</si>
  <si>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</si>
  <si>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</si>
  <si>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</si>
  <si>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</si>
  <si>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</si>
  <si>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</si>
  <si>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</si>
  <si>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</si>
  <si>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</si>
  <si>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</si>
  <si>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</si>
  <si>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</si>
  <si>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</si>
  <si>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</si>
  <si>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</si>
  <si>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</si>
  <si>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</si>
  <si>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</si>
  <si>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</si>
  <si>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</si>
  <si>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</si>
  <si>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</si>
  <si>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</si>
  <si>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</si>
  <si>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</si>
  <si>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</si>
  <si>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</si>
  <si>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</si>
  <si>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</si>
  <si>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</si>
  <si>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</si>
  <si>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</si>
  <si>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</si>
  <si>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</si>
  <si>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</si>
  <si>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</si>
  <si>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</si>
  <si>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</si>
  <si>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</si>
  <si>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</si>
  <si>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</si>
  <si>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</si>
  <si>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</si>
  <si>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</si>
  <si>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</si>
  <si>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</si>
  <si>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</si>
  <si>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</si>
  <si>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</si>
  <si>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</si>
  <si>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</si>
  <si>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</si>
  <si>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</si>
  <si>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</si>
  <si>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</si>
  <si>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</si>
  <si>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</si>
  <si>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</si>
  <si>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</si>
  <si>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</si>
  <si>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</si>
  <si>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</si>
  <si>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</si>
  <si>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</si>
  <si>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</si>
  <si>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</si>
  <si>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</si>
  <si>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</si>
  <si>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</si>
  <si>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</si>
  <si>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</si>
  <si>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</si>
  <si>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</si>
  <si>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</si>
  <si>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</si>
  <si>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</si>
  <si>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</si>
  <si>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</si>
  <si>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</si>
  <si>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</si>
  <si>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</si>
  <si>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</si>
  <si>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</si>
  <si>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</si>
  <si>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</si>
  <si>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</si>
  <si>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</si>
  <si>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</si>
  <si>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</si>
  <si>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</si>
  <si>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</si>
  <si>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</si>
  <si>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</si>
  <si>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</si>
  <si>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</si>
  <si>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</si>
  <si>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</si>
  <si>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</si>
  <si>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</si>
  <si>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</si>
  <si>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</si>
  <si>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</si>
  <si>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</si>
  <si>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</si>
  <si>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</si>
  <si>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</si>
  <si>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</si>
  <si>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</si>
  <si>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</si>
  <si>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</si>
  <si>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</si>
  <si>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</si>
  <si>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</si>
  <si>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</si>
  <si>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</si>
  <si>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</si>
  <si>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</si>
  <si>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</si>
  <si>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</si>
  <si>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</si>
  <si>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</si>
  <si>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</si>
  <si>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</si>
  <si>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</si>
  <si>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</si>
  <si>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</si>
  <si>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</si>
  <si>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</si>
  <si>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</si>
  <si>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</si>
  <si>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</si>
  <si>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</si>
  <si>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</si>
  <si>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</si>
  <si>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</si>
  <si>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</si>
  <si>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</si>
  <si>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</si>
  <si>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</si>
  <si>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</si>
  <si>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</si>
  <si>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</si>
  <si>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</si>
  <si>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</si>
  <si>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</si>
  <si>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</si>
  <si>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</si>
  <si>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</si>
  <si>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</si>
  <si>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</si>
  <si>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</si>
  <si>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</si>
  <si>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</si>
  <si>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</si>
  <si>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</si>
  <si>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</si>
  <si>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</si>
  <si>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</si>
  <si>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</si>
  <si>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</si>
  <si>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</si>
  <si>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</si>
  <si>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</si>
  <si>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</si>
  <si>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</si>
  <si>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</si>
  <si>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</si>
  <si>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</si>
  <si>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</si>
  <si>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</si>
  <si>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</si>
  <si>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</si>
  <si>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</si>
  <si>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</si>
  <si>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</si>
  <si>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</si>
  <si>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</si>
  <si>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</si>
  <si>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</si>
  <si>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</si>
  <si>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</si>
  <si>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</si>
  <si>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</si>
  <si>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</si>
  <si>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</si>
  <si>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</si>
  <si>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</si>
  <si>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</si>
  <si>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</si>
  <si>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</si>
  <si>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</si>
  <si>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</si>
  <si>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</si>
  <si>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</si>
  <si>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</si>
  <si>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</si>
  <si>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</si>
  <si>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</si>
  <si>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</si>
  <si>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</si>
  <si>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</si>
  <si>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</si>
  <si>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</si>
  <si>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</si>
  <si>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</si>
  <si>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</si>
  <si>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</si>
  <si>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</si>
  <si>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</si>
  <si>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</si>
  <si>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</si>
  <si>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</si>
  <si>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</si>
  <si>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</si>
  <si>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</si>
  <si>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</si>
  <si>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</si>
  <si>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</si>
  <si>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</si>
  <si>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</si>
  <si>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</si>
  <si>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</si>
  <si>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</si>
  <si>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</si>
  <si>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</si>
  <si>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</si>
  <si>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</si>
  <si>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</si>
  <si>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</si>
  <si>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</si>
  <si>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</si>
  <si>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</si>
  <si>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</si>
  <si>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</si>
  <si>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</si>
  <si>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</si>
  <si>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</si>
  <si>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</si>
  <si>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</si>
  <si>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</si>
  <si>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</si>
  <si>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</si>
  <si>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</si>
  <si>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</si>
  <si>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</si>
  <si>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</si>
  <si>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</si>
  <si>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</si>
  <si>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</si>
  <si>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</si>
  <si>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</si>
  <si>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</si>
  <si>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</si>
  <si>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</si>
  <si>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</si>
  <si>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</si>
  <si>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</si>
  <si>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</si>
  <si>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</si>
  <si>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</si>
  <si>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</si>
  <si>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</si>
  <si>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</si>
  <si>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</si>
  <si>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</si>
  <si>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</si>
  <si>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</si>
  <si>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</si>
  <si>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</si>
  <si>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</si>
  <si>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</si>
  <si>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</si>
  <si>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</si>
  <si>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</si>
  <si>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</si>
  <si>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</si>
  <si>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</si>
  <si>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</si>
  <si>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</si>
  <si>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</si>
  <si>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</si>
  <si>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</si>
  <si>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</si>
  <si>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</si>
  <si>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</si>
  <si>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</si>
  <si>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</si>
  <si>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</si>
  <si>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</si>
  <si>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</si>
  <si>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</si>
  <si>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</si>
  <si>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</si>
  <si>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</si>
  <si>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</si>
  <si>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</si>
  <si>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</si>
  <si>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</si>
  <si>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</si>
  <si>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</si>
  <si>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</si>
  <si>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</si>
  <si>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</si>
  <si>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</si>
  <si>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</si>
  <si>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</si>
  <si>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</si>
  <si>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</si>
  <si>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</si>
  <si>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</si>
  <si>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</si>
  <si>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</si>
  <si>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</si>
  <si>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</si>
  <si>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</si>
  <si>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</si>
  <si>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</si>
  <si>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</si>
  <si>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</si>
  <si>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</si>
  <si>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</si>
  <si>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</si>
  <si>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</si>
  <si>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</si>
  <si>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</si>
  <si>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</si>
  <si>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</si>
  <si>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</si>
  <si>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</si>
  <si>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</si>
  <si>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</si>
  <si>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</si>
  <si>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</si>
  <si>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</si>
  <si>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</si>
  <si>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</si>
  <si>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</si>
  <si>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</si>
  <si>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</si>
  <si>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</si>
  <si>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</si>
  <si>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</si>
  <si>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</si>
  <si>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</si>
  <si>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</si>
  <si>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</si>
  <si>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</si>
  <si>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</si>
  <si>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</si>
  <si>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</si>
  <si>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</si>
  <si>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</si>
  <si>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</si>
  <si>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</si>
  <si>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</si>
  <si>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</si>
  <si>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</si>
  <si>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</si>
  <si>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</si>
  <si>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</si>
  <si>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</si>
  <si>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</si>
  <si>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</si>
  <si>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</si>
  <si>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</si>
  <si>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</si>
  <si>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</si>
  <si>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</si>
  <si>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</si>
  <si>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</si>
  <si>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</si>
  <si>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</si>
  <si>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</si>
  <si>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</si>
  <si>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</si>
  <si>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</si>
  <si>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</si>
  <si>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</si>
  <si>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</si>
  <si>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</si>
  <si>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</si>
  <si>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</si>
  <si>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</si>
  <si>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</si>
  <si>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</si>
  <si>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</si>
  <si>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</si>
  <si>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</si>
  <si>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</si>
  <si>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</si>
  <si>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</si>
  <si>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</si>
  <si>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</si>
  <si>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</si>
  <si>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</si>
  <si>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</si>
  <si>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</si>
  <si>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</si>
  <si>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</si>
  <si>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</si>
  <si>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</si>
  <si>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</si>
  <si>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</si>
  <si>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</si>
  <si>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</si>
  <si>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</si>
  <si>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</si>
  <si>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</si>
  <si>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</si>
  <si>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</si>
  <si>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</si>
  <si>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</si>
  <si>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</si>
  <si>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</si>
  <si>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</si>
  <si>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</si>
  <si>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</si>
  <si>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</si>
  <si>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</si>
  <si>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</si>
  <si>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</si>
  <si>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</si>
  <si>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</si>
  <si>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</si>
  <si>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</si>
  <si>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</si>
  <si>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</si>
  <si>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</si>
  <si>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</si>
  <si>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</si>
  <si>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</si>
  <si>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</si>
  <si>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</si>
  <si>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</si>
  <si>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</si>
  <si>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</si>
  <si>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</si>
  <si>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</si>
  <si>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</si>
  <si>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</si>
  <si>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</si>
  <si>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</si>
  <si>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</si>
  <si>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</si>
  <si>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</si>
  <si>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</si>
  <si>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</si>
  <si>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</si>
  <si>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</si>
  <si>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</si>
  <si>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</si>
  <si>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</si>
  <si>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</si>
  <si>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</si>
  <si>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</si>
  <si>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</si>
  <si>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</si>
  <si>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</si>
  <si>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</si>
  <si>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</si>
  <si>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</si>
  <si>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</si>
  <si>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</si>
  <si>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</si>
  <si>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</si>
  <si>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</si>
  <si>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</si>
  <si>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</si>
  <si>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</si>
  <si>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</si>
  <si>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</si>
  <si>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</si>
  <si>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</si>
  <si>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</si>
  <si>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</si>
  <si>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</si>
  <si>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</si>
  <si>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</si>
  <si>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</si>
  <si>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</si>
  <si>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</si>
  <si>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</si>
  <si>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</si>
  <si>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</si>
  <si>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</si>
  <si>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</si>
  <si>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</si>
  <si>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</si>
  <si>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</si>
  <si>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</si>
  <si>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</si>
  <si>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</si>
  <si>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</si>
  <si>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</si>
  <si>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</si>
  <si>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</si>
  <si>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</si>
  <si>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</si>
  <si>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</si>
  <si>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</si>
  <si>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</si>
  <si>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</si>
  <si>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</si>
  <si>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</si>
  <si>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</si>
  <si>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</si>
  <si>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</si>
  <si>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</si>
  <si>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</si>
  <si>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</si>
  <si>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</si>
  <si>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</si>
  <si>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</si>
  <si>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</si>
  <si>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</si>
  <si>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</si>
  <si>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</si>
  <si>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</si>
  <si>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</si>
  <si>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</si>
  <si>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</si>
  <si>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</si>
  <si>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</si>
  <si>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</si>
  <si>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</si>
  <si>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</si>
  <si>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</si>
  <si>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</si>
  <si>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</si>
  <si>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</si>
  <si>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</si>
  <si>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</si>
  <si>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</si>
  <si>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</si>
  <si>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</si>
  <si>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</si>
  <si>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</si>
  <si>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</si>
  <si>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</si>
  <si>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</si>
  <si>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</si>
  <si>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</si>
  <si>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</si>
  <si>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</si>
  <si>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</si>
  <si>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</si>
  <si>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</si>
  <si>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</si>
  <si>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</si>
  <si>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</si>
  <si>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</si>
  <si>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</si>
  <si>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</si>
  <si>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</si>
  <si>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</si>
  <si>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</si>
  <si>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</si>
  <si>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</si>
  <si>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</si>
  <si>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</si>
  <si>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</si>
  <si>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</si>
  <si>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</si>
  <si>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</si>
  <si>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</si>
  <si>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</si>
  <si>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</si>
  <si>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</si>
  <si>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</si>
  <si>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</si>
  <si>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</si>
  <si>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</si>
  <si>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</si>
  <si>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</si>
  <si>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</si>
  <si>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</si>
  <si>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</si>
  <si>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</si>
  <si>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</si>
  <si>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</si>
  <si>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</si>
  <si>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</si>
  <si>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</si>
  <si>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</si>
  <si>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</si>
  <si>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</si>
  <si>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</si>
  <si>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</si>
  <si>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</si>
  <si>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</si>
  <si>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</si>
  <si>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</si>
  <si>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</si>
  <si>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</si>
  <si>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</si>
  <si>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</si>
  <si>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</si>
  <si>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</si>
  <si>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</si>
  <si>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</si>
  <si>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</si>
  <si>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</si>
  <si>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</si>
  <si>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</si>
  <si>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</si>
  <si>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</si>
  <si>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</si>
  <si>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</si>
  <si>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</si>
  <si>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</si>
  <si>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</si>
  <si>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</si>
  <si>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</si>
  <si>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</si>
  <si>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</si>
  <si>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</si>
  <si>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</si>
  <si>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</si>
  <si>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</si>
  <si>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</si>
  <si>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</si>
  <si>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</si>
  <si>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</si>
  <si>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</si>
  <si>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</si>
  <si>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</si>
  <si>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</si>
  <si>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</si>
  <si>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</si>
  <si>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</si>
  <si>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</si>
  <si>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</si>
  <si>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</si>
  <si>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</si>
  <si>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</si>
  <si>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</si>
  <si>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</si>
  <si>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</si>
  <si>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</si>
  <si>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</si>
  <si>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</si>
  <si>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</si>
  <si>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</si>
  <si>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</si>
  <si>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</si>
  <si>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</si>
  <si>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</si>
  <si>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</si>
  <si>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</si>
  <si>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</si>
  <si>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</si>
  <si>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</si>
  <si>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</si>
  <si>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</si>
  <si>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</si>
  <si>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</si>
  <si>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</si>
  <si>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</si>
  <si>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</si>
  <si>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</si>
  <si>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</si>
  <si>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</si>
  <si>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</si>
  <si>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</si>
  <si>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</si>
  <si>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</si>
  <si>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</si>
  <si>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</si>
  <si>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</si>
  <si>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</si>
  <si>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</si>
  <si>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</si>
  <si>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</si>
  <si>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</si>
  <si>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</si>
  <si>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</si>
  <si>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</si>
  <si>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</si>
  <si>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</si>
  <si>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</si>
  <si>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</si>
  <si>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</si>
  <si>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</si>
  <si>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</si>
  <si>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</si>
  <si>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</si>
  <si>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</si>
  <si>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</si>
  <si>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</si>
  <si>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</si>
  <si>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</si>
  <si>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</si>
  <si>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</si>
  <si>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</si>
  <si>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</si>
  <si>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</si>
  <si>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</si>
  <si>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</si>
  <si>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</si>
  <si>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</si>
  <si>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</si>
  <si>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</si>
  <si>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</si>
  <si>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</si>
  <si>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</si>
  <si>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</si>
  <si>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</si>
  <si>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</si>
  <si>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</si>
  <si>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</si>
  <si>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</si>
  <si>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</si>
  <si>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</si>
  <si>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</si>
  <si>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</si>
  <si>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</si>
  <si>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</si>
  <si>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</si>
  <si>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</si>
  <si>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</si>
  <si>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</si>
  <si>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</si>
  <si>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</si>
  <si>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</si>
  <si>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</si>
  <si>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</si>
  <si>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</si>
  <si>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</si>
  <si>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</si>
  <si>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</si>
  <si>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</si>
  <si>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</si>
  <si>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</si>
  <si>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</si>
  <si>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</si>
  <si>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</si>
  <si>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</si>
  <si>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</si>
  <si>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</si>
  <si>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</si>
  <si>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</si>
  <si>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</si>
  <si>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</si>
  <si>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</si>
  <si>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</si>
  <si>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</si>
  <si>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</si>
  <si>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</si>
  <si>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</si>
  <si>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</si>
  <si>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</si>
  <si>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</si>
  <si>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</si>
  <si>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</si>
  <si>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</si>
  <si>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</si>
  <si>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</si>
  <si>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</si>
  <si>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</si>
  <si>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</si>
  <si>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</si>
  <si>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</si>
  <si>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</si>
  <si>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</si>
  <si>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</si>
  <si>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</si>
  <si>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</si>
  <si>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</si>
  <si>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</si>
  <si>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</si>
  <si>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</si>
  <si>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</si>
  <si>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</si>
  <si>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</si>
  <si>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</si>
  <si>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</si>
  <si>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</si>
  <si>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</si>
  <si>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</si>
  <si>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</si>
  <si>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</si>
  <si>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</si>
  <si>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</si>
  <si>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</si>
  <si>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</si>
  <si>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</si>
  <si>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</si>
  <si>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</si>
  <si>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</si>
  <si>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</si>
  <si>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</si>
  <si>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</si>
  <si>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</si>
  <si>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</si>
  <si>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</si>
  <si>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</si>
  <si>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</si>
  <si>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</si>
  <si>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</si>
  <si>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</si>
  <si>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</si>
  <si>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</si>
  <si>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</si>
  <si>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</si>
  <si>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</si>
  <si>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</si>
  <si>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</si>
  <si>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</si>
  <si>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</si>
  <si>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</si>
  <si>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</si>
  <si>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</si>
  <si>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</si>
  <si>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</si>
  <si>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</si>
  <si>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</si>
  <si>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</si>
  <si>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</si>
  <si>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</si>
  <si>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</si>
  <si>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</si>
  <si>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</si>
  <si>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</si>
  <si>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</si>
  <si>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</si>
  <si>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</si>
  <si>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</si>
  <si>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</si>
  <si>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</si>
  <si>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</si>
  <si>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</si>
  <si>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</si>
  <si>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</si>
  <si>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</si>
  <si>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</si>
  <si>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</si>
  <si>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</si>
  <si>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</si>
  <si>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</si>
  <si>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</si>
  <si>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</si>
  <si>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</si>
  <si>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</si>
  <si>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</si>
  <si>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</si>
  <si>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</si>
  <si>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</si>
  <si>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</si>
  <si>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</si>
  <si>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</si>
  <si>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</si>
  <si>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</si>
  <si>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</si>
  <si>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</si>
  <si>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</si>
  <si>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</si>
  <si>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</si>
  <si>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</si>
  <si>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</si>
  <si>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</si>
  <si>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</si>
  <si>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</si>
  <si>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</si>
  <si>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</si>
  <si>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</si>
  <si>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</si>
  <si>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</si>
  <si>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</si>
  <si>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</si>
  <si>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</si>
  <si>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</si>
  <si>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</si>
  <si>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</si>
  <si>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</si>
  <si>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</si>
  <si>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</si>
  <si>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</si>
  <si>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</si>
  <si>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</si>
  <si>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</si>
  <si>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</si>
  <si>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</si>
  <si>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</si>
  <si>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</si>
  <si>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</si>
  <si>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</si>
  <si>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</si>
  <si>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</si>
  <si>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</si>
  <si>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</si>
  <si>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</si>
  <si>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</si>
  <si>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</si>
  <si>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</si>
  <si>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</si>
  <si>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</si>
  <si>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</si>
  <si>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</si>
  <si>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</si>
  <si>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</si>
  <si>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</si>
  <si>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</si>
  <si>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</si>
  <si>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</si>
  <si>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</si>
  <si>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</si>
  <si>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</si>
  <si>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</si>
  <si>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</si>
  <si>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</si>
  <si>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</si>
  <si>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</si>
  <si>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</si>
  <si>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</si>
  <si>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</si>
  <si>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</si>
  <si>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</si>
  <si>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</si>
  <si>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</si>
  <si>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</si>
  <si>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</si>
  <si>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</si>
  <si>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</si>
  <si>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</si>
  <si>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</si>
  <si>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</si>
  <si>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</si>
  <si>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</si>
  <si>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</si>
  <si>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</si>
  <si>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</si>
  <si>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</si>
  <si>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</si>
  <si>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</si>
  <si>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</si>
  <si>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</si>
  <si>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</si>
  <si>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</si>
  <si>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</si>
  <si>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</si>
  <si>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</si>
  <si>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</si>
  <si>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</si>
  <si>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</si>
  <si>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</si>
  <si>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</si>
  <si>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</si>
  <si>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</si>
  <si>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</si>
  <si>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</si>
  <si>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</si>
  <si>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</si>
  <si>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</si>
  <si>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</si>
  <si>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</si>
  <si>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</si>
  <si>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</si>
  <si>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</si>
  <si>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</si>
  <si>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</si>
  <si>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</si>
  <si>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</si>
  <si>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</si>
  <si>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</si>
  <si>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</si>
  <si>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</si>
  <si>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</si>
  <si>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</si>
  <si>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</si>
  <si>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</si>
  <si>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</si>
  <si>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</si>
  <si>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</si>
  <si>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</si>
  <si>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</si>
  <si>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</si>
  <si>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</si>
  <si>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</si>
  <si>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</si>
  <si>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</si>
  <si>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</si>
  <si>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</si>
  <si>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</si>
  <si>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</si>
  <si>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</si>
  <si>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</si>
  <si>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</si>
  <si>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</si>
  <si>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</si>
  <si>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</si>
  <si>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</si>
  <si>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</si>
  <si>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</si>
  <si>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</si>
  <si>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</si>
  <si>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</si>
  <si>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</si>
  <si>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</si>
  <si>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</si>
  <si>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</si>
  <si>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</si>
  <si>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</si>
  <si>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</si>
  <si>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</si>
  <si>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</si>
  <si>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</si>
  <si>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</si>
  <si>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</si>
  <si>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</si>
  <si>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</si>
  <si>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</si>
  <si>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</si>
  <si>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</si>
  <si>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</si>
  <si>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</si>
  <si>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</si>
  <si>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</si>
  <si>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</si>
  <si>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</si>
  <si>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</si>
  <si>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</si>
  <si>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</si>
  <si>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</si>
  <si>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</si>
  <si>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</si>
  <si>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</si>
  <si>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</si>
  <si>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</si>
  <si>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</si>
  <si>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</si>
  <si>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</si>
  <si>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</si>
  <si>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</si>
  <si>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</si>
  <si>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</si>
  <si>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</si>
  <si>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</si>
  <si>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</si>
  <si>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</si>
  <si>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</si>
  <si>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</si>
  <si>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</si>
  <si>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</si>
  <si>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</si>
  <si>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</si>
  <si>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</si>
  <si>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</si>
  <si>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</si>
  <si>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</si>
  <si>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</si>
  <si>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</si>
  <si>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</si>
  <si>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</si>
  <si>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</si>
  <si>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</si>
  <si>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</si>
  <si>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</si>
  <si>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</si>
  <si>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</si>
  <si>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</si>
  <si>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</si>
  <si>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</si>
  <si>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</si>
  <si>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</si>
  <si>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</si>
  <si>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</si>
  <si>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</si>
  <si>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</si>
  <si>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</si>
  <si>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</si>
  <si>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</si>
  <si>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</si>
  <si>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</si>
  <si>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</si>
  <si>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</si>
  <si>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</si>
  <si>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</si>
  <si>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</si>
  <si>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</si>
  <si>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</si>
  <si>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</si>
  <si>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</si>
  <si>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</si>
  <si>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</si>
  <si>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</si>
  <si>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</si>
  <si>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</si>
  <si>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</si>
  <si>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</si>
  <si>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</si>
  <si>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</si>
  <si>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</si>
  <si>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</si>
  <si>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</si>
  <si>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</si>
  <si>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</si>
  <si>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</si>
  <si>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</si>
  <si>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</si>
  <si>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</si>
  <si>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</si>
  <si>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</si>
  <si>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</si>
  <si>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</si>
  <si>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</si>
  <si>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</si>
  <si>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</si>
  <si>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</si>
  <si>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</si>
  <si>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</si>
  <si>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</si>
  <si>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</si>
  <si>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</si>
  <si>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</si>
  <si>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</si>
  <si>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</si>
  <si>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</si>
  <si>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</si>
  <si>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</si>
  <si>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</si>
  <si>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</si>
  <si>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</si>
  <si>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</si>
  <si>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</si>
  <si>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</si>
  <si>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</si>
  <si>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</si>
  <si>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</si>
  <si>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</si>
  <si>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</si>
  <si>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</si>
  <si>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</si>
  <si>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</si>
  <si>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</si>
  <si>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</si>
  <si>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</si>
  <si>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</si>
  <si>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</si>
  <si>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</si>
  <si>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</si>
  <si>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</si>
  <si>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</si>
  <si>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</si>
  <si>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</si>
  <si>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</si>
  <si>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</si>
  <si>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</si>
  <si>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</si>
  <si>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</si>
  <si>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</si>
  <si>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</si>
  <si>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</si>
  <si>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</si>
  <si>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</si>
  <si>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</si>
  <si>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</si>
  <si>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</si>
  <si>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</si>
  <si>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</si>
  <si>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</si>
  <si>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</si>
  <si>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</si>
  <si>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</si>
  <si>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</si>
  <si>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</si>
  <si>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</si>
  <si>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</si>
  <si>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</si>
  <si>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</si>
  <si>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</si>
  <si>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</si>
  <si>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</si>
  <si>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</si>
  <si>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</si>
  <si>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</si>
  <si>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</si>
  <si>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</si>
  <si>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</si>
  <si>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</si>
  <si>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</si>
  <si>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</si>
  <si>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</si>
  <si>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</si>
  <si>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</si>
  <si>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</si>
  <si>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</si>
  <si>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</si>
  <si>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</si>
  <si>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</si>
  <si>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</si>
  <si>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</si>
  <si>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</si>
  <si>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</si>
  <si>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</si>
  <si>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</si>
  <si>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</si>
  <si>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</si>
  <si>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</si>
  <si>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</si>
  <si>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</si>
  <si>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</si>
  <si>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</si>
  <si>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</si>
  <si>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</si>
  <si>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</si>
  <si>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</si>
  <si>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</si>
  <si>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</si>
  <si>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</si>
  <si>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</si>
  <si>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</si>
  <si>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</si>
  <si>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</si>
  <si>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</si>
  <si>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</si>
  <si>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</si>
  <si>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</si>
  <si>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</si>
  <si>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</si>
  <si>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</si>
  <si>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</si>
  <si>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</si>
  <si>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</si>
  <si>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</si>
  <si>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</si>
  <si>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</si>
  <si>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</si>
  <si>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</si>
  <si>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</si>
  <si>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</si>
  <si>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</si>
  <si>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</si>
  <si>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</si>
  <si>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</si>
  <si>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</si>
  <si>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</si>
  <si>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</si>
  <si>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</si>
  <si>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</si>
  <si>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</si>
  <si>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</si>
  <si>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</si>
  <si>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</si>
  <si>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</si>
  <si>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</si>
  <si>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</si>
  <si>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</si>
  <si>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</si>
  <si>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</si>
  <si>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</si>
  <si>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</si>
  <si>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</si>
  <si>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</si>
  <si>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</si>
  <si>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</si>
  <si>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</si>
  <si>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</si>
  <si>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</si>
  <si>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</si>
  <si>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</si>
  <si>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</si>
  <si>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</si>
  <si>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</si>
  <si>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</si>
  <si>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</si>
  <si>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</si>
  <si>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</si>
  <si>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</si>
  <si>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</si>
  <si>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</si>
  <si>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</si>
  <si>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</si>
  <si>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</si>
  <si>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</si>
  <si>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</si>
  <si>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</si>
  <si>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</si>
  <si>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</si>
  <si>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</si>
  <si>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</si>
  <si>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</si>
  <si>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</si>
  <si>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</si>
  <si>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</si>
  <si>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</si>
  <si>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</si>
  <si>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</si>
  <si>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</si>
  <si>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</si>
  <si>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</si>
  <si>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</si>
  <si>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</si>
  <si>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</si>
  <si>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</si>
  <si>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</si>
  <si>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</si>
  <si>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</si>
  <si>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</si>
  <si>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</si>
  <si>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</si>
  <si>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</si>
  <si>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</si>
  <si>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</si>
  <si>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</si>
  <si>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</si>
  <si>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</si>
  <si>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</si>
  <si>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</si>
  <si>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</si>
  <si>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</si>
  <si>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</si>
  <si>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</si>
  <si>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</si>
  <si>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</si>
  <si>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</si>
  <si>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</si>
  <si>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</si>
  <si>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</si>
  <si>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</si>
  <si>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</si>
  <si>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</si>
  <si>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</si>
  <si>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</si>
  <si>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</si>
  <si>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</si>
  <si>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</si>
  <si>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</si>
  <si>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</si>
  <si>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</si>
  <si>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</si>
  <si>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</si>
  <si>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</si>
  <si>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</si>
  <si>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</si>
  <si>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</si>
  <si>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</si>
  <si>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</si>
  <si>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</si>
  <si>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</si>
  <si>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</si>
  <si>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</si>
  <si>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</si>
  <si>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</si>
  <si>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</si>
  <si>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</si>
  <si>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</si>
  <si>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</si>
  <si>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</si>
  <si>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</si>
  <si>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</si>
  <si>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</si>
  <si>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</si>
  <si>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</si>
  <si>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</si>
  <si>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</si>
  <si>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</si>
  <si>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</si>
  <si>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</si>
  <si>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</si>
  <si>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</si>
  <si>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</si>
  <si>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</si>
  <si>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</si>
  <si>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</si>
  <si>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</si>
  <si>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</si>
  <si>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</si>
  <si>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</si>
  <si>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</si>
  <si>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</si>
  <si>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</si>
  <si>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</si>
  <si>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</si>
  <si>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</si>
  <si>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</si>
  <si>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</si>
  <si>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</si>
  <si>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</si>
  <si>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</si>
  <si>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</si>
  <si>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</si>
  <si>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</si>
  <si>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</si>
  <si>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</si>
  <si>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</si>
  <si>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</si>
  <si>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</si>
  <si>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</si>
  <si>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</si>
  <si>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</si>
  <si>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</si>
  <si>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</si>
  <si>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</si>
  <si>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</si>
  <si>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</si>
  <si>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</si>
  <si>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</si>
  <si>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</si>
  <si>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</si>
  <si>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</si>
  <si>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</si>
  <si>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</si>
  <si>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</si>
  <si>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</si>
  <si>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</si>
  <si>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</si>
  <si>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</si>
  <si>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</si>
  <si>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</si>
  <si>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</si>
  <si>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</si>
  <si>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</si>
  <si>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</si>
  <si>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</si>
  <si>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</si>
  <si>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</si>
  <si>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</si>
  <si>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</si>
  <si>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</si>
  <si>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</si>
  <si>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</si>
  <si>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</si>
  <si>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</si>
  <si>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</si>
  <si>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</si>
  <si>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</si>
  <si>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</si>
  <si>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</si>
  <si>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</si>
  <si>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</si>
  <si>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</si>
  <si>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</si>
  <si>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</si>
  <si>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</si>
  <si>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</si>
  <si>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</si>
  <si>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</si>
  <si>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</si>
  <si>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</si>
  <si>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</si>
  <si>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</si>
  <si>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</si>
  <si>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</si>
  <si>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</si>
  <si>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</si>
  <si>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</si>
  <si>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</si>
  <si>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</si>
  <si>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</si>
  <si>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</si>
  <si>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</si>
  <si>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</si>
  <si>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</si>
  <si>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</si>
  <si>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</si>
  <si>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</si>
  <si>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</si>
  <si>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</si>
  <si>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</si>
  <si>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</si>
  <si>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</si>
  <si>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</si>
  <si>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</si>
  <si>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</si>
  <si>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</si>
  <si>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</si>
  <si>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</si>
  <si>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</si>
  <si>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</si>
  <si>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</si>
  <si>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</si>
  <si>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</si>
  <si>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</si>
  <si>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</si>
  <si>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</si>
  <si>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</si>
  <si>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</si>
  <si>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</si>
  <si>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</si>
  <si>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</si>
  <si>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</si>
  <si>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</si>
  <si>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</si>
  <si>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</si>
  <si>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</si>
  <si>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</si>
  <si>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</si>
  <si>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</si>
  <si>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</si>
  <si>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</si>
  <si>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</si>
  <si>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</si>
  <si>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</si>
  <si>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</si>
  <si>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</si>
  <si>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</si>
  <si>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</si>
  <si>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</si>
  <si>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</si>
  <si>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</si>
  <si>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</si>
  <si>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</si>
  <si>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</si>
  <si>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</si>
  <si>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</si>
  <si>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</si>
  <si>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</si>
  <si>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</si>
  <si>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</si>
  <si>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</si>
  <si>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</si>
  <si>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</si>
  <si>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</si>
  <si>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</si>
  <si>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</si>
  <si>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</si>
  <si>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</si>
  <si>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</si>
  <si>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</si>
  <si>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</si>
  <si>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</si>
  <si>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</si>
  <si>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</si>
  <si>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</si>
  <si>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</si>
  <si>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</si>
  <si>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</si>
  <si>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</si>
  <si>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</si>
  <si>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</si>
  <si>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</si>
  <si>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</si>
  <si>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</si>
  <si>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</si>
  <si>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</si>
  <si>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</si>
  <si>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</si>
  <si>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</si>
  <si>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</si>
  <si>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</si>
  <si>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</si>
  <si>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</si>
  <si>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</si>
  <si>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</si>
  <si>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</si>
  <si>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</si>
  <si>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</si>
  <si>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</si>
  <si>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</si>
  <si>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</si>
  <si>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</si>
  <si>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</si>
  <si>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</si>
  <si>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</si>
  <si>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</si>
  <si>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</si>
  <si>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</si>
  <si>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</si>
  <si>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</si>
  <si>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</si>
  <si>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</si>
  <si>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</si>
  <si>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</si>
  <si>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</si>
  <si>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</si>
  <si>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</si>
  <si>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</si>
  <si>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</si>
  <si>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</si>
  <si>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</si>
  <si>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</si>
  <si>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</si>
  <si>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</si>
  <si>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</si>
  <si>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</si>
  <si>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</si>
  <si>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</si>
  <si>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</si>
  <si>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</si>
  <si>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</si>
  <si>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</si>
  <si>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</si>
  <si>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</si>
  <si>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</si>
  <si>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</si>
  <si>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</si>
  <si>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</si>
  <si>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</si>
  <si>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</si>
  <si>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</si>
  <si>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</si>
  <si>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</si>
  <si>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</si>
  <si>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</si>
  <si>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</si>
  <si>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</si>
  <si>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</si>
  <si>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</si>
  <si>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</si>
  <si>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</si>
  <si>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</si>
  <si>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</si>
  <si>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</si>
  <si>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</si>
  <si>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</si>
  <si>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</si>
  <si>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</si>
  <si>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</si>
  <si>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</si>
  <si>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</si>
  <si>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</si>
  <si>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</si>
  <si>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</si>
  <si>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</si>
  <si>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</si>
  <si>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</si>
  <si>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</si>
  <si>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</si>
  <si>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</si>
  <si>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</si>
  <si>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</si>
  <si>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</si>
  <si>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</si>
  <si>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</si>
  <si>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</si>
  <si>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</si>
  <si>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</si>
  <si>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</si>
  <si>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</si>
  <si>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</si>
  <si>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</si>
  <si>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</si>
  <si>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</si>
  <si>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</si>
  <si>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</si>
  <si>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</si>
  <si>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</si>
  <si>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</si>
  <si>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</si>
  <si>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</si>
  <si>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</si>
  <si>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</si>
  <si>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</si>
  <si>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</si>
  <si>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</si>
  <si>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</si>
  <si>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</si>
  <si>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</si>
  <si>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</si>
  <si>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</si>
  <si>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</si>
  <si>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</si>
  <si>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</si>
  <si>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</si>
  <si>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</si>
  <si>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</si>
  <si>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</si>
  <si>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</si>
  <si>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</si>
  <si>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</si>
  <si>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</si>
  <si>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</si>
  <si>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</si>
  <si>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</si>
  <si>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</si>
  <si>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</si>
  <si>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</si>
  <si>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</si>
  <si>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</si>
  <si>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</si>
  <si>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</si>
  <si>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</si>
  <si>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</si>
  <si>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</si>
  <si>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</si>
  <si>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</si>
  <si>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</si>
  <si>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</si>
  <si>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</si>
  <si>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</si>
  <si>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</si>
  <si>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</si>
  <si>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</si>
  <si>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</si>
  <si>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</si>
  <si>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</si>
  <si>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</si>
  <si>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</si>
  <si>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</si>
  <si>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</si>
  <si>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</si>
  <si>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</si>
  <si>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</si>
  <si>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</si>
  <si>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</si>
  <si>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</si>
  <si>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</si>
  <si>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</si>
  <si>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</si>
  <si>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</si>
  <si>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</si>
  <si>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</si>
  <si>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</si>
  <si>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</si>
  <si>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</si>
  <si>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</si>
  <si>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</si>
  <si>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</si>
  <si>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</si>
  <si>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</si>
  <si>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</si>
  <si>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</si>
  <si>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</si>
  <si>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</si>
  <si>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</si>
  <si>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</si>
  <si>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</si>
  <si>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</si>
  <si>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</si>
  <si>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</si>
  <si>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</si>
  <si>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</si>
  <si>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</si>
  <si>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</si>
  <si>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</si>
  <si>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</si>
  <si>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</si>
  <si>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</si>
  <si>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</si>
  <si>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</si>
  <si>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</si>
  <si>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</si>
  <si>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</si>
  <si>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</si>
  <si>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</si>
  <si>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</si>
  <si>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</si>
  <si>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</si>
  <si>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</si>
  <si>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</si>
  <si>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</si>
  <si>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</si>
  <si>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</si>
  <si>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</si>
  <si>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</si>
  <si>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</si>
  <si>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</si>
  <si>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</si>
  <si>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</si>
  <si>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</si>
  <si>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</si>
  <si>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</si>
  <si>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</si>
  <si>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</si>
  <si>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</si>
  <si>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</si>
  <si>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</si>
  <si>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</si>
  <si>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</si>
  <si>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</si>
  <si>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</si>
  <si>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</si>
  <si>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</si>
  <si>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</si>
  <si>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</si>
  <si>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</si>
  <si>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</si>
  <si>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</si>
  <si>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</si>
  <si>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</si>
  <si>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</si>
  <si>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</si>
  <si>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</si>
  <si>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</si>
  <si>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</si>
  <si>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</si>
  <si>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</si>
  <si>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</si>
  <si>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</si>
  <si>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</si>
  <si>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</si>
  <si>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</si>
  <si>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</si>
  <si>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</si>
  <si>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</si>
  <si>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</si>
  <si>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</si>
  <si>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</si>
  <si>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</si>
  <si>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</si>
  <si>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</si>
  <si>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</si>
  <si>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</si>
  <si>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</si>
  <si>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</si>
  <si>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</si>
  <si>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</si>
  <si>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</si>
  <si>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</si>
  <si>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</si>
  <si>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</si>
  <si>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</si>
  <si>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</si>
  <si>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</si>
  <si>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</si>
  <si>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</si>
  <si>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</si>
  <si>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</si>
  <si>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</si>
  <si>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</si>
  <si>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</si>
  <si>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</si>
  <si>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</si>
  <si>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</si>
  <si>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</si>
  <si>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</si>
  <si>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</si>
  <si>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</si>
  <si>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</si>
  <si>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</si>
  <si>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</si>
  <si>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</si>
  <si>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</si>
  <si>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</si>
  <si>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</si>
  <si>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</si>
  <si>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</si>
  <si>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</si>
  <si>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</si>
  <si>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</si>
  <si>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</si>
  <si>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</si>
  <si>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</si>
  <si>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</si>
  <si>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</si>
  <si>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</si>
  <si>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</si>
  <si>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</si>
  <si>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</si>
  <si>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</si>
  <si>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</si>
  <si>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</si>
  <si>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</si>
  <si>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</si>
  <si>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</si>
  <si>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</si>
  <si>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</si>
  <si>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</si>
  <si>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</si>
  <si>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</si>
  <si>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</si>
  <si>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</si>
  <si>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</si>
  <si>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</si>
  <si>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</si>
  <si>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</si>
  <si>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</si>
  <si>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</si>
  <si>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</si>
  <si>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</si>
  <si>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</si>
  <si>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</si>
  <si>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</si>
  <si>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</si>
  <si>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</si>
  <si>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</si>
  <si>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</si>
  <si>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</si>
  <si>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</si>
  <si>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</si>
  <si>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</si>
  <si>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</si>
  <si>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</si>
  <si>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</si>
  <si>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</si>
  <si>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</si>
  <si>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</si>
  <si>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</si>
  <si>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</si>
  <si>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</si>
  <si>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</si>
  <si>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</si>
  <si>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</si>
  <si>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</si>
  <si>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</si>
  <si>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</si>
  <si>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</si>
  <si>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</si>
  <si>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</si>
  <si>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</si>
  <si>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</si>
  <si>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</si>
  <si>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</si>
  <si>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</si>
  <si>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</si>
  <si>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</si>
  <si>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</si>
  <si>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</si>
  <si>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</si>
  <si>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</si>
  <si>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</si>
  <si>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</si>
  <si>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</si>
  <si>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</si>
  <si>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</si>
  <si>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</si>
  <si>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</si>
  <si>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</si>
  <si>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</si>
  <si>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</si>
  <si>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</si>
  <si>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</si>
  <si>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</si>
  <si>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</si>
  <si>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</si>
  <si>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</si>
  <si>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</si>
  <si>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</si>
  <si>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</si>
  <si>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</si>
  <si>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</si>
  <si>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</si>
  <si>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</si>
  <si>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</si>
  <si>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</si>
  <si>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</si>
  <si>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</si>
  <si>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</si>
  <si>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</si>
  <si>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</si>
  <si>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</si>
  <si>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</si>
  <si>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</si>
  <si>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</si>
  <si>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</si>
  <si>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</si>
  <si>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</si>
  <si>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</si>
  <si>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</si>
  <si>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</si>
  <si>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</si>
  <si>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</si>
  <si>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</si>
  <si>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</si>
  <si>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</si>
  <si>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</si>
  <si>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</si>
  <si>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</si>
  <si>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</si>
  <si>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</si>
  <si>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</si>
  <si>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</si>
  <si>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</si>
  <si>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</si>
  <si>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</si>
  <si>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</si>
  <si>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</si>
  <si>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</si>
  <si>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</si>
  <si>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</si>
  <si>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</si>
  <si>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</si>
  <si>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</si>
  <si>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</si>
  <si>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</si>
  <si>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</si>
  <si>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</si>
  <si>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</si>
  <si>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</si>
  <si>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</si>
  <si>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</si>
  <si>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</si>
  <si>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</si>
  <si>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</si>
  <si>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</si>
  <si>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</si>
  <si>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</si>
  <si>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</si>
  <si>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</si>
  <si>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</si>
  <si>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</si>
  <si>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</si>
  <si>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</si>
  <si>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</si>
  <si>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</si>
  <si>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</si>
  <si>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</si>
  <si>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</si>
  <si>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</si>
  <si>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</si>
  <si>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</si>
  <si>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</si>
  <si>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</si>
  <si>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</si>
  <si>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</si>
  <si>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</si>
  <si>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</si>
  <si>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</si>
  <si>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</si>
  <si>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</si>
  <si>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</si>
  <si>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</si>
  <si>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</si>
  <si>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</si>
  <si>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</si>
  <si>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</si>
  <si>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</si>
  <si>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</si>
  <si>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</si>
  <si>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</si>
  <si>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</si>
  <si>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</si>
  <si>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</si>
  <si>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</si>
  <si>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</si>
  <si>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</si>
  <si>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</si>
  <si>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</si>
  <si>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</si>
  <si>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</si>
  <si>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</si>
  <si>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</si>
  <si>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</si>
  <si>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</si>
  <si>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</si>
  <si>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</si>
  <si>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</si>
  <si>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</si>
  <si>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</si>
  <si>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</si>
  <si>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</si>
  <si>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</si>
  <si>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</si>
  <si>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</si>
  <si>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</si>
  <si>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</si>
  <si>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</si>
  <si>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</si>
  <si>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</si>
  <si>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</si>
  <si>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</si>
  <si>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</si>
  <si>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</si>
  <si>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</si>
  <si>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</si>
  <si>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</si>
  <si>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</si>
  <si>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</si>
  <si>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</si>
  <si>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</si>
  <si>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</si>
  <si>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</si>
  <si>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</si>
  <si>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</si>
  <si>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</si>
  <si>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</si>
  <si>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</si>
  <si>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</si>
  <si>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</si>
  <si>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</si>
  <si>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</si>
  <si>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</si>
  <si>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</si>
  <si>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</si>
  <si>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</si>
  <si>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</si>
  <si>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</si>
  <si>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</si>
  <si>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</si>
  <si>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</si>
  <si>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</si>
  <si>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</si>
  <si>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</si>
  <si>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</si>
  <si>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</si>
  <si>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</si>
  <si>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</si>
  <si>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</si>
  <si>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</si>
  <si>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</si>
  <si>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</si>
  <si>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</si>
  <si>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</si>
  <si>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</si>
  <si>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</si>
  <si>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</si>
  <si>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</si>
  <si>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</si>
  <si>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</si>
  <si>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</si>
  <si>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</si>
  <si>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</si>
  <si>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</si>
  <si>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</si>
  <si>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</si>
  <si>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</si>
  <si>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</si>
  <si>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</si>
  <si>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</si>
  <si>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</si>
  <si>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</si>
  <si>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</si>
  <si>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</si>
  <si>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</si>
  <si>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</si>
  <si>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</si>
  <si>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</si>
  <si>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</si>
  <si>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</si>
  <si>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</si>
  <si>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</si>
  <si>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</si>
  <si>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</si>
  <si>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</si>
  <si>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</si>
  <si>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</si>
  <si>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</si>
  <si>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</si>
  <si>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</si>
  <si>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</si>
  <si>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</si>
  <si>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</si>
  <si>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</si>
  <si>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</si>
  <si>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</si>
  <si>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</si>
  <si>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</si>
  <si>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</si>
  <si>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</si>
  <si>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</si>
  <si>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</si>
  <si>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</si>
  <si>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</si>
  <si>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</si>
  <si>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</si>
  <si>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</si>
  <si>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</si>
  <si>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</si>
  <si>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</si>
  <si>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</si>
  <si>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</si>
  <si>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</si>
  <si>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</si>
  <si>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</si>
  <si>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</si>
  <si>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</si>
  <si>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</si>
  <si>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</si>
  <si>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</si>
  <si>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</si>
  <si>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</si>
  <si>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</si>
  <si>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</si>
  <si>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</si>
  <si>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</si>
  <si>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</si>
  <si>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</si>
  <si>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</si>
  <si>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</si>
  <si>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</si>
  <si>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</si>
  <si>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</si>
  <si>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</si>
  <si>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</si>
  <si>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</si>
  <si>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</si>
  <si>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</si>
  <si>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</si>
  <si>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</si>
  <si>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</si>
  <si>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</si>
  <si>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</si>
  <si>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</si>
  <si>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</si>
  <si>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</si>
  <si>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</si>
  <si>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</si>
  <si>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</si>
  <si>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</si>
  <si>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</si>
  <si>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</si>
  <si>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</si>
  <si>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</si>
  <si>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</si>
  <si>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</si>
  <si>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</si>
  <si>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</si>
  <si>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</si>
  <si>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</si>
  <si>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</si>
  <si>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</si>
  <si>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</si>
  <si>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</si>
  <si>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</si>
  <si>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</si>
  <si>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</si>
  <si>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</si>
  <si>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</si>
  <si>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</si>
  <si>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</si>
  <si>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</si>
  <si>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</si>
  <si>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</si>
  <si>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</si>
  <si>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</si>
  <si>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</si>
  <si>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</si>
  <si>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</si>
  <si>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</si>
  <si>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</si>
  <si>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</si>
  <si>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</si>
  <si>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</si>
  <si>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</si>
  <si>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</si>
  <si>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</si>
  <si>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</si>
  <si>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</si>
  <si>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</si>
  <si>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</si>
  <si>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</si>
  <si>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</si>
  <si>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</si>
  <si>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</si>
  <si>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</si>
  <si>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</si>
  <si>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</si>
  <si>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</si>
  <si>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</si>
  <si>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</si>
  <si>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</si>
  <si>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</si>
  <si>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</si>
  <si>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</si>
  <si>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</si>
  <si>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</si>
  <si>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</si>
  <si>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</si>
  <si>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</si>
  <si>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</si>
  <si>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</si>
  <si>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</si>
  <si>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</si>
  <si>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</si>
  <si>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</si>
  <si>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</si>
  <si>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</si>
  <si>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</si>
  <si>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</si>
  <si>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</si>
  <si>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</si>
  <si>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</si>
  <si>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</si>
  <si>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</si>
  <si>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</si>
  <si>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</si>
  <si>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</si>
  <si>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</si>
  <si>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</si>
  <si>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</si>
  <si>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</si>
  <si>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</si>
  <si>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</si>
  <si>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</si>
  <si>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</si>
  <si>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</si>
  <si>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</si>
  <si>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</si>
  <si>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</si>
  <si>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</si>
  <si>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</si>
  <si>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</si>
  <si>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</si>
  <si>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</si>
  <si>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</si>
  <si>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</si>
  <si>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</si>
  <si>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</si>
  <si>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</si>
  <si>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</si>
  <si>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</si>
  <si>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</si>
  <si>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</si>
  <si>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</si>
  <si>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</si>
  <si>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</si>
  <si>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</si>
  <si>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</si>
  <si>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</si>
  <si>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</si>
  <si>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</si>
  <si>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</si>
  <si>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</si>
  <si>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</si>
  <si>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</si>
  <si>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</si>
  <si>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</si>
  <si>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</si>
  <si>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</si>
  <si>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</si>
  <si>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</si>
  <si>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</si>
  <si>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</si>
  <si>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</si>
  <si>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</si>
  <si>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</si>
  <si>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</si>
  <si>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</si>
  <si>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</si>
  <si>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</si>
  <si>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</si>
  <si>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</si>
  <si>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</si>
  <si>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</si>
  <si>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</si>
  <si>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</si>
  <si>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</si>
  <si>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</si>
  <si>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</si>
  <si>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</si>
  <si>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</si>
  <si>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</si>
  <si>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</si>
  <si>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</si>
  <si>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</si>
  <si>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</si>
  <si>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</si>
  <si>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</si>
  <si>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</si>
  <si>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</si>
  <si>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</si>
  <si>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</si>
  <si>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</si>
  <si>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</si>
  <si>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</si>
  <si>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</si>
  <si>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</si>
  <si>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</si>
  <si>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</si>
  <si>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</si>
  <si>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</si>
  <si>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</si>
  <si>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</si>
  <si>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</si>
  <si>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</si>
  <si>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</si>
  <si>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</si>
  <si>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</si>
  <si>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</si>
  <si>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</si>
  <si>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</si>
  <si>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</si>
  <si>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</si>
  <si>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</si>
  <si>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</si>
  <si>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</si>
  <si>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</si>
  <si>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</si>
  <si>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</si>
  <si>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</si>
  <si>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</si>
  <si>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</si>
  <si>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</si>
  <si>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</si>
  <si>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</si>
  <si>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</si>
  <si>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</si>
  <si>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</si>
  <si>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</si>
  <si>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</si>
  <si>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</si>
  <si>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</si>
  <si>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</si>
  <si>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</si>
  <si>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</si>
  <si>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</si>
  <si>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</si>
  <si>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</si>
  <si>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</si>
  <si>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</si>
  <si>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</si>
  <si>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</si>
  <si>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</si>
  <si>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</si>
  <si>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</si>
  <si>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</si>
  <si>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</si>
  <si>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</si>
  <si>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</si>
  <si>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</si>
  <si>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</si>
  <si>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</si>
  <si>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</si>
  <si>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</si>
  <si>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</si>
  <si>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</si>
  <si>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</si>
  <si>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</si>
  <si>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</si>
  <si>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</si>
  <si>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</si>
  <si>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</si>
  <si>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</si>
  <si>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</si>
  <si>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</si>
  <si>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</si>
  <si>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</si>
  <si>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</si>
  <si>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</si>
  <si>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</si>
  <si>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</si>
  <si>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</si>
  <si>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</si>
  <si>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</si>
  <si>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</si>
  <si>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</si>
  <si>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</si>
  <si>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</si>
  <si>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</si>
  <si>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</si>
  <si>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</si>
  <si>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</si>
  <si>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</si>
  <si>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</si>
  <si>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</si>
  <si>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</si>
  <si>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</si>
  <si>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</si>
  <si>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</si>
  <si>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</si>
  <si>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</si>
  <si>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</si>
  <si>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</si>
  <si>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</si>
  <si>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</si>
  <si>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</si>
  <si>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</si>
  <si>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</si>
  <si>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</si>
  <si>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</si>
  <si>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</si>
  <si>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</si>
  <si>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</si>
  <si>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</si>
  <si>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</si>
  <si>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</si>
  <si>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</si>
  <si>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</si>
  <si>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</si>
  <si>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</si>
  <si>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</si>
  <si>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</si>
  <si>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</si>
  <si>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</si>
  <si>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</si>
  <si>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</si>
  <si>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</si>
  <si>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</si>
  <si>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</si>
  <si>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</si>
  <si>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</si>
  <si>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</si>
  <si>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</si>
  <si>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</si>
  <si>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</si>
  <si>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</si>
  <si>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</si>
  <si>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</si>
  <si>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</si>
  <si>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</si>
  <si>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</si>
  <si>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</si>
  <si>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</si>
  <si>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</si>
  <si>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</si>
  <si>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</si>
  <si>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</si>
  <si>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</si>
  <si>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</si>
  <si>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</si>
  <si>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</si>
  <si>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</si>
  <si>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</si>
  <si>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</si>
  <si>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</si>
  <si>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</si>
  <si>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</si>
  <si>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</si>
  <si>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</si>
  <si>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</si>
  <si>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</si>
  <si>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</si>
  <si>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</si>
  <si>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</si>
  <si>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</si>
  <si>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</si>
  <si>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</si>
  <si>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</si>
  <si>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</si>
  <si>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</si>
  <si>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</si>
  <si>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</si>
  <si>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</si>
  <si>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</si>
  <si>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</si>
  <si>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</si>
  <si>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</si>
  <si>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</si>
  <si>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</si>
  <si>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</si>
  <si>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</si>
  <si>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</si>
  <si>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</si>
  <si>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</si>
  <si>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</si>
  <si>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</si>
  <si>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</si>
  <si>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</si>
  <si>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</si>
  <si>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</si>
  <si>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</si>
  <si>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</si>
  <si>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</si>
  <si>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</si>
  <si>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</si>
  <si>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</si>
  <si>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</si>
  <si>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</si>
  <si>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</si>
  <si>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</si>
  <si>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</si>
  <si>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</si>
  <si>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</si>
  <si>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</si>
  <si>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</si>
  <si>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</si>
  <si>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</si>
  <si>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</si>
  <si>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</si>
  <si>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</si>
  <si>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</si>
  <si>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</si>
  <si>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</si>
  <si>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</si>
  <si>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</si>
  <si>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</si>
  <si>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</si>
  <si>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</si>
  <si>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</si>
  <si>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</si>
  <si>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</si>
  <si>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</si>
  <si>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</si>
  <si>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</si>
  <si>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</si>
  <si>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</si>
  <si>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</si>
  <si>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</si>
  <si>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</si>
  <si>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</si>
  <si>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</si>
  <si>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</si>
  <si>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</si>
  <si>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</si>
  <si>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</si>
  <si>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</si>
  <si>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</si>
  <si>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</si>
  <si>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</si>
  <si>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</si>
  <si>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</si>
  <si>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</si>
  <si>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</si>
  <si>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</si>
  <si>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</si>
  <si>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</si>
  <si>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</si>
  <si>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</si>
  <si>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</si>
  <si>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</si>
  <si>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</si>
  <si>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</si>
  <si>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</si>
  <si>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</si>
  <si>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</si>
  <si>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</si>
  <si>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</si>
  <si>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</si>
  <si>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</si>
  <si>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</si>
  <si>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</si>
  <si>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</si>
  <si>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</si>
  <si>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</si>
  <si>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</si>
  <si>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</si>
  <si>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</si>
  <si>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</si>
  <si>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</si>
  <si>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</si>
  <si>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</si>
  <si>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</si>
  <si>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</si>
  <si>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</si>
  <si>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</si>
  <si>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</si>
  <si>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</si>
  <si>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</si>
  <si>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</si>
  <si>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</si>
  <si>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</si>
  <si>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</si>
  <si>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</si>
  <si>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</si>
  <si>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</si>
  <si>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</si>
  <si>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</si>
  <si>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</si>
  <si>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</si>
  <si>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</si>
  <si>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</si>
  <si>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</si>
  <si>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</si>
  <si>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</si>
  <si>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</si>
  <si>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</si>
  <si>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</si>
  <si>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</si>
  <si>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</si>
  <si>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</si>
  <si>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</si>
  <si>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</si>
  <si>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</si>
  <si>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</si>
  <si>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</si>
  <si>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</si>
  <si>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</si>
  <si>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</si>
  <si>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</si>
  <si>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</si>
  <si>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</si>
  <si>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</si>
  <si>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</si>
  <si>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</si>
  <si>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</si>
  <si>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</si>
  <si>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</si>
  <si>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</si>
  <si>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</si>
  <si>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</si>
  <si>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</si>
  <si>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</si>
  <si>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</si>
  <si>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</si>
  <si>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</si>
  <si>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</si>
  <si>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</si>
  <si>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</si>
  <si>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</si>
  <si>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</si>
  <si>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</si>
  <si>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</si>
  <si>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</si>
  <si>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</si>
  <si>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</si>
  <si>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</si>
  <si>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</si>
  <si>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</si>
  <si>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</si>
  <si>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</si>
  <si>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</si>
  <si>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</si>
  <si>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</si>
  <si>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</si>
  <si>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</si>
  <si>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</si>
  <si>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</si>
  <si>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</si>
  <si>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</si>
  <si>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</si>
  <si>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</si>
  <si>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</si>
  <si>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</si>
  <si>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</si>
  <si>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</si>
  <si>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</si>
  <si>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</si>
  <si>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</si>
  <si>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</si>
  <si>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</si>
  <si>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</si>
  <si>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</si>
  <si>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</si>
  <si>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</si>
  <si>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</si>
  <si>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</si>
  <si>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</si>
  <si>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</si>
  <si>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</si>
  <si>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</si>
  <si>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</si>
  <si>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</si>
  <si>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</si>
  <si>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</si>
  <si>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</si>
  <si>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</si>
  <si>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</si>
  <si>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</si>
  <si>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</si>
  <si>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</si>
  <si>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</si>
  <si>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</si>
  <si>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</si>
  <si>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</si>
  <si>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</si>
  <si>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</si>
  <si>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</si>
  <si>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</si>
  <si>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</si>
  <si>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</si>
  <si>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</si>
  <si>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</si>
  <si>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</si>
  <si>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</si>
  <si>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</si>
  <si>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</si>
  <si>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</si>
  <si>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</si>
  <si>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</si>
  <si>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</si>
  <si>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</si>
  <si>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</si>
  <si>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</si>
  <si>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</si>
  <si>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</si>
  <si>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</si>
  <si>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</si>
  <si>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</si>
  <si>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</si>
  <si>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</si>
  <si>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</si>
  <si>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</si>
  <si>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</si>
  <si>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</si>
  <si>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</si>
  <si>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</si>
  <si>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</si>
  <si>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</si>
  <si>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</si>
  <si>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</si>
  <si>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</si>
  <si>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</si>
  <si>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</si>
  <si>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</si>
  <si>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</si>
  <si>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</si>
  <si>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</si>
  <si>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</si>
  <si>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</si>
  <si>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</si>
  <si>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</si>
  <si>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</si>
  <si>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</si>
  <si>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</si>
  <si>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</si>
  <si>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</si>
  <si>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</si>
  <si>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</si>
  <si>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</si>
  <si>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</si>
  <si>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</si>
  <si>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</si>
  <si>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</si>
  <si>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</si>
  <si>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</si>
  <si>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</si>
  <si>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</si>
  <si>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</si>
  <si>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</si>
  <si>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</si>
  <si>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</si>
  <si>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</si>
  <si>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</si>
  <si>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</si>
  <si>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</si>
  <si>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</si>
  <si>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</si>
  <si>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</si>
  <si>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</si>
  <si>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</si>
  <si>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</si>
  <si>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</si>
  <si>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</si>
  <si>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</si>
  <si>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</si>
  <si>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</si>
  <si>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</si>
  <si>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</si>
  <si>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</si>
  <si>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</si>
  <si>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</si>
  <si>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</si>
  <si>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</si>
  <si>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</si>
  <si>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</si>
  <si>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</si>
  <si>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</si>
  <si>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</si>
  <si>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</si>
  <si>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</si>
  <si>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</si>
  <si>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</si>
  <si>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</si>
  <si>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</si>
  <si>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</si>
  <si>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</si>
  <si>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</si>
  <si>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</si>
  <si>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</si>
  <si>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</si>
  <si>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</si>
  <si>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</si>
  <si>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</si>
  <si>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</si>
  <si>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</si>
  <si>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</si>
  <si>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</si>
  <si>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</si>
  <si>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</si>
  <si>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</si>
  <si>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</si>
  <si>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</si>
  <si>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</si>
  <si>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</si>
  <si>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</si>
  <si>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</si>
  <si>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</si>
  <si>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</si>
  <si>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</si>
  <si>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</si>
  <si>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</si>
  <si>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</si>
  <si>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</si>
  <si>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</si>
  <si>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</si>
  <si>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</si>
  <si>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</si>
  <si>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</si>
  <si>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</si>
  <si>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</si>
  <si>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</si>
  <si>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</si>
  <si>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</si>
  <si>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</si>
  <si>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</si>
  <si>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</si>
  <si>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</si>
  <si>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</si>
  <si>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</si>
  <si>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</si>
  <si>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</si>
  <si>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</si>
  <si>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</si>
  <si>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</si>
  <si>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</si>
  <si>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</si>
  <si>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</si>
  <si>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</si>
  <si>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</si>
  <si>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</si>
  <si>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</si>
  <si>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</si>
  <si>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</si>
  <si>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</si>
  <si>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</si>
  <si>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</si>
  <si>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</si>
  <si>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</si>
  <si>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</si>
  <si>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</si>
  <si>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</si>
  <si>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</si>
  <si>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</si>
  <si>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</si>
  <si>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</si>
  <si>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</si>
  <si>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</si>
  <si>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</si>
  <si>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</si>
  <si>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</si>
  <si>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</si>
  <si>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</si>
  <si>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</si>
  <si>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</si>
  <si>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</si>
  <si>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</si>
  <si>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</si>
  <si>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</si>
  <si>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</si>
  <si>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</si>
  <si>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</si>
  <si>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</si>
  <si>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</si>
  <si>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</si>
  <si>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</si>
  <si>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</si>
  <si>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</si>
  <si>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</si>
  <si>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</si>
  <si>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</si>
  <si>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</si>
  <si>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</si>
  <si>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</si>
  <si>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</si>
  <si>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</si>
  <si>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</si>
  <si>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Augusto Rolim Da Silva Neto</t>
  </si>
  <si>
    <t>055.220.961-95</t>
  </si>
  <si>
    <t>Bruno Ribeiro Abreu</t>
  </si>
  <si>
    <t>Máx 10% CrPr (29/11/2024)</t>
  </si>
  <si>
    <t>804.326.701-49</t>
  </si>
  <si>
    <t>Miura</t>
  </si>
  <si>
    <t>Danielle Borges Siqueira Rodrigues</t>
  </si>
  <si>
    <t>001.924.551-33</t>
  </si>
  <si>
    <t>Domingos Jose Arantes</t>
  </si>
  <si>
    <t>060.268.181-20</t>
  </si>
  <si>
    <t>Fabiola Araujo Cordeiro</t>
  </si>
  <si>
    <t>893.233.787-04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</si>
  <si>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</si>
  <si>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</si>
  <si>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</si>
  <si>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</si>
  <si>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</si>
  <si>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</si>
  <si>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</si>
  <si>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</si>
  <si>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</si>
  <si>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</si>
  <si>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Paolla Fonseca De Lima Silva</t>
  </si>
  <si>
    <t>125.782.846-01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</si>
  <si>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</si>
  <si>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</si>
  <si>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</si>
  <si>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</si>
  <si>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</si>
  <si>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</si>
  <si>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</si>
  <si>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</si>
  <si>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</si>
  <si>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</si>
  <si>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</si>
  <si>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</si>
  <si>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</si>
  <si>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</si>
  <si>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</si>
  <si>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</si>
  <si>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</si>
  <si>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</si>
  <si>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</si>
  <si>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</si>
  <si>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</si>
  <si>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</si>
  <si>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</si>
  <si>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</si>
  <si>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</si>
  <si>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</si>
  <si>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</si>
  <si>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</si>
  <si>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</si>
  <si>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</si>
  <si>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</si>
  <si>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</si>
  <si>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</si>
  <si>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</si>
  <si>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</si>
  <si>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</si>
  <si>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</si>
  <si>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</si>
  <si>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</si>
  <si>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</si>
  <si>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</si>
  <si>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</si>
  <si>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</si>
  <si>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</si>
  <si>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</si>
  <si>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</si>
  <si>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</si>
  <si>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</si>
  <si>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</si>
  <si>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</si>
  <si>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</si>
  <si>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</si>
  <si>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</si>
  <si>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</si>
  <si>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</si>
  <si>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</si>
  <si>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</si>
  <si>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</si>
  <si>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</si>
  <si>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</si>
  <si>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</si>
  <si>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</si>
  <si>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</si>
  <si>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</si>
  <si>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</si>
  <si>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</si>
  <si>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</si>
  <si>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</si>
  <si>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</si>
  <si>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</si>
  <si>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</si>
  <si>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</si>
  <si>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</si>
  <si>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</si>
  <si>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</si>
  <si>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</si>
  <si>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</si>
  <si>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</si>
  <si>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</si>
  <si>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</si>
  <si>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</si>
  <si>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</si>
  <si>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</si>
  <si>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</si>
  <si>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</si>
  <si>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</si>
  <si>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</si>
  <si>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</si>
  <si>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</si>
  <si>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</si>
  <si>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</si>
  <si>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</si>
  <si>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</si>
  <si>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</si>
  <si>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</si>
  <si>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</si>
  <si>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</si>
  <si>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</si>
  <si>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</si>
  <si>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</si>
  <si>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</si>
  <si>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</si>
  <si>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</si>
  <si>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</si>
  <si>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</si>
  <si>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</si>
  <si>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</si>
  <si>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</si>
  <si>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</si>
  <si>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</si>
  <si>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</si>
  <si>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</si>
  <si>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</si>
  <si>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</si>
  <si>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</si>
  <si>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</si>
  <si>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</si>
  <si>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</si>
  <si>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</si>
  <si>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</si>
  <si>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</si>
  <si>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</si>
  <si>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</si>
  <si>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</si>
  <si>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</si>
  <si>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</si>
  <si>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</si>
  <si>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</si>
  <si>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</si>
  <si>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</si>
  <si>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</si>
  <si>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</si>
  <si>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</si>
  <si>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</si>
  <si>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</si>
  <si>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</si>
  <si>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</si>
  <si>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</si>
  <si>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</si>
  <si>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</si>
  <si>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</si>
  <si>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</si>
  <si>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</si>
  <si>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</si>
  <si>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</si>
  <si>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</si>
  <si>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</si>
  <si>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</si>
  <si>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</si>
  <si>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</si>
  <si>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</si>
  <si>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</si>
  <si>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</si>
  <si>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</si>
  <si>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</si>
  <si>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</si>
  <si>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</si>
  <si>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</si>
  <si>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</si>
  <si>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</si>
  <si>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</si>
  <si>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</si>
  <si>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</si>
  <si>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</si>
  <si>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</si>
  <si>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</si>
  <si>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</si>
  <si>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</si>
  <si>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</si>
  <si>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</si>
  <si>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</si>
  <si>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</si>
  <si>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</si>
  <si>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</si>
  <si>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</si>
  <si>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</si>
  <si>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</si>
  <si>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</si>
  <si>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</si>
  <si>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</si>
  <si>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</si>
  <si>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</si>
  <si>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</si>
  <si>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</si>
  <si>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</si>
  <si>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</si>
  <si>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</si>
  <si>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</si>
  <si>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</si>
  <si>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</si>
  <si>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</si>
  <si>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</si>
  <si>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</si>
  <si>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</si>
  <si>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</si>
  <si>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</si>
  <si>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</si>
  <si>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</si>
  <si>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</si>
  <si>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</si>
  <si>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</si>
  <si>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</si>
  <si>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</si>
  <si>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</si>
  <si>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</si>
  <si>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</si>
  <si>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</si>
  <si>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</si>
  <si>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</si>
  <si>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</si>
  <si>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</si>
  <si>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</si>
  <si>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</si>
  <si>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</si>
  <si>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</si>
  <si>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</si>
  <si>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</si>
  <si>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</si>
  <si>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</si>
  <si>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</si>
  <si>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</si>
  <si>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</si>
  <si>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</si>
  <si>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</si>
  <si>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</si>
  <si>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</si>
  <si>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</si>
  <si>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</si>
  <si>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</si>
  <si>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</si>
  <si>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</si>
  <si>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</si>
  <si>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</si>
  <si>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</si>
  <si>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</si>
  <si>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</si>
  <si>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</si>
  <si>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</si>
  <si>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</si>
  <si>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</si>
  <si>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</si>
  <si>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</si>
  <si>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</si>
  <si>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</si>
  <si>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</si>
  <si>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</si>
  <si>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</si>
  <si>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</si>
  <si>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</si>
  <si>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</si>
  <si>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</si>
  <si>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</si>
  <si>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</si>
  <si>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</si>
  <si>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</si>
  <si>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</si>
  <si>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</si>
  <si>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</si>
  <si>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</si>
  <si>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</si>
  <si>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</si>
  <si>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</si>
  <si>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</si>
  <si>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</si>
  <si>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</si>
  <si>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</si>
  <si>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</si>
  <si>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</si>
  <si>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</si>
  <si>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</si>
  <si>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</si>
  <si>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</si>
  <si>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</si>
  <si>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</si>
  <si>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</si>
  <si>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</si>
  <si>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</si>
  <si>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</si>
  <si>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</si>
  <si>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</si>
  <si>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</si>
  <si>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</si>
  <si>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</si>
  <si>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</si>
  <si>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</si>
  <si>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</si>
  <si>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</si>
  <si>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</si>
  <si>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</si>
  <si>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</si>
  <si>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</si>
  <si>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</si>
  <si>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</si>
  <si>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</si>
  <si>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</si>
  <si>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</si>
  <si>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</si>
  <si>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</si>
  <si>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</si>
  <si>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</si>
  <si>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</si>
  <si>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</si>
  <si>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</si>
  <si>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</si>
  <si>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</si>
  <si>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</si>
  <si>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</si>
  <si>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</si>
  <si>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</si>
  <si>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</si>
  <si>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</si>
  <si>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</si>
  <si>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</si>
  <si>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</si>
  <si>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</si>
  <si>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</si>
  <si>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</si>
  <si>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</si>
  <si>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</si>
  <si>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</si>
  <si>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</si>
  <si>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</si>
  <si>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</si>
  <si>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</si>
  <si>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</si>
  <si>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</si>
  <si>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</si>
  <si>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</si>
  <si>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</si>
  <si>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</si>
  <si>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</si>
  <si>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</si>
  <si>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</si>
  <si>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</si>
  <si>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</si>
  <si>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</si>
  <si>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</si>
  <si>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</si>
  <si>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</si>
  <si>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</si>
  <si>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</si>
  <si>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</si>
  <si>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</si>
  <si>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</si>
  <si>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</si>
  <si>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</si>
  <si>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</si>
  <si>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</si>
  <si>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</si>
  <si>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</si>
  <si>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</si>
  <si>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</si>
  <si>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</si>
  <si>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</si>
  <si>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</si>
  <si>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</si>
  <si>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</si>
  <si>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</si>
  <si>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</si>
  <si>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</si>
  <si>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</si>
  <si>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</si>
  <si>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</si>
  <si>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</si>
  <si>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</si>
  <si>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</si>
  <si>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</si>
  <si>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</si>
  <si>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</si>
  <si>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</si>
  <si>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</si>
  <si>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</si>
  <si>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</si>
  <si>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</si>
  <si>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</si>
  <si>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</si>
  <si>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</si>
  <si>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</si>
  <si>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</si>
  <si>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</si>
  <si>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</si>
  <si>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</si>
  <si>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</si>
  <si>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</si>
  <si>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</si>
  <si>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</si>
  <si>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</si>
  <si>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</si>
  <si>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</si>
  <si>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</si>
  <si>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</si>
  <si>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</si>
  <si>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</si>
  <si>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</si>
  <si>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</si>
  <si>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</si>
  <si>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</si>
  <si>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</si>
  <si>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</si>
  <si>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</si>
  <si>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</si>
  <si>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</si>
  <si>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</si>
  <si>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</si>
  <si>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</si>
  <si>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</si>
  <si>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</si>
  <si>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</si>
  <si>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</si>
  <si>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</si>
  <si>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</si>
  <si>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</si>
  <si>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</si>
  <si>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</si>
  <si>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</si>
  <si>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</si>
  <si>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</si>
  <si>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</si>
  <si>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</si>
  <si>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</si>
  <si>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</si>
  <si>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</si>
  <si>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</si>
  <si>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</si>
  <si>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</si>
  <si>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</si>
  <si>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</si>
  <si>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</si>
  <si>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</si>
  <si>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</si>
  <si>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</si>
  <si>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</si>
  <si>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</si>
  <si>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</si>
  <si>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</si>
  <si>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</si>
  <si>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</si>
  <si>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</si>
  <si>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</si>
  <si>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</si>
  <si>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</si>
  <si>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</si>
  <si>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</si>
  <si>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</si>
  <si>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</si>
  <si>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</si>
  <si>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</si>
  <si>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</si>
  <si>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</si>
  <si>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</si>
  <si>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</si>
  <si>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</si>
  <si>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</si>
  <si>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</si>
  <si>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</si>
  <si>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</si>
  <si>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</si>
  <si>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</si>
  <si>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</si>
  <si>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</si>
  <si>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</si>
  <si>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</si>
  <si>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</si>
  <si>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</si>
  <si>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</si>
  <si>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</si>
  <si>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</si>
  <si>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</si>
  <si>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</si>
  <si>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</si>
  <si>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</si>
  <si>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</si>
  <si>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</si>
  <si>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</si>
  <si>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</si>
  <si>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</si>
  <si>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</si>
  <si>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</si>
  <si>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</si>
  <si>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</si>
  <si>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</si>
  <si>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</si>
  <si>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</si>
  <si>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</si>
  <si>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</si>
  <si>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</si>
  <si>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</si>
  <si>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</si>
  <si>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</si>
  <si>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</si>
  <si>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</si>
  <si>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</si>
  <si>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</si>
  <si>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</si>
  <si>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</si>
  <si>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</si>
  <si>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</si>
  <si>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</si>
  <si>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</si>
  <si>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</si>
  <si>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</si>
  <si>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</si>
  <si>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</si>
  <si>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</si>
  <si>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</si>
  <si>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</si>
  <si>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</si>
  <si>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</si>
  <si>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</si>
  <si>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</si>
  <si>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</si>
  <si>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</si>
  <si>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</si>
  <si>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</si>
  <si>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</si>
  <si>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</si>
  <si>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</si>
  <si>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</si>
  <si>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</si>
  <si>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</si>
  <si>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</si>
  <si>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</si>
  <si>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</si>
  <si>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</si>
  <si>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</si>
  <si>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</si>
  <si>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</si>
  <si>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</si>
  <si>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</si>
  <si>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</si>
  <si>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</si>
  <si>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</si>
  <si>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</si>
  <si>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</si>
  <si>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</si>
  <si>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</si>
  <si>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</si>
  <si>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</si>
  <si>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</si>
  <si>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</si>
  <si>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</si>
  <si>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</si>
  <si>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</si>
  <si>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</si>
  <si>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</si>
  <si>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</si>
  <si>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</si>
  <si>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</si>
  <si>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</si>
  <si>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</si>
  <si>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</si>
  <si>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</si>
  <si>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</si>
  <si>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</si>
  <si>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</si>
  <si>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</si>
  <si>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</si>
  <si>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</si>
  <si>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</si>
  <si>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</si>
  <si>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</si>
  <si>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</si>
  <si>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</si>
  <si>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</si>
  <si>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</si>
  <si>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</si>
  <si>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</si>
  <si>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</si>
  <si>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</si>
  <si>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</si>
  <si>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</si>
  <si>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</si>
  <si>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</si>
  <si>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</si>
  <si>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</si>
  <si>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</si>
  <si>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</si>
  <si>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</si>
  <si>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</si>
  <si>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</si>
  <si>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</si>
  <si>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</si>
  <si>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</si>
  <si>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</si>
  <si>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</si>
  <si>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</si>
  <si>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</si>
  <si>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</si>
  <si>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</si>
  <si>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</si>
  <si>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</si>
  <si>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</si>
  <si>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</si>
  <si>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</si>
  <si>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</si>
  <si>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</si>
  <si>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</si>
  <si>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</si>
  <si>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</si>
  <si>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</si>
  <si>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</si>
  <si>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</si>
  <si>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</si>
  <si>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</si>
  <si>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</si>
  <si>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</si>
  <si>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</si>
  <si>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</si>
  <si>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</si>
  <si>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</si>
  <si>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</si>
  <si>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</si>
  <si>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</si>
  <si>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</si>
  <si>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</si>
  <si>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</si>
  <si>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</si>
  <si>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</si>
  <si>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</si>
  <si>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</si>
  <si>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</si>
  <si>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</si>
  <si>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</si>
  <si>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</si>
  <si>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</si>
  <si>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</si>
  <si>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</si>
  <si>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</si>
  <si>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</si>
  <si>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</si>
  <si>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</si>
  <si>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</si>
  <si>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</si>
  <si>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</si>
  <si>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</si>
  <si>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</si>
  <si>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</si>
  <si>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</si>
  <si>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</si>
  <si>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</si>
  <si>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</si>
  <si>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</si>
  <si>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</si>
  <si>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</si>
  <si>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</si>
  <si>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</si>
  <si>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</si>
  <si>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</si>
  <si>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</si>
  <si>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</si>
  <si>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</si>
  <si>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</si>
  <si>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</si>
  <si>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</si>
  <si>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</si>
  <si>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</si>
  <si>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</si>
  <si>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</si>
  <si>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</si>
  <si>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</si>
  <si>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</si>
  <si>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</si>
  <si>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</si>
  <si>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</si>
  <si>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</si>
  <si>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</si>
  <si>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</si>
  <si>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</si>
  <si>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</si>
  <si>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</si>
  <si>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</si>
  <si>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</si>
  <si>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</si>
  <si>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</si>
  <si>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</si>
  <si>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</si>
  <si>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</si>
  <si>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</si>
  <si>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</si>
  <si>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</si>
  <si>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</si>
  <si>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</si>
  <si>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</si>
  <si>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</si>
  <si>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</si>
  <si>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</si>
  <si>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</si>
  <si>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</si>
  <si>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</si>
  <si>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</si>
  <si>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</si>
  <si>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</si>
  <si>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</si>
  <si>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</si>
  <si>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</si>
  <si>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</si>
  <si>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</si>
  <si>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</si>
  <si>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</si>
  <si>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</si>
  <si>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</si>
  <si>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</si>
  <si>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</si>
  <si>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</si>
  <si>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</si>
  <si>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</si>
  <si>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</si>
  <si>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</si>
  <si>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</si>
  <si>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</si>
  <si>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</si>
  <si>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</si>
  <si>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</si>
  <si>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</si>
  <si>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</si>
  <si>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</si>
  <si>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</si>
  <si>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</si>
  <si>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</si>
  <si>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</si>
  <si>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</si>
  <si>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</si>
  <si>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</si>
  <si>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</si>
  <si>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</si>
  <si>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</si>
  <si>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</si>
  <si>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</si>
  <si>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</si>
  <si>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</si>
  <si>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</si>
  <si>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</si>
  <si>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</si>
  <si>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</si>
  <si>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</si>
  <si>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</si>
  <si>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</si>
  <si>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</si>
  <si>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</si>
  <si>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</si>
  <si>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</si>
  <si>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</si>
  <si>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</si>
  <si>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</si>
  <si>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</si>
  <si>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</si>
  <si>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</si>
  <si>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</si>
  <si>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</si>
  <si>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</si>
  <si>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</si>
  <si>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</si>
  <si>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</si>
  <si>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</si>
  <si>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</si>
  <si>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</si>
  <si>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</si>
  <si>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</si>
  <si>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</si>
  <si>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</si>
  <si>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</si>
  <si>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</si>
  <si>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</si>
  <si>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</si>
  <si>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</si>
  <si>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</si>
  <si>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</si>
  <si>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</si>
  <si>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</si>
  <si>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</si>
  <si>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</si>
  <si>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</si>
  <si>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</si>
  <si>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</si>
  <si>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</si>
  <si>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</si>
  <si>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</si>
  <si>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</si>
  <si>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</si>
  <si>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</si>
  <si>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</si>
  <si>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</si>
  <si>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</si>
  <si>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</si>
  <si>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</si>
  <si>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</si>
  <si>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</si>
  <si>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</si>
  <si>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</si>
  <si>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</si>
  <si>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</si>
  <si>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</si>
  <si>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</si>
  <si>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</si>
  <si>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</si>
  <si>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</si>
  <si>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</si>
  <si>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</si>
  <si>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</si>
  <si>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</si>
  <si>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</si>
  <si>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</si>
  <si>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</si>
  <si>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</si>
  <si>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</si>
  <si>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</si>
  <si>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</si>
  <si>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</si>
  <si>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</si>
  <si>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</si>
  <si>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</si>
  <si>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</si>
  <si>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</si>
  <si>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</si>
  <si>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</si>
  <si>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</si>
  <si>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</si>
  <si>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</si>
  <si>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</si>
  <si>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</si>
  <si>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</si>
  <si>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</si>
  <si>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</si>
  <si>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</si>
  <si>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</si>
  <si>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</si>
  <si>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</si>
  <si>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</si>
  <si>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</si>
  <si>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</si>
  <si>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</si>
  <si>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</si>
  <si>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</si>
  <si>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</si>
  <si>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</si>
  <si>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</si>
  <si>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</si>
  <si>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</si>
  <si>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</si>
  <si>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</si>
  <si>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</si>
  <si>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</si>
  <si>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</si>
  <si>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</si>
  <si>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</si>
  <si>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</si>
  <si>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</si>
  <si>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</si>
  <si>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</si>
  <si>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</si>
  <si>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</si>
  <si>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</si>
  <si>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</si>
  <si>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</si>
  <si>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</si>
  <si>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</si>
  <si>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</si>
  <si>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</si>
  <si>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</si>
  <si>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</si>
  <si>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</si>
  <si>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</si>
  <si>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</si>
  <si>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</si>
  <si>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</si>
  <si>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</si>
  <si>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</si>
  <si>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</si>
  <si>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</si>
  <si>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</si>
  <si>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</si>
  <si>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</si>
  <si>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</si>
  <si>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</si>
  <si>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</si>
  <si>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</si>
  <si>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</si>
  <si>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</si>
  <si>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</si>
  <si>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</si>
  <si>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</si>
  <si>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</si>
  <si>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</si>
  <si>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</si>
  <si>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</si>
  <si>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</si>
  <si>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</si>
  <si>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</si>
  <si>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</si>
  <si>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</si>
  <si>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</si>
  <si>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</si>
  <si>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</si>
  <si>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</si>
  <si>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</si>
  <si>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</si>
  <si>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</si>
  <si>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</si>
  <si>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</si>
  <si>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</si>
  <si>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</si>
  <si>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</si>
  <si>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</si>
  <si>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</si>
  <si>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</si>
  <si>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</si>
  <si>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</si>
  <si>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</si>
  <si>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</si>
  <si>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</si>
  <si>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</si>
  <si>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</si>
  <si>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</si>
  <si>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</si>
  <si>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</si>
  <si>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</si>
  <si>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</si>
  <si>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</si>
  <si>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</si>
  <si>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</si>
  <si>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</si>
  <si>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</si>
  <si>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</si>
  <si>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</si>
  <si>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</si>
  <si>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</si>
  <si>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</si>
  <si>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</si>
  <si>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</si>
  <si>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</si>
  <si>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</si>
  <si>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</si>
  <si>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</si>
  <si>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</si>
  <si>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</si>
  <si>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</si>
  <si>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</si>
  <si>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</si>
  <si>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</si>
  <si>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</si>
  <si>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</si>
  <si>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</si>
  <si>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</si>
  <si>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</si>
  <si>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</si>
  <si>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</si>
  <si>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</si>
  <si>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</si>
  <si>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</si>
  <si>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</si>
  <si>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</si>
  <si>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</si>
  <si>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</si>
  <si>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</si>
  <si>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</si>
  <si>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</si>
  <si>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</si>
  <si>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</si>
  <si>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</si>
  <si>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</si>
  <si>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</si>
  <si>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</si>
  <si>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</si>
  <si>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</si>
  <si>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</si>
  <si>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</si>
  <si>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</si>
  <si>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</si>
  <si>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</si>
  <si>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</si>
  <si>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</si>
  <si>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</si>
  <si>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</si>
  <si>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</si>
  <si>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</si>
  <si>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</si>
  <si>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</si>
  <si>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</si>
  <si>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</si>
  <si>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</si>
  <si>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</si>
  <si>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</si>
  <si>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</si>
  <si>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</si>
  <si>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</si>
  <si>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</si>
  <si>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</si>
  <si>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</si>
  <si>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</si>
  <si>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</si>
  <si>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</si>
  <si>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</si>
  <si>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</si>
  <si>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</si>
  <si>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</si>
  <si>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</si>
  <si>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</si>
  <si>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</si>
  <si>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</si>
  <si>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</si>
  <si>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</si>
  <si>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</si>
  <si>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</si>
  <si>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</si>
  <si>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</si>
  <si>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</si>
  <si>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</si>
  <si>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</si>
  <si>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</si>
  <si>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</si>
  <si>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</si>
  <si>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</si>
  <si>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</si>
  <si>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</si>
  <si>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</si>
  <si>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</si>
  <si>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</si>
  <si>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</si>
  <si>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</si>
  <si>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</si>
  <si>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</si>
  <si>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</si>
  <si>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</si>
  <si>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</si>
  <si>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</si>
  <si>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</si>
  <si>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</si>
  <si>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</si>
  <si>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</si>
  <si>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</si>
  <si>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</si>
  <si>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</si>
  <si>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</si>
  <si>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</si>
  <si>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</si>
  <si>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</si>
  <si>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</si>
  <si>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</si>
  <si>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</si>
  <si>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</si>
  <si>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</si>
  <si>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</si>
  <si>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</si>
  <si>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</si>
  <si>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</si>
  <si>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</si>
  <si>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</si>
  <si>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</si>
  <si>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</si>
  <si>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</si>
  <si>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</si>
  <si>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</si>
  <si>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</si>
  <si>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</si>
  <si>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</si>
  <si>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</si>
  <si>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</si>
  <si>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</si>
  <si>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</si>
  <si>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</si>
  <si>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</si>
  <si>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</si>
  <si>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</si>
  <si>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</si>
  <si>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</si>
  <si>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</si>
  <si>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</si>
  <si>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</si>
  <si>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</si>
  <si>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</si>
  <si>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</si>
  <si>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</si>
  <si>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</si>
  <si>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</si>
  <si>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</si>
  <si>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</si>
  <si>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</si>
  <si>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</si>
  <si>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</si>
  <si>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</si>
  <si>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</si>
  <si>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</si>
  <si>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</si>
  <si>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</si>
  <si>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</si>
  <si>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</si>
  <si>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</si>
  <si>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</si>
  <si>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</si>
  <si>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</si>
  <si>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</si>
  <si>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</si>
  <si>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</si>
  <si>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</si>
  <si>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</si>
  <si>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</si>
  <si>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</si>
  <si>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</si>
  <si>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</si>
  <si>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</si>
  <si>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</si>
  <si>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</si>
  <si>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</si>
  <si>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</si>
  <si>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</si>
  <si>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</si>
  <si>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</si>
  <si>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</si>
  <si>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</si>
  <si>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</si>
  <si>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</si>
  <si>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</si>
  <si>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</si>
  <si>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</si>
  <si>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</si>
  <si>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</si>
  <si>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</si>
  <si>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</si>
  <si>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</si>
  <si>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</si>
  <si>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</si>
  <si>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</si>
  <si>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</si>
  <si>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</si>
  <si>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</si>
  <si>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</si>
  <si>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</si>
  <si>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</si>
  <si>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</si>
  <si>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</si>
  <si>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</si>
  <si>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</si>
  <si>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</si>
  <si>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</si>
  <si>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</si>
  <si>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</si>
  <si>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</si>
  <si>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</si>
  <si>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</si>
  <si>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</si>
  <si>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</si>
  <si>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</si>
  <si>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</si>
  <si>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</si>
  <si>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</si>
  <si>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</si>
  <si>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</si>
  <si>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</si>
  <si>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</si>
  <si>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</si>
  <si>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</si>
  <si>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</si>
  <si>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</si>
  <si>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</si>
  <si>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</si>
  <si>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</si>
  <si>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</si>
  <si>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</si>
  <si>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</si>
  <si>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</si>
  <si>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</si>
  <si>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</si>
  <si>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</si>
  <si>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</si>
  <si>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</si>
  <si>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</si>
  <si>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</si>
  <si>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</si>
  <si>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</si>
  <si>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</si>
  <si>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</si>
  <si>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</si>
  <si>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</si>
  <si>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</si>
  <si>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</si>
  <si>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</si>
  <si>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</si>
  <si>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</si>
  <si>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</si>
  <si>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</si>
  <si>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</si>
  <si>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</si>
  <si>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</si>
  <si>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</si>
  <si>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</si>
  <si>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</si>
  <si>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</si>
  <si>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</si>
  <si>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</si>
  <si>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</si>
  <si>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</si>
  <si>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</si>
  <si>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</si>
  <si>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</si>
  <si>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</si>
  <si>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</si>
  <si>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</si>
  <si>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</si>
  <si>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</si>
  <si>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</si>
  <si>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</si>
  <si>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</si>
  <si>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</si>
  <si>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</si>
  <si>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</si>
  <si>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</si>
  <si>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</si>
  <si>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</si>
  <si>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</si>
  <si>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</si>
  <si>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</si>
  <si>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</si>
  <si>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</si>
  <si>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</si>
  <si>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</si>
  <si>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</si>
  <si>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</si>
  <si>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</si>
  <si>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</si>
  <si>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</si>
  <si>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</si>
  <si>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</si>
  <si>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</si>
  <si>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</si>
  <si>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</si>
  <si>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</si>
  <si>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</si>
  <si>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</si>
  <si>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</si>
  <si>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</si>
  <si>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</si>
  <si>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</si>
  <si>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</si>
  <si>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</si>
  <si>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</si>
  <si>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</si>
  <si>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</si>
  <si>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</si>
  <si>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</si>
  <si>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</si>
  <si>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</si>
  <si>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</si>
  <si>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</si>
  <si>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</si>
  <si>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</si>
  <si>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</si>
  <si>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</si>
  <si>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</si>
  <si>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</si>
  <si>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</si>
  <si>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</si>
  <si>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</si>
  <si>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</si>
  <si>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</si>
  <si>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</si>
  <si>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</si>
  <si>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</si>
  <si>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</si>
  <si>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</si>
  <si>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</si>
  <si>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</si>
  <si>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</si>
  <si>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</si>
  <si>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</si>
  <si>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</si>
  <si>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</si>
  <si>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</si>
  <si>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</si>
  <si>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</si>
  <si>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</si>
  <si>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</si>
  <si>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</si>
  <si>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</si>
  <si>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</si>
  <si>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</si>
  <si>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</si>
  <si>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</si>
  <si>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</si>
  <si>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</si>
  <si>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</si>
  <si>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</si>
  <si>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</si>
  <si>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</si>
  <si>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</si>
  <si>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</si>
  <si>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</si>
  <si>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</si>
  <si>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</si>
  <si>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</si>
  <si>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</si>
  <si>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</si>
  <si>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</si>
  <si>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</si>
  <si>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</si>
  <si>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</si>
  <si>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</si>
  <si>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</si>
  <si>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</si>
  <si>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</si>
  <si>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</si>
  <si>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</si>
  <si>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</si>
  <si>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</si>
  <si>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</si>
  <si>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</si>
  <si>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</si>
  <si>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</si>
  <si>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</si>
  <si>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</si>
  <si>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</si>
  <si>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</si>
  <si>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</si>
  <si>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</si>
  <si>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</si>
  <si>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</si>
  <si>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</si>
  <si>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</si>
  <si>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</si>
  <si>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</si>
  <si>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</si>
  <si>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</si>
  <si>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</si>
  <si>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</si>
  <si>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</si>
  <si>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</si>
  <si>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</si>
  <si>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</si>
  <si>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</si>
  <si>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</si>
  <si>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</si>
  <si>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</si>
  <si>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</si>
  <si>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</si>
  <si>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</si>
  <si>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</si>
  <si>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</si>
  <si>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</si>
  <si>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</si>
  <si>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</si>
  <si>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</si>
  <si>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</si>
  <si>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</si>
  <si>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</si>
  <si>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</si>
  <si>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</si>
  <si>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</si>
  <si>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</si>
  <si>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</si>
  <si>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</si>
  <si>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</si>
  <si>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</si>
  <si>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</si>
  <si>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</si>
  <si>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</si>
  <si>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</si>
  <si>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</si>
  <si>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</si>
  <si>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</si>
  <si>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</si>
  <si>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</si>
  <si>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</si>
  <si>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</si>
  <si>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</si>
  <si>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</si>
  <si>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</si>
  <si>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</si>
  <si>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</si>
  <si>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</si>
  <si>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</si>
  <si>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</si>
  <si>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</si>
  <si>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</si>
  <si>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</si>
  <si>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</si>
  <si>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</si>
  <si>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</si>
  <si>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</si>
  <si>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</si>
  <si>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</si>
  <si>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</si>
  <si>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</si>
  <si>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</si>
  <si>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</si>
  <si>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</si>
  <si>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</si>
  <si>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</si>
  <si>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</si>
  <si>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</si>
  <si>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</si>
  <si>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</si>
  <si>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</si>
  <si>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</si>
  <si>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</si>
  <si>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</si>
  <si>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</si>
  <si>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</si>
  <si>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</si>
  <si>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</si>
  <si>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</si>
  <si>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</si>
  <si>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</si>
  <si>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</si>
  <si>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</si>
  <si>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</si>
  <si>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</si>
  <si>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</si>
  <si>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</si>
  <si>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</si>
  <si>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</si>
  <si>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</si>
  <si>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</si>
  <si>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</si>
  <si>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</si>
  <si>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</si>
  <si>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</si>
  <si>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</si>
  <si>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</si>
  <si>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</si>
  <si>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</si>
  <si>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</si>
  <si>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</si>
  <si>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</si>
  <si>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</si>
  <si>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</si>
  <si>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</si>
  <si>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</si>
  <si>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</si>
  <si>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</si>
  <si>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</si>
  <si>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</si>
  <si>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</si>
  <si>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</si>
  <si>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</si>
  <si>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</si>
  <si>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</si>
  <si>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</si>
  <si>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</si>
  <si>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</si>
  <si>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</si>
  <si>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</si>
  <si>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</si>
  <si>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</si>
  <si>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</si>
  <si>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</si>
  <si>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</si>
  <si>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</si>
  <si>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</si>
  <si>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</si>
  <si>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</si>
  <si>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</si>
  <si>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</si>
  <si>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</si>
  <si>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</si>
  <si>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</si>
  <si>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</si>
  <si>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</si>
  <si>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</si>
  <si>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</si>
  <si>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</si>
  <si>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</si>
  <si>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</si>
  <si>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</si>
  <si>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</si>
  <si>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</si>
  <si>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</si>
  <si>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</si>
  <si>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</si>
  <si>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</si>
  <si>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</si>
  <si>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</si>
  <si>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</si>
  <si>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</si>
  <si>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</si>
  <si>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</si>
  <si>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</si>
  <si>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</si>
  <si>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</si>
  <si>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</si>
  <si>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</si>
  <si>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</si>
  <si>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</si>
  <si>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</si>
  <si>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</si>
  <si>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</si>
  <si>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</si>
  <si>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</si>
  <si>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</si>
  <si>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</si>
  <si>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</si>
  <si>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</si>
  <si>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</si>
  <si>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</si>
  <si>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</si>
  <si>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</si>
  <si>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</si>
  <si>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</si>
  <si>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</si>
  <si>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</si>
  <si>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</si>
  <si>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</si>
  <si>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</si>
  <si>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</si>
  <si>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</si>
  <si>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</si>
  <si>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</si>
  <si>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</si>
  <si>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</si>
  <si>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</si>
  <si>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</si>
  <si>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</si>
  <si>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</si>
  <si>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</si>
  <si>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</si>
  <si>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</si>
  <si>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</si>
  <si>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</si>
  <si>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</si>
  <si>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</si>
  <si>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</si>
  <si>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</si>
  <si>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</si>
  <si>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</si>
  <si>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</si>
  <si>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</si>
  <si>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</si>
  <si>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</si>
  <si>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</si>
  <si>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</si>
  <si>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</si>
  <si>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</si>
  <si>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</si>
  <si>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</si>
  <si>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</si>
  <si>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</si>
  <si>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</si>
  <si>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</si>
  <si>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</si>
  <si>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</si>
  <si>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</si>
  <si>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</si>
  <si>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</si>
  <si>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</si>
  <si>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</si>
  <si>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</si>
  <si>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</si>
  <si>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</si>
  <si>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</si>
  <si>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</si>
  <si>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</si>
  <si>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</si>
  <si>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</si>
  <si>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</si>
  <si>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</si>
  <si>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</si>
  <si>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</si>
  <si>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</si>
  <si>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</si>
  <si>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</si>
  <si>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</si>
  <si>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</si>
  <si>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</si>
  <si>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</si>
  <si>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</si>
  <si>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</si>
  <si>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</si>
  <si>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</si>
  <si>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</si>
  <si>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</si>
  <si>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</si>
  <si>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</si>
  <si>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</si>
  <si>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</si>
  <si>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</si>
  <si>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</si>
  <si>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</si>
  <si>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</si>
  <si>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</si>
  <si>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</si>
  <si>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</si>
  <si>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</si>
  <si>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</si>
  <si>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</si>
  <si>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</si>
  <si>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</si>
  <si>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</si>
  <si>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</si>
  <si>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</si>
  <si>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</si>
  <si>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</si>
  <si>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</si>
  <si>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</si>
  <si>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</si>
  <si>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</si>
  <si>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</si>
  <si>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</si>
  <si>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</si>
  <si>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</si>
  <si>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</si>
  <si>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</si>
  <si>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</si>
  <si>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</si>
  <si>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</si>
  <si>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</si>
  <si>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</si>
  <si>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</si>
  <si>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</si>
  <si>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</si>
  <si>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</si>
  <si>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</si>
  <si>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</si>
  <si>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</si>
  <si>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</si>
  <si>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</si>
  <si>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</si>
  <si>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</si>
  <si>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</si>
  <si>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</si>
  <si>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</si>
  <si>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</si>
  <si>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</si>
  <si>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</si>
  <si>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</si>
  <si>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</si>
  <si>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</si>
  <si>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</si>
  <si>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</si>
  <si>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</si>
  <si>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</si>
  <si>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</si>
  <si>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</si>
  <si>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</si>
  <si>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</si>
  <si>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</si>
  <si>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</si>
  <si>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</si>
  <si>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</si>
  <si>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</si>
  <si>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</si>
  <si>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</si>
  <si>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</si>
  <si>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</si>
  <si>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</si>
  <si>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</si>
  <si>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</si>
  <si>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</si>
  <si>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</si>
  <si>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</si>
  <si>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</si>
  <si>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</si>
  <si>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</si>
  <si>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</si>
  <si>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</si>
  <si>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</si>
  <si>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</si>
  <si>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</si>
  <si>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</si>
  <si>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</si>
  <si>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</si>
  <si>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</si>
  <si>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</si>
  <si>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</si>
  <si>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</si>
  <si>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</si>
  <si>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</si>
  <si>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</si>
  <si>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</si>
  <si>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</si>
  <si>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</si>
  <si>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</si>
  <si>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</si>
  <si>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</si>
  <si>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</si>
  <si>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</si>
  <si>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</si>
  <si>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</si>
  <si>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</si>
  <si>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</si>
  <si>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</si>
  <si>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</si>
  <si>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</si>
  <si>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</si>
  <si>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</si>
  <si>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</si>
  <si>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</si>
  <si>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</si>
  <si>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</si>
  <si>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</si>
  <si>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</si>
  <si>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</si>
  <si>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</si>
  <si>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</si>
  <si>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</si>
  <si>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</si>
  <si>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</si>
  <si>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</si>
  <si>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</si>
  <si>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</si>
  <si>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</si>
  <si>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</si>
  <si>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</si>
  <si>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</si>
  <si>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</si>
  <si>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</si>
  <si>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</si>
  <si>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</si>
  <si>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</si>
  <si>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</si>
  <si>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</si>
  <si>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</si>
  <si>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</si>
  <si>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</si>
  <si>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</si>
  <si>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</si>
  <si>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</si>
  <si>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</si>
  <si>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</si>
  <si>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</si>
  <si>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</si>
  <si>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</si>
  <si>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</si>
  <si>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</si>
  <si>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</si>
  <si>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</si>
  <si>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</si>
  <si>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</si>
  <si>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</si>
  <si>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</si>
  <si>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</si>
  <si>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</si>
  <si>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</si>
  <si>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</si>
  <si>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</si>
  <si>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</si>
  <si>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</si>
  <si>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</si>
  <si>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</si>
  <si>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</si>
  <si>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</si>
  <si>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</si>
  <si>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</si>
  <si>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</si>
  <si>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</si>
  <si>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</si>
  <si>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</si>
  <si>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</si>
  <si>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</si>
  <si>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</si>
  <si>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</si>
  <si>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</si>
  <si>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</si>
  <si>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</si>
  <si>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</si>
  <si>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</si>
  <si>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</si>
  <si>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</si>
  <si>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</si>
  <si>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</si>
  <si>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</si>
  <si>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</si>
  <si>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</si>
  <si>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</si>
  <si>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</si>
  <si>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</si>
  <si>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</si>
  <si>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</si>
  <si>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</si>
  <si>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</si>
  <si>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</si>
  <si>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</si>
  <si>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</si>
  <si>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</si>
  <si>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</si>
  <si>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</si>
  <si>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</si>
  <si>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</si>
  <si>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</si>
  <si>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</si>
  <si>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</si>
  <si>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</si>
  <si>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</si>
  <si>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</si>
  <si>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</si>
  <si>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</si>
  <si>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</si>
  <si>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</si>
  <si>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</si>
  <si>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</si>
  <si>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</si>
  <si>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</si>
  <si>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</si>
  <si>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</si>
  <si>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</si>
  <si>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</si>
  <si>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</si>
  <si>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</si>
  <si>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</si>
  <si>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</si>
  <si>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</si>
  <si>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</si>
  <si>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</si>
  <si>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</si>
  <si>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</si>
  <si>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</si>
  <si>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</si>
  <si>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</si>
  <si>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</si>
  <si>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</si>
  <si>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</si>
  <si>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</si>
  <si>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</si>
  <si>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</si>
  <si>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</si>
  <si>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</si>
  <si>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</si>
  <si>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</si>
  <si>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</si>
  <si>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</si>
  <si>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</si>
  <si>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</si>
  <si>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</si>
  <si>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</si>
  <si>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</si>
  <si>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</si>
  <si>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</si>
  <si>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</si>
  <si>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</si>
  <si>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</si>
  <si>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</si>
  <si>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</si>
  <si>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</si>
  <si>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</si>
  <si>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</si>
  <si>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</si>
  <si>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</si>
  <si>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</si>
  <si>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</si>
  <si>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</si>
  <si>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</si>
  <si>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</si>
  <si>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</si>
  <si>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</si>
  <si>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</si>
  <si>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</si>
  <si>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</si>
  <si>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</si>
  <si>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</si>
  <si>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</si>
  <si>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</si>
  <si>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</si>
  <si>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</si>
  <si>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</si>
  <si>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</si>
  <si>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</si>
  <si>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</si>
  <si>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</si>
  <si>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</si>
  <si>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</si>
  <si>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</si>
  <si>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</si>
  <si>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</si>
  <si>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</si>
  <si>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</si>
  <si>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</si>
  <si>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</si>
  <si>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</si>
  <si>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</si>
  <si>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</si>
  <si>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</si>
  <si>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</si>
  <si>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</si>
  <si>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</si>
  <si>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</si>
  <si>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</si>
  <si>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</si>
  <si>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</si>
  <si>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</si>
  <si>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</si>
  <si>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</si>
  <si>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</si>
  <si>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</si>
  <si>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</si>
  <si>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</si>
  <si>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</si>
  <si>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</si>
  <si>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</si>
  <si>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</si>
  <si>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</si>
  <si>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</si>
  <si>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</si>
  <si>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</si>
  <si>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</si>
  <si>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</si>
  <si>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</si>
  <si>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</si>
  <si>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</si>
  <si>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</si>
  <si>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</si>
  <si>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</si>
  <si>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</si>
  <si>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Frederico</t>
  </si>
  <si>
    <t>Ana</t>
  </si>
  <si>
    <t>Henrique</t>
  </si>
  <si>
    <t>Marco</t>
  </si>
  <si>
    <t>Clotilde</t>
  </si>
  <si>
    <t>Guilherme</t>
  </si>
  <si>
    <t>Paula</t>
  </si>
  <si>
    <t>Hepta</t>
  </si>
  <si>
    <t>Silvio</t>
  </si>
  <si>
    <t>Filipe</t>
  </si>
  <si>
    <t>Gustavo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</si>
  <si>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</si>
  <si>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</si>
  <si>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</si>
  <si>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</si>
  <si>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</si>
  <si>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</si>
  <si>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</si>
  <si>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</si>
  <si>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</si>
  <si>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</si>
  <si>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</si>
  <si>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</si>
  <si>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</si>
  <si>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</si>
  <si>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</si>
  <si>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</si>
  <si>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</si>
  <si>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</si>
  <si>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</si>
  <si>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</si>
  <si>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Walquiria</t>
  </si>
  <si>
    <t>Felipe</t>
  </si>
  <si>
    <t>Mauricio</t>
  </si>
  <si>
    <t>Adson</t>
  </si>
  <si>
    <t>Silvia</t>
  </si>
  <si>
    <t>Patricia</t>
  </si>
  <si>
    <t>Fernanda</t>
  </si>
  <si>
    <t>Rogerio</t>
  </si>
  <si>
    <t>Kelly</t>
  </si>
  <si>
    <t>Diego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</si>
  <si>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</si>
  <si>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</si>
  <si>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</si>
  <si>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</si>
  <si>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</si>
  <si>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</si>
  <si>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</si>
  <si>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</si>
  <si>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</si>
  <si>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Mvfc</t>
  </si>
  <si>
    <t>Ricardo</t>
  </si>
  <si>
    <t>Luiz</t>
  </si>
  <si>
    <t>F</t>
  </si>
  <si>
    <t>Sylverson</t>
  </si>
  <si>
    <t>Andrea</t>
  </si>
  <si>
    <t>Heidi</t>
  </si>
  <si>
    <t>Gisela</t>
  </si>
  <si>
    <t>Edinardo</t>
  </si>
  <si>
    <t>005192463</t>
  </si>
  <si>
    <t>Livia</t>
  </si>
  <si>
    <t>Alessandra</t>
  </si>
  <si>
    <t>Mateus</t>
  </si>
  <si>
    <t>Gleyserson</t>
  </si>
  <si>
    <t>Helio</t>
  </si>
  <si>
    <t>Tiago</t>
  </si>
  <si>
    <t>Mineia</t>
  </si>
  <si>
    <t>Clineo</t>
  </si>
  <si>
    <t>Asiel</t>
  </si>
  <si>
    <t>Clube</t>
  </si>
  <si>
    <t>Eleuse</t>
  </si>
  <si>
    <t>Heloisa</t>
  </si>
  <si>
    <t>Rosangela</t>
  </si>
  <si>
    <t>Erik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</si>
  <si>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</si>
  <si>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</si>
  <si>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</si>
  <si>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</si>
  <si>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</si>
  <si>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</si>
  <si>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</si>
  <si>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</si>
  <si>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</si>
  <si>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</si>
  <si>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</si>
  <si>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</si>
  <si>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</si>
  <si>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</si>
  <si>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</si>
  <si>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</si>
  <si>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</si>
  <si>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</si>
  <si>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</si>
  <si>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</si>
  <si>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</si>
  <si>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</si>
  <si>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</si>
  <si>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</si>
  <si>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</si>
  <si>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</si>
  <si>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</si>
  <si>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</si>
  <si>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</si>
  <si>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</si>
  <si>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</si>
  <si>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</si>
  <si>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</si>
  <si>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</si>
  <si>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</si>
  <si>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</si>
  <si>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</si>
  <si>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</si>
  <si>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</si>
  <si>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</si>
  <si>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</si>
  <si>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</si>
  <si>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</si>
  <si>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</si>
  <si>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</si>
  <si>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</si>
  <si>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Igor</t>
  </si>
  <si>
    <t>Luciano</t>
  </si>
  <si>
    <t>E3</t>
  </si>
  <si>
    <t>Juscelino</t>
  </si>
  <si>
    <t>Valdivino</t>
  </si>
  <si>
    <t>Iron</t>
  </si>
  <si>
    <t>Sergio</t>
  </si>
  <si>
    <t>Aline</t>
  </si>
  <si>
    <t>Lara</t>
  </si>
  <si>
    <t>Juraci</t>
  </si>
  <si>
    <t>Beatriz</t>
  </si>
  <si>
    <t>Ayrton</t>
  </si>
  <si>
    <t>Cristina</t>
  </si>
  <si>
    <t>Isabele</t>
  </si>
  <si>
    <t>Gleuber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</si>
  <si>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</si>
  <si>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</si>
  <si>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</si>
  <si>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</si>
  <si>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</si>
  <si>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</si>
  <si>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</si>
  <si>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</si>
  <si>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</si>
  <si>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</si>
  <si>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</si>
  <si>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</si>
  <si>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</si>
  <si>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Leda</t>
  </si>
  <si>
    <t>Diogo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</si>
  <si>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</si>
  <si>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</si>
  <si>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</si>
  <si>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</si>
  <si>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</si>
  <si>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</si>
  <si>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</si>
  <si>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</si>
  <si>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</si>
  <si>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</si>
  <si>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</si>
  <si>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</si>
  <si>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</si>
  <si>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</si>
  <si>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</si>
  <si>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</si>
  <si>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</si>
  <si>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</si>
  <si>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</si>
  <si>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</si>
  <si>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</si>
  <si>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</si>
  <si>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</si>
  <si>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</si>
  <si>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</si>
  <si>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</si>
  <si>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</si>
  <si>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</si>
  <si>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Eduardo</t>
  </si>
  <si>
    <t>Bianca</t>
  </si>
  <si>
    <t>Adriana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</si>
  <si>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</si>
  <si>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</si>
  <si>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</si>
  <si>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</si>
  <si>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</si>
  <si>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</si>
  <si>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</si>
  <si>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</si>
  <si>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</si>
  <si>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</si>
  <si>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</si>
  <si>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</si>
  <si>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</si>
  <si>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</si>
  <si>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</si>
  <si>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</si>
  <si>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</si>
  <si>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</si>
  <si>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</si>
  <si>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</si>
  <si>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</si>
  <si>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</si>
  <si>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</si>
  <si>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</si>
  <si>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</si>
  <si>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</si>
  <si>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004377713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</si>
  <si>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</si>
  <si>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</si>
  <si>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</si>
  <si>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</si>
  <si>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</si>
  <si>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</si>
  <si>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</si>
  <si>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</si>
  <si>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</si>
  <si>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Otavio</t>
  </si>
  <si>
    <t>Jorgeana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</si>
  <si>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</si>
  <si>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</si>
  <si>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</si>
  <si>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</si>
  <si>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</si>
  <si>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</si>
  <si>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</si>
  <si>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</si>
  <si>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</si>
  <si>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</si>
  <si>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</si>
  <si>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</si>
  <si>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</si>
  <si>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</si>
  <si>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</si>
  <si>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</si>
  <si>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</si>
  <si>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</si>
  <si>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</si>
  <si>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</si>
  <si>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</si>
  <si>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</si>
  <si>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</si>
  <si>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</si>
  <si>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</si>
  <si>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</si>
  <si>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</si>
  <si>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Modular</t>
  </si>
  <si>
    <t>Angela</t>
  </si>
  <si>
    <t>Sandra</t>
  </si>
  <si>
    <t>005043894</t>
  </si>
  <si>
    <t>Naiara</t>
  </si>
  <si>
    <t>Mariah</t>
  </si>
  <si>
    <t>Styphany</t>
  </si>
  <si>
    <t>Anna</t>
  </si>
  <si>
    <t>004308815</t>
  </si>
  <si>
    <t>Zeli</t>
  </si>
  <si>
    <t>Alinne</t>
  </si>
  <si>
    <t>Alexia</t>
  </si>
  <si>
    <t>Wagner</t>
  </si>
  <si>
    <t>Iracy</t>
  </si>
  <si>
    <t>Jonas</t>
  </si>
  <si>
    <t>002894447</t>
  </si>
  <si>
    <t>004840589</t>
  </si>
  <si>
    <t>Bhruna</t>
  </si>
  <si>
    <t>Cairo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</si>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</sst>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AB-4AA5-9A7E-F7739E60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757498"/>
        <c:axId val="1510402427"/>
      </c:lineChart>
      <c:catAx>
        <c:axId val="981757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10402427"/>
        <c:crosses val="autoZero"/>
        <c:auto val="1"/>
        <c:lblAlgn val="ctr"/>
        <c:lblOffset val="100"/>
        <c:noMultiLvlLbl val="1"/>
      </c:catAx>
      <c:valAx>
        <c:axId val="15104024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817574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0808A-851E-42E8-BE02-5557ABAF909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 t="s">
        <v>22</v>
      </c>
      <c r="J4" s="10">
        <v>9.4999999999999998E-3</v>
      </c>
      <c r="K4" s="6" t="s">
        <v>23</v>
      </c>
      <c r="L4" s="11">
        <v>0</v>
      </c>
      <c r="M4" s="12" t="s">
        <v>40</v>
      </c>
      <c r="N4" s="12"/>
      <c r="O4" s="7" t="s">
        <v>26</v>
      </c>
      <c r="P4" s="13"/>
    </row>
    <row r="5" spans="1:16">
      <c r="A5" s="3" t="s">
        <v>41</v>
      </c>
      <c r="B5" s="4" t="s">
        <v>42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32</v>
      </c>
      <c r="I5" s="9" t="s">
        <v>22</v>
      </c>
      <c r="J5" s="10">
        <v>1.2E-2</v>
      </c>
      <c r="K5" s="6" t="s">
        <v>23</v>
      </c>
      <c r="L5" s="11">
        <v>0</v>
      </c>
      <c r="M5" s="12" t="s">
        <v>43</v>
      </c>
      <c r="N5" s="12" t="s">
        <v>19</v>
      </c>
      <c r="O5" s="7" t="s">
        <v>26</v>
      </c>
      <c r="P5" s="13"/>
    </row>
    <row r="6" spans="1:16">
      <c r="A6" s="3" t="s">
        <v>44</v>
      </c>
      <c r="B6" s="4" t="s">
        <v>45</v>
      </c>
      <c r="C6" s="15" t="s">
        <v>17</v>
      </c>
      <c r="D6" s="6" t="s">
        <v>38</v>
      </c>
      <c r="E6" s="6" t="s">
        <v>19</v>
      </c>
      <c r="F6" s="7" t="s">
        <v>39</v>
      </c>
      <c r="G6" s="6" t="s">
        <v>21</v>
      </c>
      <c r="H6" s="8" t="s">
        <v>32</v>
      </c>
      <c r="I6" s="9" t="s">
        <v>22</v>
      </c>
      <c r="J6" s="10">
        <v>1.2E-2</v>
      </c>
      <c r="K6" s="6" t="s">
        <v>23</v>
      </c>
      <c r="L6" s="11">
        <v>0</v>
      </c>
      <c r="M6" s="12" t="s">
        <v>46</v>
      </c>
      <c r="N6" s="12" t="s">
        <v>19</v>
      </c>
      <c r="O6" s="7" t="s">
        <v>26</v>
      </c>
      <c r="P6" s="13"/>
    </row>
    <row r="7" spans="1:16">
      <c r="A7" s="3" t="s">
        <v>47</v>
      </c>
      <c r="B7" s="4" t="s">
        <v>48</v>
      </c>
      <c r="C7" s="15" t="s">
        <v>17</v>
      </c>
      <c r="D7" s="6" t="s">
        <v>38</v>
      </c>
      <c r="E7" s="6" t="s">
        <v>19</v>
      </c>
      <c r="F7" s="7" t="s">
        <v>39</v>
      </c>
      <c r="G7" s="6" t="s">
        <v>21</v>
      </c>
      <c r="H7" s="8" t="s">
        <v>32</v>
      </c>
      <c r="I7" s="9" t="s">
        <v>22</v>
      </c>
      <c r="J7" s="10">
        <v>1.2E-2</v>
      </c>
      <c r="K7" s="6" t="s">
        <v>23</v>
      </c>
      <c r="L7" s="11">
        <v>0</v>
      </c>
      <c r="M7" s="12" t="s">
        <v>49</v>
      </c>
      <c r="N7" s="12"/>
      <c r="O7" s="7" t="s">
        <v>26</v>
      </c>
      <c r="P7" s="13"/>
    </row>
    <row r="8" spans="1:16">
      <c r="A8" s="3" t="s">
        <v>50</v>
      </c>
      <c r="B8" s="4" t="s">
        <v>51</v>
      </c>
      <c r="C8" s="15" t="s">
        <v>17</v>
      </c>
      <c r="D8" s="6" t="s">
        <v>38</v>
      </c>
      <c r="E8" s="6" t="s">
        <v>19</v>
      </c>
      <c r="F8" s="7" t="s">
        <v>39</v>
      </c>
      <c r="G8" s="6" t="s">
        <v>21</v>
      </c>
      <c r="H8" s="8" t="s">
        <v>32</v>
      </c>
      <c r="I8" s="9"/>
      <c r="J8" s="10"/>
      <c r="K8" s="6"/>
      <c r="L8" s="11"/>
      <c r="M8" s="12"/>
      <c r="N8" s="12"/>
      <c r="O8" s="7"/>
      <c r="P8" s="13"/>
    </row>
    <row r="9" spans="1:16">
      <c r="A9" s="3" t="s">
        <v>52</v>
      </c>
      <c r="B9" s="4" t="s">
        <v>53</v>
      </c>
      <c r="C9" s="15" t="s">
        <v>17</v>
      </c>
      <c r="D9" s="6" t="s">
        <v>38</v>
      </c>
      <c r="E9" s="6" t="s">
        <v>19</v>
      </c>
      <c r="F9" s="7" t="s">
        <v>39</v>
      </c>
      <c r="G9" s="6" t="s">
        <v>21</v>
      </c>
      <c r="H9" s="8" t="s">
        <v>32</v>
      </c>
      <c r="I9" s="9"/>
      <c r="J9" s="10"/>
      <c r="K9" s="6"/>
      <c r="L9" s="11"/>
      <c r="M9" s="12"/>
      <c r="N9" s="12"/>
      <c r="O9" s="7"/>
      <c r="P9" s="13"/>
    </row>
    <row r="10" spans="1:16">
      <c r="A10" s="3" t="s">
        <v>54</v>
      </c>
      <c r="B10" s="4" t="s">
        <v>55</v>
      </c>
      <c r="C10" s="15" t="s">
        <v>17</v>
      </c>
      <c r="D10" s="6" t="s">
        <v>38</v>
      </c>
      <c r="E10" s="6" t="s">
        <v>19</v>
      </c>
      <c r="F10" s="7" t="s">
        <v>39</v>
      </c>
      <c r="G10" s="6" t="s">
        <v>21</v>
      </c>
      <c r="H10" s="8" t="s">
        <v>32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3" t="s">
        <v>56</v>
      </c>
      <c r="B11" s="4" t="s">
        <v>57</v>
      </c>
      <c r="C11" s="15" t="s">
        <v>17</v>
      </c>
      <c r="D11" s="6" t="s">
        <v>38</v>
      </c>
      <c r="E11" s="6" t="s">
        <v>19</v>
      </c>
      <c r="F11" s="7" t="s">
        <v>39</v>
      </c>
      <c r="G11" s="6" t="s">
        <v>21</v>
      </c>
      <c r="H11" s="8" t="s">
        <v>32</v>
      </c>
      <c r="I11" s="9" t="s">
        <v>22</v>
      </c>
      <c r="J11" s="10">
        <v>1.2E-2</v>
      </c>
      <c r="K11" s="6" t="s">
        <v>23</v>
      </c>
      <c r="L11" s="11">
        <v>0</v>
      </c>
      <c r="M11" s="12" t="s">
        <v>58</v>
      </c>
      <c r="N11" s="12"/>
      <c r="O11" s="7" t="s">
        <v>26</v>
      </c>
      <c r="P11" s="13"/>
    </row>
    <row r="12" spans="1:16">
      <c r="A12" s="3" t="s">
        <v>59</v>
      </c>
      <c r="B12" s="4" t="s">
        <v>28</v>
      </c>
      <c r="C12" s="15" t="s">
        <v>17</v>
      </c>
      <c r="D12" s="6" t="s">
        <v>38</v>
      </c>
      <c r="E12" s="6" t="s">
        <v>19</v>
      </c>
      <c r="F12" s="7" t="s">
        <v>39</v>
      </c>
      <c r="G12" s="6" t="s">
        <v>21</v>
      </c>
      <c r="H12" s="8" t="s">
        <v>60</v>
      </c>
      <c r="I12" s="9" t="s">
        <v>22</v>
      </c>
      <c r="J12" s="10">
        <v>1.2E-2</v>
      </c>
      <c r="K12" s="6" t="s">
        <v>23</v>
      </c>
      <c r="L12" s="11">
        <v>0</v>
      </c>
      <c r="M12" s="12" t="s">
        <v>61</v>
      </c>
      <c r="N12" s="12" t="s">
        <v>19</v>
      </c>
      <c r="O12" s="7" t="s">
        <v>26</v>
      </c>
      <c r="P12" s="13"/>
    </row>
    <row r="13" spans="1:16">
      <c r="A13" s="3" t="s">
        <v>62</v>
      </c>
      <c r="B13" s="4" t="s">
        <v>63</v>
      </c>
      <c r="C13" s="15" t="s">
        <v>17</v>
      </c>
      <c r="D13" s="6" t="s">
        <v>38</v>
      </c>
      <c r="E13" s="6" t="s">
        <v>19</v>
      </c>
      <c r="F13" s="7" t="s">
        <v>39</v>
      </c>
      <c r="G13" s="6" t="s">
        <v>21</v>
      </c>
      <c r="H13" s="8" t="s">
        <v>60</v>
      </c>
      <c r="I13" s="9" t="s">
        <v>22</v>
      </c>
      <c r="J13" s="10">
        <v>1.2E-2</v>
      </c>
      <c r="K13" s="6" t="s">
        <v>23</v>
      </c>
      <c r="L13" s="11">
        <v>0</v>
      </c>
      <c r="M13" s="12" t="s">
        <v>64</v>
      </c>
      <c r="N13" s="12" t="s">
        <v>19</v>
      </c>
      <c r="O13" s="7" t="s">
        <v>34</v>
      </c>
      <c r="P13" s="13"/>
    </row>
    <row r="14" spans="1:16">
      <c r="A14" s="3" t="s">
        <v>65</v>
      </c>
      <c r="B14" s="4" t="s">
        <v>66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60</v>
      </c>
      <c r="I14" s="9" t="s">
        <v>22</v>
      </c>
      <c r="J14" s="10">
        <v>1.0999999999999999E-2</v>
      </c>
      <c r="K14" s="6" t="s">
        <v>23</v>
      </c>
      <c r="L14" s="11">
        <v>0</v>
      </c>
      <c r="M14" s="12" t="s">
        <v>67</v>
      </c>
      <c r="N14" s="12" t="s">
        <v>19</v>
      </c>
      <c r="O14" s="7" t="s">
        <v>26</v>
      </c>
      <c r="P14" s="13"/>
    </row>
    <row r="15" spans="1:16">
      <c r="A15" s="3" t="s">
        <v>68</v>
      </c>
      <c r="B15" s="4" t="s">
        <v>69</v>
      </c>
      <c r="C15" s="15" t="s">
        <v>17</v>
      </c>
      <c r="D15" s="6" t="s">
        <v>38</v>
      </c>
      <c r="E15" s="6" t="s">
        <v>19</v>
      </c>
      <c r="F15" s="7" t="s">
        <v>39</v>
      </c>
      <c r="G15" s="6" t="s">
        <v>21</v>
      </c>
      <c r="H15" s="8" t="s">
        <v>60</v>
      </c>
      <c r="I15" s="9" t="s">
        <v>22</v>
      </c>
      <c r="J15" s="10">
        <v>1.2E-2</v>
      </c>
      <c r="K15" s="6" t="s">
        <v>23</v>
      </c>
      <c r="L15" s="11">
        <v>0</v>
      </c>
      <c r="M15" s="12" t="s">
        <v>70</v>
      </c>
      <c r="N15" s="12" t="s">
        <v>19</v>
      </c>
      <c r="O15" s="7" t="s">
        <v>26</v>
      </c>
      <c r="P15" s="13"/>
    </row>
    <row r="16" spans="1:16">
      <c r="A16" s="3" t="s">
        <v>71</v>
      </c>
      <c r="B16" s="4" t="s">
        <v>72</v>
      </c>
      <c r="C16" s="15" t="s">
        <v>17</v>
      </c>
      <c r="D16" s="6" t="s">
        <v>38</v>
      </c>
      <c r="E16" s="6" t="s">
        <v>19</v>
      </c>
      <c r="F16" s="7" t="s">
        <v>39</v>
      </c>
      <c r="G16" s="6" t="s">
        <v>21</v>
      </c>
      <c r="H16" s="8" t="s">
        <v>60</v>
      </c>
      <c r="I16" s="9" t="s">
        <v>22</v>
      </c>
      <c r="J16" s="10">
        <v>1.2E-2</v>
      </c>
      <c r="K16" s="6" t="s">
        <v>23</v>
      </c>
      <c r="L16" s="11">
        <v>0</v>
      </c>
      <c r="M16" s="12" t="s">
        <v>73</v>
      </c>
      <c r="N16" s="12" t="s">
        <v>19</v>
      </c>
      <c r="O16" s="7" t="s">
        <v>26</v>
      </c>
      <c r="P16" s="13"/>
    </row>
    <row r="17" spans="1:16">
      <c r="A17" s="3" t="s">
        <v>74</v>
      </c>
      <c r="B17" s="4" t="s">
        <v>75</v>
      </c>
      <c r="C17" s="15" t="s">
        <v>17</v>
      </c>
      <c r="D17" s="6" t="s">
        <v>18</v>
      </c>
      <c r="E17" s="6" t="s">
        <v>76</v>
      </c>
      <c r="F17" s="7" t="s">
        <v>77</v>
      </c>
      <c r="G17" s="6" t="s">
        <v>21</v>
      </c>
      <c r="H17" s="8" t="s">
        <v>60</v>
      </c>
      <c r="I17" s="9" t="s">
        <v>22</v>
      </c>
      <c r="J17" s="10">
        <v>1.2E-2</v>
      </c>
      <c r="K17" s="6" t="s">
        <v>23</v>
      </c>
      <c r="L17" s="11">
        <v>0</v>
      </c>
      <c r="M17" s="12" t="s">
        <v>78</v>
      </c>
      <c r="N17" s="12" t="s">
        <v>76</v>
      </c>
      <c r="O17" s="7" t="s">
        <v>26</v>
      </c>
      <c r="P17" s="13"/>
    </row>
    <row r="18" spans="1:16">
      <c r="A18" s="3" t="s">
        <v>79</v>
      </c>
      <c r="B18" s="4" t="s">
        <v>80</v>
      </c>
      <c r="C18" s="15" t="s">
        <v>17</v>
      </c>
      <c r="D18" s="6" t="s">
        <v>81</v>
      </c>
      <c r="E18" s="6" t="s">
        <v>19</v>
      </c>
      <c r="F18" s="7" t="s">
        <v>82</v>
      </c>
      <c r="G18" s="6" t="s">
        <v>21</v>
      </c>
      <c r="H18" s="8" t="s">
        <v>60</v>
      </c>
      <c r="I18" s="9" t="s">
        <v>83</v>
      </c>
      <c r="J18" s="10">
        <v>1.2E-2</v>
      </c>
      <c r="K18" s="6" t="s">
        <v>84</v>
      </c>
      <c r="L18" s="11">
        <v>0.1</v>
      </c>
      <c r="M18" s="12" t="s">
        <v>85</v>
      </c>
      <c r="N18" s="12" t="s">
        <v>86</v>
      </c>
      <c r="O18" s="7" t="s">
        <v>34</v>
      </c>
      <c r="P18" s="13"/>
    </row>
    <row r="19" spans="1:16">
      <c r="A19" s="3" t="s">
        <v>87</v>
      </c>
      <c r="B19" s="4" t="s">
        <v>28</v>
      </c>
      <c r="C19" s="15" t="s">
        <v>29</v>
      </c>
      <c r="D19" s="6" t="s">
        <v>18</v>
      </c>
      <c r="E19" s="6" t="s">
        <v>76</v>
      </c>
      <c r="F19" s="7" t="s">
        <v>88</v>
      </c>
      <c r="G19" s="6" t="s">
        <v>21</v>
      </c>
      <c r="H19" s="8" t="s">
        <v>89</v>
      </c>
      <c r="I19" s="9" t="s">
        <v>90</v>
      </c>
      <c r="J19" s="10">
        <v>0.01</v>
      </c>
      <c r="K19" s="6" t="s">
        <v>23</v>
      </c>
      <c r="L19" s="11">
        <v>0</v>
      </c>
      <c r="M19" s="12"/>
      <c r="N19" s="12"/>
      <c r="O19" s="7" t="s">
        <v>34</v>
      </c>
      <c r="P19" s="13"/>
    </row>
    <row r="20" spans="1:16">
      <c r="A20" s="3" t="s">
        <v>91</v>
      </c>
      <c r="B20" s="4" t="s">
        <v>92</v>
      </c>
      <c r="C20" s="15" t="s">
        <v>29</v>
      </c>
      <c r="D20" s="6" t="s">
        <v>18</v>
      </c>
      <c r="E20" s="6" t="s">
        <v>30</v>
      </c>
      <c r="F20" s="7" t="s">
        <v>93</v>
      </c>
      <c r="G20" s="6" t="s">
        <v>21</v>
      </c>
      <c r="H20" s="8" t="s">
        <v>94</v>
      </c>
      <c r="I20" s="9" t="s">
        <v>95</v>
      </c>
      <c r="J20" s="10">
        <v>1.4999999999999999E-2</v>
      </c>
      <c r="K20" s="6" t="s">
        <v>23</v>
      </c>
      <c r="L20" s="11">
        <v>0</v>
      </c>
      <c r="M20" s="12"/>
      <c r="N20" s="12"/>
      <c r="O20" s="7" t="s">
        <v>34</v>
      </c>
      <c r="P20" s="13"/>
    </row>
    <row r="21" spans="1:16">
      <c r="A21" s="3" t="s">
        <v>96</v>
      </c>
      <c r="B21" s="4" t="s">
        <v>28</v>
      </c>
      <c r="C21" s="15" t="s">
        <v>29</v>
      </c>
      <c r="D21" s="6" t="s">
        <v>18</v>
      </c>
      <c r="E21" s="6" t="s">
        <v>19</v>
      </c>
      <c r="F21" s="7" t="s">
        <v>97</v>
      </c>
      <c r="G21" s="6" t="s">
        <v>21</v>
      </c>
      <c r="H21" s="8" t="s">
        <v>98</v>
      </c>
      <c r="I21" s="9" t="s">
        <v>90</v>
      </c>
      <c r="J21" s="10">
        <v>0.01</v>
      </c>
      <c r="K21" s="6" t="s">
        <v>23</v>
      </c>
      <c r="L21" s="11">
        <v>0</v>
      </c>
      <c r="M21" s="12"/>
      <c r="N21" s="12"/>
      <c r="O21" s="7"/>
      <c r="P21" s="13"/>
    </row>
    <row r="22" spans="1:16">
      <c r="A22" s="3" t="s">
        <v>99</v>
      </c>
      <c r="B22" s="4" t="s">
        <v>100</v>
      </c>
      <c r="C22" s="15" t="s">
        <v>17</v>
      </c>
      <c r="D22" s="6" t="s">
        <v>38</v>
      </c>
      <c r="E22" s="6" t="s">
        <v>19</v>
      </c>
      <c r="F22" s="7" t="s">
        <v>39</v>
      </c>
      <c r="G22" s="6" t="s">
        <v>21</v>
      </c>
      <c r="H22" s="8" t="s">
        <v>98</v>
      </c>
      <c r="I22" s="9" t="s">
        <v>22</v>
      </c>
      <c r="J22" s="10">
        <v>1.2E-2</v>
      </c>
      <c r="K22" s="6" t="s">
        <v>23</v>
      </c>
      <c r="L22" s="11">
        <v>0</v>
      </c>
      <c r="M22" s="12" t="s">
        <v>101</v>
      </c>
      <c r="N22" s="12" t="s">
        <v>19</v>
      </c>
      <c r="O22" s="7"/>
      <c r="P22" s="13"/>
    </row>
    <row r="23" spans="1:16">
      <c r="A23" s="3" t="s">
        <v>102</v>
      </c>
      <c r="B23" s="4" t="s">
        <v>103</v>
      </c>
      <c r="C23" s="15" t="s">
        <v>17</v>
      </c>
      <c r="D23" s="6" t="s">
        <v>38</v>
      </c>
      <c r="E23" s="6" t="s">
        <v>19</v>
      </c>
      <c r="F23" s="7" t="s">
        <v>39</v>
      </c>
      <c r="G23" s="6" t="s">
        <v>21</v>
      </c>
      <c r="H23" s="8" t="s">
        <v>98</v>
      </c>
      <c r="I23" s="9" t="s">
        <v>22</v>
      </c>
      <c r="J23" s="10">
        <v>1.2E-2</v>
      </c>
      <c r="K23" s="6" t="s">
        <v>23</v>
      </c>
      <c r="L23" s="11">
        <v>0</v>
      </c>
      <c r="M23" s="12" t="s">
        <v>104</v>
      </c>
      <c r="N23" s="12" t="s">
        <v>19</v>
      </c>
      <c r="O23" s="7"/>
      <c r="P23" s="13"/>
    </row>
    <row r="24" spans="1:16">
      <c r="A24" s="3" t="s">
        <v>105</v>
      </c>
      <c r="B24" s="4" t="s">
        <v>106</v>
      </c>
      <c r="C24" s="15" t="s">
        <v>29</v>
      </c>
      <c r="D24" s="6" t="s">
        <v>107</v>
      </c>
      <c r="E24" s="6" t="s">
        <v>19</v>
      </c>
      <c r="F24" s="7" t="s">
        <v>108</v>
      </c>
      <c r="G24" s="6" t="s">
        <v>21</v>
      </c>
      <c r="H24" s="8" t="s">
        <v>98</v>
      </c>
      <c r="I24" s="9" t="s">
        <v>109</v>
      </c>
      <c r="J24" s="10">
        <v>7.0000000000000001E-3</v>
      </c>
      <c r="K24" s="6" t="s">
        <v>23</v>
      </c>
      <c r="L24" s="11">
        <v>0</v>
      </c>
      <c r="M24" s="12" t="s">
        <v>110</v>
      </c>
      <c r="N24" s="12" t="s">
        <v>19</v>
      </c>
      <c r="O24" s="7"/>
      <c r="P24" s="13"/>
    </row>
    <row r="25" spans="1:16">
      <c r="A25" s="3" t="s">
        <v>111</v>
      </c>
      <c r="B25" s="4" t="s">
        <v>28</v>
      </c>
      <c r="C25" s="15" t="s">
        <v>29</v>
      </c>
      <c r="D25" s="6" t="s">
        <v>112</v>
      </c>
      <c r="E25" s="6" t="s">
        <v>30</v>
      </c>
      <c r="F25" s="7" t="s">
        <v>113</v>
      </c>
      <c r="G25" s="6" t="s">
        <v>21</v>
      </c>
      <c r="H25" s="8" t="s">
        <v>114</v>
      </c>
      <c r="I25" s="9" t="s">
        <v>115</v>
      </c>
      <c r="J25" s="10">
        <v>1.2E-2</v>
      </c>
      <c r="K25" s="6" t="s">
        <v>23</v>
      </c>
      <c r="L25" s="11">
        <v>0</v>
      </c>
      <c r="M25" s="12" t="s">
        <v>116</v>
      </c>
      <c r="N25" s="12" t="s">
        <v>117</v>
      </c>
      <c r="O25" s="7" t="s">
        <v>34</v>
      </c>
      <c r="P25" s="13"/>
    </row>
    <row r="26" spans="1:16">
      <c r="A26" s="3" t="s">
        <v>118</v>
      </c>
      <c r="B26" s="4" t="s">
        <v>119</v>
      </c>
      <c r="C26" s="15" t="s">
        <v>29</v>
      </c>
      <c r="D26" s="6" t="s">
        <v>18</v>
      </c>
      <c r="E26" s="6" t="s">
        <v>30</v>
      </c>
      <c r="F26" s="7" t="s">
        <v>93</v>
      </c>
      <c r="G26" s="6" t="s">
        <v>21</v>
      </c>
      <c r="H26" s="8" t="s">
        <v>114</v>
      </c>
      <c r="I26" s="9" t="s">
        <v>95</v>
      </c>
      <c r="J26" s="10">
        <v>1.4999999999999999E-2</v>
      </c>
      <c r="K26" s="6" t="s">
        <v>23</v>
      </c>
      <c r="L26" s="11">
        <v>0</v>
      </c>
      <c r="M26" s="12"/>
      <c r="N26" s="12"/>
      <c r="O26" s="7" t="s">
        <v>34</v>
      </c>
      <c r="P26" s="13"/>
    </row>
    <row r="27" spans="1:16">
      <c r="A27" s="3" t="s">
        <v>120</v>
      </c>
      <c r="B27" s="4" t="s">
        <v>121</v>
      </c>
      <c r="C27" s="15" t="s">
        <v>17</v>
      </c>
      <c r="D27" s="6" t="s">
        <v>38</v>
      </c>
      <c r="E27" s="6" t="s">
        <v>19</v>
      </c>
      <c r="F27" s="7" t="s">
        <v>39</v>
      </c>
      <c r="G27" s="6" t="s">
        <v>21</v>
      </c>
      <c r="H27" s="8" t="s">
        <v>114</v>
      </c>
      <c r="I27" s="9" t="s">
        <v>122</v>
      </c>
      <c r="J27" s="10">
        <v>9.4999999999999998E-3</v>
      </c>
      <c r="K27" s="6" t="s">
        <v>23</v>
      </c>
      <c r="L27" s="11">
        <v>0</v>
      </c>
      <c r="M27" s="12" t="s">
        <v>123</v>
      </c>
      <c r="N27" s="12" t="s">
        <v>19</v>
      </c>
      <c r="O27" s="7" t="s">
        <v>26</v>
      </c>
      <c r="P27" s="13"/>
    </row>
    <row r="28" spans="1:16">
      <c r="A28" s="3" t="s">
        <v>124</v>
      </c>
      <c r="B28" s="4" t="s">
        <v>125</v>
      </c>
      <c r="C28" s="15" t="s">
        <v>17</v>
      </c>
      <c r="D28" s="6" t="s">
        <v>38</v>
      </c>
      <c r="E28" s="6" t="s">
        <v>19</v>
      </c>
      <c r="F28" s="7" t="s">
        <v>39</v>
      </c>
      <c r="G28" s="6" t="s">
        <v>21</v>
      </c>
      <c r="H28" s="8" t="s">
        <v>114</v>
      </c>
      <c r="I28" s="9" t="s">
        <v>22</v>
      </c>
      <c r="J28" s="10">
        <v>1.0999999999999999E-2</v>
      </c>
      <c r="K28" s="6" t="s">
        <v>23</v>
      </c>
      <c r="L28" s="11">
        <v>0</v>
      </c>
      <c r="M28" s="12" t="s">
        <v>126</v>
      </c>
      <c r="N28" s="12" t="s">
        <v>127</v>
      </c>
      <c r="O28" s="7" t="s">
        <v>26</v>
      </c>
      <c r="P28" s="13"/>
    </row>
    <row r="29" spans="1:16">
      <c r="A29" s="3" t="s">
        <v>128</v>
      </c>
      <c r="B29" s="4" t="s">
        <v>129</v>
      </c>
      <c r="C29" s="15" t="s">
        <v>17</v>
      </c>
      <c r="D29" s="6" t="s">
        <v>38</v>
      </c>
      <c r="E29" s="6" t="s">
        <v>19</v>
      </c>
      <c r="F29" s="7" t="s">
        <v>39</v>
      </c>
      <c r="G29" s="6" t="s">
        <v>21</v>
      </c>
      <c r="H29" s="8" t="s">
        <v>114</v>
      </c>
      <c r="I29" s="9" t="s">
        <v>22</v>
      </c>
      <c r="J29" s="10">
        <v>1.0999999999999999E-2</v>
      </c>
      <c r="K29" s="6" t="s">
        <v>23</v>
      </c>
      <c r="L29" s="11">
        <v>0</v>
      </c>
      <c r="M29" s="12" t="s">
        <v>130</v>
      </c>
      <c r="N29" s="12" t="s">
        <v>131</v>
      </c>
      <c r="O29" s="7" t="s">
        <v>26</v>
      </c>
      <c r="P29" s="13"/>
    </row>
    <row r="30" spans="1:16">
      <c r="A30" s="3" t="s">
        <v>132</v>
      </c>
      <c r="B30" s="4" t="s">
        <v>133</v>
      </c>
      <c r="C30" s="15" t="s">
        <v>17</v>
      </c>
      <c r="D30" s="6" t="s">
        <v>38</v>
      </c>
      <c r="E30" s="6" t="s">
        <v>19</v>
      </c>
      <c r="F30" s="7" t="s">
        <v>39</v>
      </c>
      <c r="G30" s="6" t="s">
        <v>21</v>
      </c>
      <c r="H30" s="8" t="s">
        <v>114</v>
      </c>
      <c r="I30" s="9" t="s">
        <v>22</v>
      </c>
      <c r="J30" s="10">
        <v>1.2E-2</v>
      </c>
      <c r="K30" s="6" t="s">
        <v>23</v>
      </c>
      <c r="L30" s="11">
        <v>0</v>
      </c>
      <c r="M30" s="12" t="s">
        <v>134</v>
      </c>
      <c r="N30" s="12" t="s">
        <v>19</v>
      </c>
      <c r="O30" s="7" t="s">
        <v>26</v>
      </c>
      <c r="P30" s="13"/>
    </row>
    <row r="31" spans="1:16">
      <c r="A31" s="3" t="s">
        <v>135</v>
      </c>
      <c r="B31" s="4" t="s">
        <v>136</v>
      </c>
      <c r="C31" s="15" t="s">
        <v>17</v>
      </c>
      <c r="D31" s="6" t="s">
        <v>38</v>
      </c>
      <c r="E31" s="6" t="s">
        <v>19</v>
      </c>
      <c r="F31" s="7" t="s">
        <v>39</v>
      </c>
      <c r="G31" s="6" t="s">
        <v>21</v>
      </c>
      <c r="H31" s="8" t="s">
        <v>114</v>
      </c>
      <c r="I31" s="9" t="s">
        <v>22</v>
      </c>
      <c r="J31" s="10">
        <v>1.2E-2</v>
      </c>
      <c r="K31" s="6" t="s">
        <v>23</v>
      </c>
      <c r="L31" s="11">
        <v>0</v>
      </c>
      <c r="M31" s="12" t="s">
        <v>137</v>
      </c>
      <c r="N31" s="12" t="s">
        <v>19</v>
      </c>
      <c r="O31" s="7" t="s">
        <v>26</v>
      </c>
      <c r="P31" s="13"/>
    </row>
    <row r="32" spans="1:16">
      <c r="A32" s="3" t="s">
        <v>138</v>
      </c>
      <c r="B32" s="4" t="s">
        <v>139</v>
      </c>
      <c r="C32" s="15" t="s">
        <v>29</v>
      </c>
      <c r="D32" s="6" t="s">
        <v>107</v>
      </c>
      <c r="E32" s="6" t="s">
        <v>19</v>
      </c>
      <c r="F32" s="7" t="s">
        <v>108</v>
      </c>
      <c r="G32" s="6" t="s">
        <v>21</v>
      </c>
      <c r="H32" s="8" t="s">
        <v>114</v>
      </c>
      <c r="I32" s="9" t="s">
        <v>140</v>
      </c>
      <c r="J32" s="10">
        <v>8.0000000000000002E-3</v>
      </c>
      <c r="K32" s="6" t="s">
        <v>141</v>
      </c>
      <c r="L32" s="11">
        <v>0.1</v>
      </c>
      <c r="M32" s="12" t="s">
        <v>142</v>
      </c>
      <c r="N32" s="12" t="s">
        <v>127</v>
      </c>
      <c r="O32" s="7" t="s">
        <v>34</v>
      </c>
      <c r="P32" s="13" t="s">
        <v>143</v>
      </c>
    </row>
    <row r="33" spans="1:16">
      <c r="A33" s="3" t="s">
        <v>144</v>
      </c>
      <c r="B33" s="4" t="s">
        <v>145</v>
      </c>
      <c r="C33" s="15" t="s">
        <v>29</v>
      </c>
      <c r="D33" s="6" t="s">
        <v>18</v>
      </c>
      <c r="E33" s="6" t="s">
        <v>76</v>
      </c>
      <c r="F33" s="7" t="s">
        <v>77</v>
      </c>
      <c r="G33" s="6" t="s">
        <v>21</v>
      </c>
      <c r="H33" s="8" t="s">
        <v>114</v>
      </c>
      <c r="I33" s="9" t="s">
        <v>22</v>
      </c>
      <c r="J33" s="10">
        <v>1.2E-2</v>
      </c>
      <c r="K33" s="6" t="s">
        <v>23</v>
      </c>
      <c r="L33" s="11">
        <v>0</v>
      </c>
      <c r="M33" s="12"/>
      <c r="N33" s="12"/>
      <c r="O33" s="7" t="s">
        <v>26</v>
      </c>
      <c r="P33" s="13"/>
    </row>
    <row r="34" spans="1:16">
      <c r="A34" s="3" t="s">
        <v>146</v>
      </c>
      <c r="B34" s="4" t="s">
        <v>147</v>
      </c>
      <c r="C34" s="15" t="s">
        <v>29</v>
      </c>
      <c r="D34" s="6" t="s">
        <v>81</v>
      </c>
      <c r="E34" s="6" t="s">
        <v>19</v>
      </c>
      <c r="F34" s="7" t="s">
        <v>82</v>
      </c>
      <c r="G34" s="6" t="s">
        <v>21</v>
      </c>
      <c r="H34" s="8" t="s">
        <v>114</v>
      </c>
      <c r="I34" s="9" t="s">
        <v>83</v>
      </c>
      <c r="J34" s="10">
        <v>1.2E-2</v>
      </c>
      <c r="K34" s="6" t="s">
        <v>84</v>
      </c>
      <c r="L34" s="11">
        <v>0.1</v>
      </c>
      <c r="M34" s="12" t="s">
        <v>148</v>
      </c>
      <c r="N34" s="12" t="s">
        <v>149</v>
      </c>
      <c r="O34" s="7" t="s">
        <v>34</v>
      </c>
      <c r="P34" s="13"/>
    </row>
  </sheetData>
  <customSheetViews>
    <customSheetView guid="{0C3A3584-CE46-4273-8BC3-5A849642ED06}" filter="1" showAutoFilter="1">
      <pageMargins left="0.511811024" right="0.511811024" top="0.78740157499999996" bottom="0.78740157499999996" header="0.31496062000000002" footer="0.31496062000000002"/>
      <autoFilter ref="A1:P1" xr:uid="{7897E63D-B467-45FA-BD1E-B78A3DB7825D}"/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A1:I1" xr:uid="{EF215ACD-5A80-49E6-B104-FF8BC37032D2}"/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A1:P1" xr:uid="{B997C99E-AA53-4AF3-8271-E3D2E6EE99EC}"/>
    </customSheetView>
    <customSheetView guid="{78DA3DE2-8F11-4348-AB3B-160CC6D43CDB}" filter="1" showAutoFilter="1">
      <pageMargins left="0.511811024" right="0.511811024" top="0.78740157499999996" bottom="0.78740157499999996" header="0.31496062000000002" footer="0.31496062000000002"/>
      <autoFilter ref="A1:P1" xr:uid="{6AFAC8FD-7C7A-481A-95B1-E3A498E0D892}"/>
    </customSheetView>
    <customSheetView guid="{04F95E25-E6BA-49B5-8DE0-8E026E0319BA}" filter="1" showAutoFilter="1">
      <pageMargins left="0.511811024" right="0.511811024" top="0.78740157499999996" bottom="0.78740157499999996" header="0.31496062000000002" footer="0.31496062000000002"/>
      <autoFilter ref="C1" xr:uid="{AEB67D9F-59FA-4141-A39E-A4B7A61A2FF7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34">
    <cfRule type="notContainsBlanks" dxfId="273" priority="1">
      <formula>LEN(TRIM(O2))&gt;0</formula>
    </cfRule>
  </conditionalFormatting>
  <dataValidations count="5">
    <dataValidation type="list" allowBlank="1" showErrorMessage="1" sqref="D2:D34" xr:uid="{00000000-0002-0000-0000-000000000000}">
      <formula1>"Bluemetrix,Bluemetrix (MI),VcInvest,Voga,Altum,Poupinvista,Solution For Life,Miura,MI Smart"</formula1>
    </dataValidation>
    <dataValidation type="list" allowBlank="1" showErrorMessage="1" sqref="O2:O34" xr:uid="{00000000-0002-0000-0000-000001000000}">
      <formula1>"Conservador,Moderado,Arrojado"</formula1>
    </dataValidation>
    <dataValidation type="list" allowBlank="1" showErrorMessage="1" sqref="G2:G34" xr:uid="{00000000-0002-0000-0000-000002000000}">
      <formula1>"PIPE,EMAIL"</formula1>
    </dataValidation>
    <dataValidation type="list" allowBlank="1" showErrorMessage="1" sqref="H2:H34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4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150</v>
      </c>
      <c r="B1" s="666"/>
      <c r="C1" s="666"/>
      <c r="D1" s="666"/>
      <c r="E1" s="666"/>
      <c r="F1" s="666"/>
      <c r="G1" s="17" t="s">
        <v>151</v>
      </c>
      <c r="H1" s="667" t="s">
        <v>152</v>
      </c>
      <c r="I1" s="666"/>
      <c r="J1" s="665" t="s">
        <v>150</v>
      </c>
      <c r="K1" s="666"/>
      <c r="L1" s="666"/>
      <c r="M1" s="666"/>
      <c r="N1" s="666"/>
      <c r="O1" s="666"/>
      <c r="P1" s="666"/>
      <c r="Q1" s="17" t="s">
        <v>151</v>
      </c>
      <c r="R1" s="19" t="s">
        <v>150</v>
      </c>
      <c r="S1" s="20" t="s">
        <v>153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154</v>
      </c>
      <c r="AD1" s="21" t="s">
        <v>154</v>
      </c>
      <c r="AE1" s="21" t="s">
        <v>154</v>
      </c>
      <c r="AF1" s="21" t="s">
        <v>154</v>
      </c>
      <c r="AG1" s="21" t="s">
        <v>154</v>
      </c>
      <c r="AH1" s="21" t="s">
        <v>154</v>
      </c>
      <c r="AI1" s="21" t="s">
        <v>154</v>
      </c>
      <c r="AJ1" s="21" t="s">
        <v>154</v>
      </c>
      <c r="AK1" s="21" t="s">
        <v>154</v>
      </c>
      <c r="AL1" s="21" t="s">
        <v>154</v>
      </c>
      <c r="AM1" s="21" t="s">
        <v>154</v>
      </c>
      <c r="AN1" s="21" t="s">
        <v>154</v>
      </c>
      <c r="AO1" s="21" t="s">
        <v>154</v>
      </c>
      <c r="AP1" s="21" t="s">
        <v>154</v>
      </c>
      <c r="AQ1" s="21" t="s">
        <v>154</v>
      </c>
      <c r="AR1" s="21" t="s">
        <v>154</v>
      </c>
      <c r="AS1" s="21" t="s">
        <v>154</v>
      </c>
      <c r="AT1" s="21" t="s">
        <v>154</v>
      </c>
      <c r="AU1" s="21" t="s">
        <v>154</v>
      </c>
      <c r="AV1" s="21" t="s">
        <v>154</v>
      </c>
      <c r="AW1" s="21" t="s">
        <v>154</v>
      </c>
      <c r="AX1" s="21" t="s">
        <v>154</v>
      </c>
      <c r="AY1" s="21" t="s">
        <v>154</v>
      </c>
      <c r="AZ1" s="21" t="s">
        <v>154</v>
      </c>
      <c r="BA1" s="21" t="s">
        <v>154</v>
      </c>
      <c r="BB1" s="21" t="s">
        <v>154</v>
      </c>
      <c r="BC1" s="21" t="s">
        <v>154</v>
      </c>
      <c r="BD1" s="21" t="s">
        <v>154</v>
      </c>
      <c r="BE1" s="21" t="s">
        <v>154</v>
      </c>
    </row>
    <row r="2" spans="1:57" ht="15.75" customHeight="1">
      <c r="A2" s="22" t="s">
        <v>2</v>
      </c>
      <c r="B2" s="22" t="s">
        <v>155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156</v>
      </c>
      <c r="H2" s="22" t="s">
        <v>157</v>
      </c>
      <c r="I2" s="22" t="s">
        <v>158</v>
      </c>
      <c r="J2" s="22" t="s">
        <v>159</v>
      </c>
      <c r="K2" s="22" t="s">
        <v>160</v>
      </c>
      <c r="L2" s="22" t="s">
        <v>161</v>
      </c>
      <c r="M2" s="22" t="s">
        <v>8</v>
      </c>
      <c r="N2" s="22" t="s">
        <v>162</v>
      </c>
      <c r="O2" s="22" t="s">
        <v>163</v>
      </c>
      <c r="P2" s="22" t="s">
        <v>11</v>
      </c>
      <c r="Q2" s="23" t="s">
        <v>7</v>
      </c>
      <c r="R2" s="23" t="s">
        <v>164</v>
      </c>
      <c r="S2" s="22" t="s">
        <v>165</v>
      </c>
      <c r="T2" s="22" t="s">
        <v>12</v>
      </c>
      <c r="U2" s="22" t="s">
        <v>13</v>
      </c>
      <c r="V2" s="24" t="s">
        <v>166</v>
      </c>
      <c r="W2" s="22" t="s">
        <v>167</v>
      </c>
      <c r="X2" s="22" t="s">
        <v>168</v>
      </c>
      <c r="Y2" s="22" t="s">
        <v>169</v>
      </c>
      <c r="Z2" s="22" t="s">
        <v>170</v>
      </c>
      <c r="AA2" s="22" t="s">
        <v>171</v>
      </c>
      <c r="AB2" s="22" t="s">
        <v>172</v>
      </c>
      <c r="AC2" s="22" t="s">
        <v>173</v>
      </c>
      <c r="AD2" s="22" t="s">
        <v>174</v>
      </c>
      <c r="AE2" s="22" t="s">
        <v>175</v>
      </c>
      <c r="AF2" s="22" t="s">
        <v>176</v>
      </c>
      <c r="AG2" s="22" t="s">
        <v>177</v>
      </c>
      <c r="AH2" s="22" t="s">
        <v>178</v>
      </c>
      <c r="AI2" s="22" t="s">
        <v>179</v>
      </c>
      <c r="AJ2" s="22" t="s">
        <v>180</v>
      </c>
      <c r="AK2" s="22" t="s">
        <v>181</v>
      </c>
      <c r="AL2" s="22" t="s">
        <v>182</v>
      </c>
      <c r="AM2" s="22" t="s">
        <v>183</v>
      </c>
      <c r="AN2" s="22" t="s">
        <v>184</v>
      </c>
      <c r="AO2" s="22" t="s">
        <v>185</v>
      </c>
      <c r="AP2" s="22" t="s">
        <v>186</v>
      </c>
      <c r="AQ2" s="22" t="s">
        <v>187</v>
      </c>
      <c r="AR2" s="22" t="s">
        <v>188</v>
      </c>
      <c r="AS2" s="22" t="s">
        <v>189</v>
      </c>
      <c r="AT2" s="22" t="s">
        <v>190</v>
      </c>
      <c r="AU2" s="22" t="s">
        <v>191</v>
      </c>
      <c r="AV2" s="22" t="s">
        <v>192</v>
      </c>
      <c r="AW2" s="22" t="s">
        <v>193</v>
      </c>
      <c r="AX2" s="22" t="s">
        <v>194</v>
      </c>
      <c r="AY2" s="22" t="s">
        <v>195</v>
      </c>
      <c r="AZ2" s="22" t="s">
        <v>196</v>
      </c>
      <c r="BA2" s="22" t="s">
        <v>197</v>
      </c>
      <c r="BB2" s="22" t="s">
        <v>198</v>
      </c>
      <c r="BC2" s="22" t="s">
        <v>199</v>
      </c>
      <c r="BD2" s="22" t="s">
        <v>200</v>
      </c>
      <c r="BE2" s="22" t="s">
        <v>201</v>
      </c>
    </row>
    <row r="3" spans="1:57" ht="15.75" customHeight="1">
      <c r="A3" s="25" t="s">
        <v>29</v>
      </c>
      <c r="B3" s="14" t="s">
        <v>202</v>
      </c>
      <c r="C3" s="4" t="s">
        <v>203</v>
      </c>
      <c r="D3" s="7" t="s">
        <v>204</v>
      </c>
      <c r="E3" s="7" t="s">
        <v>19</v>
      </c>
      <c r="F3" s="7" t="s">
        <v>205</v>
      </c>
      <c r="G3" s="7" t="e">
        <f t="shared" ref="G3:G257" ca="1" si="0">_xludf.IFS($BE$3:$BE$938&lt;=500000,"Breno",$BE$3:$BE$938&lt;=20000000,"Bruno",$BE$3:$BE$938="","")</f>
        <v>#NAME?</v>
      </c>
      <c r="H3" s="26" t="s">
        <v>206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83</v>
      </c>
      <c r="N3" s="28">
        <v>1.2E-2</v>
      </c>
      <c r="O3" s="7" t="s">
        <v>84</v>
      </c>
      <c r="P3" s="29">
        <v>0.1</v>
      </c>
      <c r="Q3" s="30"/>
      <c r="R3" s="30" t="s">
        <v>207</v>
      </c>
      <c r="S3" s="7" t="s">
        <v>208</v>
      </c>
      <c r="T3" s="7" t="s">
        <v>209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210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211</v>
      </c>
      <c r="C4" s="4" t="s">
        <v>212</v>
      </c>
      <c r="D4" s="7" t="s">
        <v>213</v>
      </c>
      <c r="E4" s="7" t="s">
        <v>76</v>
      </c>
      <c r="F4" s="7" t="s">
        <v>214</v>
      </c>
      <c r="G4" s="7" t="e">
        <f t="shared" ca="1" si="0"/>
        <v>#NAME?</v>
      </c>
      <c r="H4" s="26" t="s">
        <v>215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216</v>
      </c>
      <c r="R4" s="30"/>
      <c r="S4" s="7" t="s">
        <v>208</v>
      </c>
      <c r="T4" s="7" t="s">
        <v>217</v>
      </c>
      <c r="U4" s="7" t="s">
        <v>76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218</v>
      </c>
      <c r="C5" s="4" t="s">
        <v>219</v>
      </c>
      <c r="D5" s="7" t="s">
        <v>107</v>
      </c>
      <c r="E5" s="7" t="s">
        <v>19</v>
      </c>
      <c r="F5" s="7" t="s">
        <v>220</v>
      </c>
      <c r="G5" s="7" t="e">
        <f t="shared" ca="1" si="0"/>
        <v>#NAME?</v>
      </c>
      <c r="H5" s="26" t="s">
        <v>215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83</v>
      </c>
      <c r="N5" s="28">
        <v>1.2E-2</v>
      </c>
      <c r="O5" s="7" t="s">
        <v>84</v>
      </c>
      <c r="P5" s="29">
        <v>0.1</v>
      </c>
      <c r="Q5" s="30"/>
      <c r="R5" s="30"/>
      <c r="S5" s="7" t="s">
        <v>208</v>
      </c>
      <c r="T5" s="7" t="s">
        <v>221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210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222</v>
      </c>
      <c r="C6" s="4" t="s">
        <v>223</v>
      </c>
      <c r="D6" s="7" t="s">
        <v>18</v>
      </c>
      <c r="E6" s="7" t="s">
        <v>76</v>
      </c>
      <c r="F6" s="7" t="s">
        <v>77</v>
      </c>
      <c r="G6" s="7" t="e">
        <f t="shared" ca="1" si="0"/>
        <v>#NAME?</v>
      </c>
      <c r="H6" s="26" t="s">
        <v>224</v>
      </c>
      <c r="I6" s="26" t="s">
        <v>225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208</v>
      </c>
      <c r="T6" s="7" t="s">
        <v>226</v>
      </c>
      <c r="U6" s="7" t="s">
        <v>76</v>
      </c>
      <c r="V6" s="26" t="e">
        <f t="shared" ca="1" si="2"/>
        <v>#NAME?</v>
      </c>
      <c r="W6" s="7"/>
      <c r="X6" s="7"/>
      <c r="Y6" s="31" t="s">
        <v>210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227</v>
      </c>
      <c r="C7" s="4" t="s">
        <v>228</v>
      </c>
      <c r="D7" s="7" t="s">
        <v>18</v>
      </c>
      <c r="E7" s="7" t="s">
        <v>76</v>
      </c>
      <c r="F7" s="7" t="s">
        <v>229</v>
      </c>
      <c r="G7" s="7" t="e">
        <f t="shared" ca="1" si="0"/>
        <v>#NAME?</v>
      </c>
      <c r="H7" s="26" t="s">
        <v>224</v>
      </c>
      <c r="I7" s="26" t="s">
        <v>225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230</v>
      </c>
      <c r="R7" s="30"/>
      <c r="S7" s="7" t="s">
        <v>208</v>
      </c>
      <c r="T7" s="7" t="s">
        <v>231</v>
      </c>
      <c r="U7" s="7" t="s">
        <v>76</v>
      </c>
      <c r="V7" s="26" t="e">
        <f t="shared" ca="1" si="2"/>
        <v>#NAME?</v>
      </c>
      <c r="W7" s="7"/>
      <c r="X7" s="7" t="s">
        <v>232</v>
      </c>
      <c r="Y7" s="31" t="s">
        <v>210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233</v>
      </c>
      <c r="C8" s="4" t="s">
        <v>234</v>
      </c>
      <c r="D8" s="7" t="s">
        <v>18</v>
      </c>
      <c r="E8" s="7" t="s">
        <v>19</v>
      </c>
      <c r="F8" s="7" t="s">
        <v>235</v>
      </c>
      <c r="G8" s="7" t="e">
        <f t="shared" ca="1" si="0"/>
        <v>#NAME?</v>
      </c>
      <c r="H8" s="26" t="s">
        <v>215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122</v>
      </c>
      <c r="N8" s="28">
        <v>0</v>
      </c>
      <c r="O8" s="7" t="s">
        <v>23</v>
      </c>
      <c r="P8" s="29">
        <v>0</v>
      </c>
      <c r="Q8" s="30"/>
      <c r="R8" s="30"/>
      <c r="S8" s="7" t="s">
        <v>208</v>
      </c>
      <c r="T8" s="7" t="s">
        <v>236</v>
      </c>
      <c r="U8" s="7" t="s">
        <v>19</v>
      </c>
      <c r="V8" s="26" t="e">
        <f t="shared" ca="1" si="2"/>
        <v>#NAME?</v>
      </c>
      <c r="W8" s="7"/>
      <c r="X8" s="7"/>
      <c r="Y8" s="31" t="s">
        <v>210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237</v>
      </c>
      <c r="C9" s="4" t="s">
        <v>238</v>
      </c>
      <c r="D9" s="7" t="s">
        <v>18</v>
      </c>
      <c r="E9" s="7" t="s">
        <v>76</v>
      </c>
      <c r="F9" s="7" t="s">
        <v>77</v>
      </c>
      <c r="G9" s="7" t="e">
        <f t="shared" ca="1" si="0"/>
        <v>#NAME?</v>
      </c>
      <c r="H9" s="26" t="s">
        <v>215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208</v>
      </c>
      <c r="T9" s="7" t="s">
        <v>239</v>
      </c>
      <c r="U9" s="7" t="s">
        <v>76</v>
      </c>
      <c r="V9" s="26" t="e">
        <f t="shared" ca="1" si="2"/>
        <v>#NAME?</v>
      </c>
      <c r="W9" s="7"/>
      <c r="X9" s="7"/>
      <c r="Y9" s="31" t="s">
        <v>210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240</v>
      </c>
      <c r="C10" s="4" t="s">
        <v>241</v>
      </c>
      <c r="D10" s="7" t="s">
        <v>242</v>
      </c>
      <c r="E10" s="7" t="s">
        <v>76</v>
      </c>
      <c r="F10" s="7" t="s">
        <v>243</v>
      </c>
      <c r="G10" s="7" t="e">
        <f t="shared" ca="1" si="0"/>
        <v>#NAME?</v>
      </c>
      <c r="H10" s="26" t="s">
        <v>215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208</v>
      </c>
      <c r="T10" s="7" t="s">
        <v>244</v>
      </c>
      <c r="U10" s="7" t="s">
        <v>76</v>
      </c>
      <c r="V10" s="26" t="e">
        <f t="shared" ca="1" si="2"/>
        <v>#NAME?</v>
      </c>
      <c r="W10" s="7"/>
      <c r="X10" s="7" t="s">
        <v>232</v>
      </c>
      <c r="Y10" s="31" t="s">
        <v>210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240</v>
      </c>
      <c r="C11" s="4" t="s">
        <v>245</v>
      </c>
      <c r="D11" s="7" t="s">
        <v>242</v>
      </c>
      <c r="E11" s="7" t="s">
        <v>76</v>
      </c>
      <c r="F11" s="7" t="s">
        <v>243</v>
      </c>
      <c r="G11" s="7" t="e">
        <f t="shared" ca="1" si="0"/>
        <v>#NAME?</v>
      </c>
      <c r="H11" s="26" t="s">
        <v>224</v>
      </c>
      <c r="I11" s="26" t="s">
        <v>225</v>
      </c>
      <c r="J11" s="7" t="s">
        <v>246</v>
      </c>
      <c r="K11" s="27">
        <v>45450</v>
      </c>
      <c r="L11" s="7"/>
      <c r="M11" s="7" t="s">
        <v>247</v>
      </c>
      <c r="N11" s="28">
        <v>2.5000000000000001E-2</v>
      </c>
      <c r="O11" s="7" t="s">
        <v>248</v>
      </c>
      <c r="P11" s="29">
        <v>0.2</v>
      </c>
      <c r="Q11" s="30"/>
      <c r="R11" s="30"/>
      <c r="S11" s="7" t="s">
        <v>208</v>
      </c>
      <c r="T11" s="7" t="s">
        <v>244</v>
      </c>
      <c r="U11" s="7" t="s">
        <v>76</v>
      </c>
      <c r="V11" s="26" t="e">
        <f t="shared" ca="1" si="2"/>
        <v>#NAME?</v>
      </c>
      <c r="W11" s="7"/>
      <c r="X11" s="7" t="s">
        <v>232</v>
      </c>
      <c r="Y11" s="31" t="s">
        <v>210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249</v>
      </c>
      <c r="C12" s="37" t="s">
        <v>250</v>
      </c>
      <c r="D12" s="7" t="s">
        <v>112</v>
      </c>
      <c r="E12" s="7" t="s">
        <v>30</v>
      </c>
      <c r="F12" s="7" t="s">
        <v>251</v>
      </c>
      <c r="G12" s="7" t="e">
        <f t="shared" ca="1" si="0"/>
        <v>#NAME?</v>
      </c>
      <c r="H12" s="26" t="s">
        <v>224</v>
      </c>
      <c r="I12" s="26" t="s">
        <v>252</v>
      </c>
      <c r="J12" s="7" t="s">
        <v>246</v>
      </c>
      <c r="K12" s="27">
        <v>45582</v>
      </c>
      <c r="L12" s="7"/>
      <c r="M12" s="7" t="s">
        <v>83</v>
      </c>
      <c r="N12" s="28">
        <v>1.2E-2</v>
      </c>
      <c r="O12" s="7" t="s">
        <v>84</v>
      </c>
      <c r="P12" s="29">
        <v>0.1</v>
      </c>
      <c r="Q12" s="30" t="s">
        <v>253</v>
      </c>
      <c r="R12" s="30"/>
      <c r="S12" s="7" t="s">
        <v>254</v>
      </c>
      <c r="T12" s="7" t="s">
        <v>255</v>
      </c>
      <c r="U12" s="7" t="s">
        <v>127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256</v>
      </c>
      <c r="C13" s="38" t="s">
        <v>257</v>
      </c>
      <c r="D13" s="7" t="s">
        <v>18</v>
      </c>
      <c r="E13" s="7" t="s">
        <v>76</v>
      </c>
      <c r="F13" s="7" t="s">
        <v>77</v>
      </c>
      <c r="G13" s="7" t="e">
        <f t="shared" ca="1" si="0"/>
        <v>#NAME?</v>
      </c>
      <c r="H13" s="26" t="s">
        <v>215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258</v>
      </c>
      <c r="N13" s="28">
        <v>1.2E-2</v>
      </c>
      <c r="O13" s="7" t="s">
        <v>84</v>
      </c>
      <c r="P13" s="29">
        <v>0.1</v>
      </c>
      <c r="Q13" s="30"/>
      <c r="R13" s="30"/>
      <c r="S13" s="7" t="s">
        <v>208</v>
      </c>
      <c r="T13" s="6" t="s">
        <v>259</v>
      </c>
      <c r="U13" s="7" t="s">
        <v>76</v>
      </c>
      <c r="V13" s="26" t="e">
        <f t="shared" ca="1" si="2"/>
        <v>#NAME?</v>
      </c>
      <c r="W13" s="7"/>
      <c r="X13" s="7"/>
      <c r="Y13" s="31" t="s">
        <v>210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260</v>
      </c>
      <c r="C14" s="38" t="s">
        <v>261</v>
      </c>
      <c r="D14" s="7" t="s">
        <v>81</v>
      </c>
      <c r="E14" s="7" t="s">
        <v>19</v>
      </c>
      <c r="F14" s="7" t="s">
        <v>262</v>
      </c>
      <c r="G14" s="7" t="e">
        <f t="shared" ca="1" si="0"/>
        <v>#NAME?</v>
      </c>
      <c r="H14" s="26" t="s">
        <v>215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208</v>
      </c>
      <c r="T14" s="6" t="s">
        <v>263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264</v>
      </c>
      <c r="C15" s="4" t="s">
        <v>265</v>
      </c>
      <c r="D15" s="7" t="s">
        <v>18</v>
      </c>
      <c r="E15" s="7" t="s">
        <v>19</v>
      </c>
      <c r="F15" s="7" t="s">
        <v>266</v>
      </c>
      <c r="G15" s="7" t="e">
        <f t="shared" ca="1" si="0"/>
        <v>#NAME?</v>
      </c>
      <c r="H15" s="26" t="s">
        <v>215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267</v>
      </c>
      <c r="N15" s="28">
        <v>1.4999999999999999E-2</v>
      </c>
      <c r="O15" s="7" t="s">
        <v>23</v>
      </c>
      <c r="P15" s="29">
        <v>0</v>
      </c>
      <c r="Q15" s="30" t="s">
        <v>268</v>
      </c>
      <c r="R15" s="30"/>
      <c r="S15" s="7" t="s">
        <v>208</v>
      </c>
      <c r="T15" s="7" t="s">
        <v>269</v>
      </c>
      <c r="U15" s="7" t="s">
        <v>19</v>
      </c>
      <c r="V15" s="26" t="e">
        <f t="shared" ca="1" si="2"/>
        <v>#NAME?</v>
      </c>
      <c r="W15" s="7"/>
      <c r="X15" s="7"/>
      <c r="Y15" s="31" t="s">
        <v>210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270</v>
      </c>
      <c r="C16" s="4" t="s">
        <v>271</v>
      </c>
      <c r="D16" s="7" t="s">
        <v>204</v>
      </c>
      <c r="E16" s="7" t="s">
        <v>19</v>
      </c>
      <c r="F16" s="7" t="s">
        <v>272</v>
      </c>
      <c r="G16" s="7" t="e">
        <f t="shared" ca="1" si="0"/>
        <v>#NAME?</v>
      </c>
      <c r="H16" s="26" t="s">
        <v>224</v>
      </c>
      <c r="I16" s="26" t="s">
        <v>252</v>
      </c>
      <c r="J16" s="7" t="str">
        <f t="shared" si="3"/>
        <v>Sim</v>
      </c>
      <c r="K16" s="27">
        <v>45279</v>
      </c>
      <c r="L16" s="7"/>
      <c r="M16" s="7" t="s">
        <v>273</v>
      </c>
      <c r="N16" s="28">
        <v>3.0000000000000001E-3</v>
      </c>
      <c r="O16" s="7" t="s">
        <v>23</v>
      </c>
      <c r="P16" s="29">
        <v>0</v>
      </c>
      <c r="Q16" s="30" t="s">
        <v>274</v>
      </c>
      <c r="R16" s="39"/>
      <c r="S16" s="7" t="s">
        <v>208</v>
      </c>
      <c r="T16" s="7" t="s">
        <v>275</v>
      </c>
      <c r="U16" s="7" t="s">
        <v>276</v>
      </c>
      <c r="V16" s="26" t="e">
        <f t="shared" ca="1" si="2"/>
        <v>#NAME?</v>
      </c>
      <c r="W16" s="7"/>
      <c r="X16" s="7"/>
      <c r="Y16" s="31" t="s">
        <v>210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277</v>
      </c>
      <c r="C17" s="4" t="s">
        <v>278</v>
      </c>
      <c r="D17" s="7" t="s">
        <v>18</v>
      </c>
      <c r="E17" s="7" t="s">
        <v>19</v>
      </c>
      <c r="F17" s="7" t="s">
        <v>279</v>
      </c>
      <c r="G17" s="7" t="e">
        <f t="shared" ca="1" si="0"/>
        <v>#NAME?</v>
      </c>
      <c r="H17" s="26" t="s">
        <v>224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208</v>
      </c>
      <c r="T17" s="7" t="s">
        <v>280</v>
      </c>
      <c r="U17" s="7" t="s">
        <v>19</v>
      </c>
      <c r="V17" s="26" t="e">
        <f t="shared" ca="1" si="2"/>
        <v>#NAME?</v>
      </c>
      <c r="W17" s="7"/>
      <c r="X17" s="7"/>
      <c r="Y17" s="31" t="s">
        <v>210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281</v>
      </c>
      <c r="C18" s="4" t="s">
        <v>282</v>
      </c>
      <c r="D18" s="7" t="s">
        <v>18</v>
      </c>
      <c r="E18" s="7" t="s">
        <v>30</v>
      </c>
      <c r="F18" s="7" t="s">
        <v>93</v>
      </c>
      <c r="G18" s="7" t="e">
        <f t="shared" ca="1" si="0"/>
        <v>#NAME?</v>
      </c>
      <c r="H18" s="26" t="s">
        <v>206</v>
      </c>
      <c r="I18" s="26" t="s">
        <v>283</v>
      </c>
      <c r="J18" s="7" t="str">
        <f t="shared" si="3"/>
        <v>Não</v>
      </c>
      <c r="K18" s="27">
        <v>45544</v>
      </c>
      <c r="L18" s="7"/>
      <c r="M18" s="7" t="s">
        <v>273</v>
      </c>
      <c r="N18" s="28">
        <v>0</v>
      </c>
      <c r="O18" s="7" t="s">
        <v>23</v>
      </c>
      <c r="P18" s="29">
        <v>0</v>
      </c>
      <c r="Q18" s="30"/>
      <c r="R18" s="30" t="s">
        <v>284</v>
      </c>
      <c r="S18" s="7" t="s">
        <v>208</v>
      </c>
      <c r="T18" s="7" t="s">
        <v>285</v>
      </c>
      <c r="U18" s="7" t="s">
        <v>117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286</v>
      </c>
      <c r="C19" s="4" t="s">
        <v>287</v>
      </c>
      <c r="D19" s="7" t="s">
        <v>18</v>
      </c>
      <c r="E19" s="7" t="s">
        <v>19</v>
      </c>
      <c r="F19" s="7" t="s">
        <v>279</v>
      </c>
      <c r="G19" s="7" t="e">
        <f t="shared" ca="1" si="0"/>
        <v>#NAME?</v>
      </c>
      <c r="H19" s="26" t="s">
        <v>215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208</v>
      </c>
      <c r="T19" s="7" t="s">
        <v>288</v>
      </c>
      <c r="U19" s="7" t="s">
        <v>19</v>
      </c>
      <c r="V19" s="26" t="e">
        <f t="shared" ca="1" si="2"/>
        <v>#NAME?</v>
      </c>
      <c r="W19" s="7"/>
      <c r="X19" s="7"/>
      <c r="Y19" s="31" t="s">
        <v>210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289</v>
      </c>
      <c r="C20" s="4" t="s">
        <v>290</v>
      </c>
      <c r="D20" s="7" t="s">
        <v>18</v>
      </c>
      <c r="E20" s="7" t="s">
        <v>19</v>
      </c>
      <c r="F20" s="7" t="s">
        <v>279</v>
      </c>
      <c r="G20" s="7" t="e">
        <f t="shared" ca="1" si="0"/>
        <v>#NAME?</v>
      </c>
      <c r="H20" s="26" t="s">
        <v>224</v>
      </c>
      <c r="I20" s="26" t="s">
        <v>291</v>
      </c>
      <c r="J20" s="7" t="str">
        <f t="shared" si="3"/>
        <v>Não</v>
      </c>
      <c r="K20" s="27">
        <v>45356</v>
      </c>
      <c r="L20" s="7"/>
      <c r="M20" s="7" t="s">
        <v>83</v>
      </c>
      <c r="N20" s="28">
        <v>0.01</v>
      </c>
      <c r="O20" s="7" t="s">
        <v>84</v>
      </c>
      <c r="P20" s="29">
        <v>0.1</v>
      </c>
      <c r="Q20" s="30"/>
      <c r="R20" s="30"/>
      <c r="S20" s="7" t="s">
        <v>208</v>
      </c>
      <c r="T20" s="7" t="s">
        <v>288</v>
      </c>
      <c r="U20" s="7" t="s">
        <v>19</v>
      </c>
      <c r="V20" s="26" t="e">
        <f t="shared" ca="1" si="2"/>
        <v>#NAME?</v>
      </c>
      <c r="W20" s="7"/>
      <c r="X20" s="7"/>
      <c r="Y20" s="31" t="s">
        <v>210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292</v>
      </c>
      <c r="C21" s="4" t="s">
        <v>293</v>
      </c>
      <c r="D21" s="7" t="s">
        <v>204</v>
      </c>
      <c r="E21" s="7" t="s">
        <v>19</v>
      </c>
      <c r="F21" s="7" t="s">
        <v>205</v>
      </c>
      <c r="G21" s="7" t="e">
        <f t="shared" ca="1" si="0"/>
        <v>#NAME?</v>
      </c>
      <c r="H21" s="26" t="s">
        <v>206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294</v>
      </c>
      <c r="N21" s="28">
        <v>0.01</v>
      </c>
      <c r="O21" s="7" t="s">
        <v>23</v>
      </c>
      <c r="P21" s="29">
        <v>0</v>
      </c>
      <c r="Q21" s="30"/>
      <c r="R21" s="30"/>
      <c r="S21" s="7" t="s">
        <v>208</v>
      </c>
      <c r="T21" s="7" t="s">
        <v>295</v>
      </c>
      <c r="U21" s="7" t="s">
        <v>19</v>
      </c>
      <c r="V21" s="26" t="e">
        <f t="shared" ca="1" si="2"/>
        <v>#NAME?</v>
      </c>
      <c r="W21" s="7"/>
      <c r="X21" s="7"/>
      <c r="Y21" s="31" t="s">
        <v>210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296</v>
      </c>
      <c r="C22" s="4" t="s">
        <v>297</v>
      </c>
      <c r="D22" s="7" t="s">
        <v>18</v>
      </c>
      <c r="E22" s="7" t="s">
        <v>19</v>
      </c>
      <c r="F22" s="7" t="s">
        <v>266</v>
      </c>
      <c r="G22" s="7" t="e">
        <f t="shared" ca="1" si="0"/>
        <v>#NAME?</v>
      </c>
      <c r="H22" s="26" t="s">
        <v>215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208</v>
      </c>
      <c r="T22" s="7" t="s">
        <v>298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210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299</v>
      </c>
      <c r="C23" s="4" t="s">
        <v>300</v>
      </c>
      <c r="D23" s="7" t="s">
        <v>18</v>
      </c>
      <c r="E23" s="7" t="s">
        <v>19</v>
      </c>
      <c r="F23" s="7" t="s">
        <v>97</v>
      </c>
      <c r="G23" s="7" t="e">
        <f t="shared" ca="1" si="0"/>
        <v>#NAME?</v>
      </c>
      <c r="H23" s="26" t="s">
        <v>215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301</v>
      </c>
      <c r="R23" s="30"/>
      <c r="S23" s="7" t="s">
        <v>208</v>
      </c>
      <c r="T23" s="7" t="s">
        <v>302</v>
      </c>
      <c r="U23" s="7" t="s">
        <v>19</v>
      </c>
      <c r="V23" s="26" t="e">
        <f t="shared" ca="1" si="2"/>
        <v>#NAME?</v>
      </c>
      <c r="W23" s="7"/>
      <c r="X23" s="7"/>
      <c r="Y23" s="31" t="s">
        <v>210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303</v>
      </c>
      <c r="C24" s="4" t="s">
        <v>304</v>
      </c>
      <c r="D24" s="7" t="s">
        <v>18</v>
      </c>
      <c r="E24" s="7" t="s">
        <v>19</v>
      </c>
      <c r="F24" s="7" t="s">
        <v>266</v>
      </c>
      <c r="G24" s="7" t="e">
        <f t="shared" ca="1" si="0"/>
        <v>#NAME?</v>
      </c>
      <c r="H24" s="26" t="s">
        <v>215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305</v>
      </c>
      <c r="R24" s="30"/>
      <c r="S24" s="7" t="s">
        <v>208</v>
      </c>
      <c r="T24" s="7" t="s">
        <v>306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307</v>
      </c>
      <c r="C25" s="4" t="s">
        <v>308</v>
      </c>
      <c r="D25" s="7" t="s">
        <v>107</v>
      </c>
      <c r="E25" s="7" t="s">
        <v>19</v>
      </c>
      <c r="F25" s="7" t="s">
        <v>309</v>
      </c>
      <c r="G25" s="7" t="e">
        <f t="shared" ca="1" si="0"/>
        <v>#NAME?</v>
      </c>
      <c r="H25" s="26" t="s">
        <v>224</v>
      </c>
      <c r="I25" s="26" t="s">
        <v>310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208</v>
      </c>
      <c r="T25" s="7" t="s">
        <v>311</v>
      </c>
      <c r="U25" s="7" t="s">
        <v>19</v>
      </c>
      <c r="V25" s="26" t="e">
        <f t="shared" ca="1" si="2"/>
        <v>#NAME?</v>
      </c>
      <c r="W25" s="7"/>
      <c r="X25" s="7"/>
      <c r="Y25" s="31" t="s">
        <v>210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312</v>
      </c>
      <c r="C26" s="4" t="s">
        <v>313</v>
      </c>
      <c r="D26" s="7" t="s">
        <v>18</v>
      </c>
      <c r="E26" s="7" t="s">
        <v>30</v>
      </c>
      <c r="F26" s="7" t="s">
        <v>93</v>
      </c>
      <c r="G26" s="7" t="e">
        <f t="shared" ca="1" si="0"/>
        <v>#NAME?</v>
      </c>
      <c r="H26" s="26" t="s">
        <v>224</v>
      </c>
      <c r="I26" s="26" t="s">
        <v>310</v>
      </c>
      <c r="J26" s="7" t="str">
        <f t="shared" si="3"/>
        <v>Não</v>
      </c>
      <c r="K26" s="27">
        <v>45166</v>
      </c>
      <c r="L26" s="27"/>
      <c r="M26" s="7" t="s">
        <v>267</v>
      </c>
      <c r="N26" s="28">
        <v>1.4999999999999999E-2</v>
      </c>
      <c r="O26" s="7" t="s">
        <v>84</v>
      </c>
      <c r="P26" s="29">
        <v>0.1</v>
      </c>
      <c r="Q26" s="30"/>
      <c r="R26" s="30" t="s">
        <v>314</v>
      </c>
      <c r="S26" s="7" t="s">
        <v>208</v>
      </c>
      <c r="T26" s="7" t="s">
        <v>315</v>
      </c>
      <c r="U26" s="7" t="s">
        <v>117</v>
      </c>
      <c r="V26" s="26" t="e">
        <f t="shared" ca="1" si="2"/>
        <v>#NAME?</v>
      </c>
      <c r="W26" s="7"/>
      <c r="X26" s="7"/>
      <c r="Y26" s="31" t="s">
        <v>210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316</v>
      </c>
      <c r="C27" s="41" t="s">
        <v>317</v>
      </c>
      <c r="D27" s="7" t="s">
        <v>107</v>
      </c>
      <c r="E27" s="7" t="s">
        <v>19</v>
      </c>
      <c r="F27" s="7" t="s">
        <v>318</v>
      </c>
      <c r="G27" s="7" t="e">
        <f t="shared" ca="1" si="0"/>
        <v>#NAME?</v>
      </c>
      <c r="H27" s="26" t="s">
        <v>215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208</v>
      </c>
      <c r="T27" s="12" t="s">
        <v>319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210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320</v>
      </c>
      <c r="C28" s="43" t="s">
        <v>321</v>
      </c>
      <c r="D28" s="7" t="s">
        <v>18</v>
      </c>
      <c r="E28" s="7" t="s">
        <v>19</v>
      </c>
      <c r="F28" s="7" t="s">
        <v>279</v>
      </c>
      <c r="G28" s="7" t="e">
        <f t="shared" ca="1" si="0"/>
        <v>#NAME?</v>
      </c>
      <c r="H28" s="26" t="s">
        <v>206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322</v>
      </c>
      <c r="S28" s="7" t="s">
        <v>208</v>
      </c>
      <c r="T28" s="7" t="s">
        <v>323</v>
      </c>
      <c r="U28" s="7" t="s">
        <v>19</v>
      </c>
      <c r="V28" s="26" t="e">
        <f t="shared" ca="1" si="2"/>
        <v>#NAME?</v>
      </c>
      <c r="W28" s="7"/>
      <c r="X28" s="7"/>
      <c r="Y28" s="31" t="s">
        <v>324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320</v>
      </c>
      <c r="C29" s="43" t="s">
        <v>325</v>
      </c>
      <c r="D29" s="7" t="s">
        <v>18</v>
      </c>
      <c r="E29" s="7" t="s">
        <v>19</v>
      </c>
      <c r="F29" s="7" t="s">
        <v>279</v>
      </c>
      <c r="G29" s="7" t="e">
        <f t="shared" ca="1" si="0"/>
        <v>#NAME?</v>
      </c>
      <c r="H29" s="26" t="s">
        <v>206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326</v>
      </c>
      <c r="N29" s="28">
        <v>0.02</v>
      </c>
      <c r="O29" s="7" t="s">
        <v>248</v>
      </c>
      <c r="P29" s="29">
        <v>0.2</v>
      </c>
      <c r="Q29" s="30"/>
      <c r="R29" s="25" t="s">
        <v>327</v>
      </c>
      <c r="S29" s="7" t="s">
        <v>208</v>
      </c>
      <c r="T29" s="7" t="s">
        <v>323</v>
      </c>
      <c r="U29" s="7" t="s">
        <v>19</v>
      </c>
      <c r="V29" s="26" t="e">
        <f t="shared" ca="1" si="2"/>
        <v>#NAME?</v>
      </c>
      <c r="W29" s="7"/>
      <c r="X29" s="7"/>
      <c r="Y29" s="31" t="s">
        <v>324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320</v>
      </c>
      <c r="C30" s="44" t="s">
        <v>328</v>
      </c>
      <c r="D30" s="7" t="s">
        <v>18</v>
      </c>
      <c r="E30" s="7" t="s">
        <v>19</v>
      </c>
      <c r="F30" s="7" t="s">
        <v>279</v>
      </c>
      <c r="G30" s="7" t="e">
        <f t="shared" ca="1" si="0"/>
        <v>#NAME?</v>
      </c>
      <c r="H30" s="26" t="s">
        <v>206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140</v>
      </c>
      <c r="N30" s="28">
        <v>8.0000000000000002E-3</v>
      </c>
      <c r="O30" s="7" t="s">
        <v>141</v>
      </c>
      <c r="P30" s="29">
        <v>0.1</v>
      </c>
      <c r="Q30" s="30"/>
      <c r="R30" s="45" t="s">
        <v>329</v>
      </c>
      <c r="S30" s="7" t="s">
        <v>208</v>
      </c>
      <c r="T30" s="7" t="s">
        <v>323</v>
      </c>
      <c r="U30" s="7" t="s">
        <v>19</v>
      </c>
      <c r="V30" s="26" t="e">
        <f t="shared" ca="1" si="2"/>
        <v>#NAME?</v>
      </c>
      <c r="W30" s="7"/>
      <c r="X30" s="7"/>
      <c r="Y30" s="31" t="s">
        <v>324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330</v>
      </c>
      <c r="C31" s="46" t="s">
        <v>331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215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267</v>
      </c>
      <c r="N31" s="28">
        <v>1.4999999999999999E-2</v>
      </c>
      <c r="O31" s="7" t="s">
        <v>84</v>
      </c>
      <c r="P31" s="29">
        <v>0.1</v>
      </c>
      <c r="Q31" s="30"/>
      <c r="R31" s="47" t="s">
        <v>332</v>
      </c>
      <c r="S31" s="7" t="s">
        <v>208</v>
      </c>
      <c r="T31" s="7" t="s">
        <v>333</v>
      </c>
      <c r="U31" s="7" t="s">
        <v>117</v>
      </c>
      <c r="V31" s="26" t="e">
        <f t="shared" ca="1" si="2"/>
        <v>#NAME?</v>
      </c>
      <c r="W31" s="7"/>
      <c r="X31" s="7"/>
      <c r="Y31" s="31" t="s">
        <v>210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334</v>
      </c>
      <c r="C32" s="4" t="s">
        <v>335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206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208</v>
      </c>
      <c r="T32" s="7" t="s">
        <v>333</v>
      </c>
      <c r="U32" s="7" t="s">
        <v>117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336</v>
      </c>
      <c r="C33" s="48" t="s">
        <v>337</v>
      </c>
      <c r="D33" s="7" t="s">
        <v>18</v>
      </c>
      <c r="E33" s="7" t="s">
        <v>19</v>
      </c>
      <c r="F33" s="7" t="s">
        <v>338</v>
      </c>
      <c r="G33" s="7" t="e">
        <f t="shared" ca="1" si="0"/>
        <v>#NAME?</v>
      </c>
      <c r="H33" s="26" t="s">
        <v>224</v>
      </c>
      <c r="I33" s="26" t="s">
        <v>225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208</v>
      </c>
      <c r="T33" s="7" t="s">
        <v>339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340</v>
      </c>
      <c r="C34" s="41" t="s">
        <v>341</v>
      </c>
      <c r="D34" s="7" t="s">
        <v>18</v>
      </c>
      <c r="E34" s="7" t="s">
        <v>19</v>
      </c>
      <c r="F34" s="7" t="s">
        <v>342</v>
      </c>
      <c r="G34" s="7" t="e">
        <f t="shared" ca="1" si="0"/>
        <v>#NAME?</v>
      </c>
      <c r="H34" s="26" t="s">
        <v>343</v>
      </c>
      <c r="I34" s="26" t="s">
        <v>291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208</v>
      </c>
      <c r="T34" s="12" t="s">
        <v>344</v>
      </c>
      <c r="U34" s="7" t="s">
        <v>127</v>
      </c>
      <c r="V34" s="26" t="e">
        <f t="shared" ca="1" si="2"/>
        <v>#NAME?</v>
      </c>
      <c r="W34" s="7"/>
      <c r="X34" s="7" t="s">
        <v>34</v>
      </c>
      <c r="Y34" s="31" t="s">
        <v>210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345</v>
      </c>
      <c r="C35" s="49" t="s">
        <v>346</v>
      </c>
      <c r="D35" s="7" t="s">
        <v>204</v>
      </c>
      <c r="E35" s="7" t="s">
        <v>19</v>
      </c>
      <c r="F35" s="7" t="s">
        <v>347</v>
      </c>
      <c r="G35" s="7" t="e">
        <f t="shared" ca="1" si="0"/>
        <v>#NAME?</v>
      </c>
      <c r="H35" s="26" t="s">
        <v>215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326</v>
      </c>
      <c r="N35" s="28">
        <v>2.5000000000000001E-2</v>
      </c>
      <c r="O35" s="7" t="s">
        <v>248</v>
      </c>
      <c r="P35" s="29">
        <v>0.2</v>
      </c>
      <c r="Q35" s="30"/>
      <c r="R35" s="30"/>
      <c r="S35" s="7" t="s">
        <v>208</v>
      </c>
      <c r="T35" s="7" t="s">
        <v>348</v>
      </c>
      <c r="U35" s="7" t="s">
        <v>19</v>
      </c>
      <c r="V35" s="26" t="e">
        <f t="shared" ca="1" si="2"/>
        <v>#NAME?</v>
      </c>
      <c r="W35" s="7"/>
      <c r="X35" s="7"/>
      <c r="Y35" s="31" t="s">
        <v>210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349</v>
      </c>
      <c r="C36" s="4" t="s">
        <v>350</v>
      </c>
      <c r="D36" s="7" t="s">
        <v>18</v>
      </c>
      <c r="E36" s="7" t="s">
        <v>76</v>
      </c>
      <c r="F36" s="7" t="s">
        <v>351</v>
      </c>
      <c r="G36" s="7" t="e">
        <f t="shared" ca="1" si="0"/>
        <v>#NAME?</v>
      </c>
      <c r="H36" s="26" t="s">
        <v>215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208</v>
      </c>
      <c r="T36" s="7" t="s">
        <v>352</v>
      </c>
      <c r="U36" s="7" t="s">
        <v>19</v>
      </c>
      <c r="V36" s="26" t="e">
        <f t="shared" ca="1" si="2"/>
        <v>#NAME?</v>
      </c>
      <c r="W36" s="7"/>
      <c r="X36" s="7"/>
      <c r="Y36" s="31" t="s">
        <v>210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353</v>
      </c>
      <c r="C37" s="4" t="s">
        <v>354</v>
      </c>
      <c r="D37" s="7" t="s">
        <v>18</v>
      </c>
      <c r="E37" s="7" t="s">
        <v>19</v>
      </c>
      <c r="F37" s="7" t="s">
        <v>279</v>
      </c>
      <c r="G37" s="7" t="e">
        <f t="shared" ca="1" si="0"/>
        <v>#NAME?</v>
      </c>
      <c r="H37" s="26" t="s">
        <v>224</v>
      </c>
      <c r="I37" s="26" t="s">
        <v>310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208</v>
      </c>
      <c r="T37" s="7" t="s">
        <v>355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210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356</v>
      </c>
      <c r="C38" s="4" t="s">
        <v>357</v>
      </c>
      <c r="D38" s="7" t="s">
        <v>204</v>
      </c>
      <c r="E38" s="7" t="s">
        <v>19</v>
      </c>
      <c r="F38" s="7" t="s">
        <v>205</v>
      </c>
      <c r="G38" s="7" t="e">
        <f t="shared" ca="1" si="0"/>
        <v>#NAME?</v>
      </c>
      <c r="H38" s="26" t="s">
        <v>206</v>
      </c>
      <c r="I38" s="26" t="s">
        <v>23</v>
      </c>
      <c r="J38" s="7" t="s">
        <v>246</v>
      </c>
      <c r="K38" s="27">
        <v>45355</v>
      </c>
      <c r="L38" s="27">
        <v>45513</v>
      </c>
      <c r="M38" s="7" t="s">
        <v>358</v>
      </c>
      <c r="N38" s="28">
        <v>0.01</v>
      </c>
      <c r="O38" s="7" t="s">
        <v>84</v>
      </c>
      <c r="P38" s="29">
        <v>0.1</v>
      </c>
      <c r="Q38" s="30"/>
      <c r="R38" s="30" t="s">
        <v>359</v>
      </c>
      <c r="S38" s="7" t="s">
        <v>254</v>
      </c>
      <c r="T38" s="7" t="s">
        <v>360</v>
      </c>
      <c r="U38" s="7" t="s">
        <v>127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361</v>
      </c>
      <c r="C39" s="4" t="s">
        <v>362</v>
      </c>
      <c r="D39" s="7" t="s">
        <v>204</v>
      </c>
      <c r="E39" s="7" t="s">
        <v>19</v>
      </c>
      <c r="F39" s="7" t="s">
        <v>363</v>
      </c>
      <c r="G39" s="7" t="e">
        <f t="shared" ca="1" si="0"/>
        <v>#NAME?</v>
      </c>
      <c r="H39" s="26" t="s">
        <v>224</v>
      </c>
      <c r="I39" s="26" t="s">
        <v>225</v>
      </c>
      <c r="J39" s="7" t="str">
        <f t="shared" ref="J39:J45" si="4">IF(Q39=0,"Não","Sim")</f>
        <v>Não</v>
      </c>
      <c r="K39" s="27">
        <v>44973</v>
      </c>
      <c r="L39" s="7"/>
      <c r="M39" s="7" t="s">
        <v>267</v>
      </c>
      <c r="N39" s="28">
        <v>0.02</v>
      </c>
      <c r="O39" s="7" t="s">
        <v>84</v>
      </c>
      <c r="P39" s="29">
        <v>0.2</v>
      </c>
      <c r="Q39" s="30"/>
      <c r="R39" s="50"/>
      <c r="S39" s="7" t="s">
        <v>208</v>
      </c>
      <c r="T39" s="7" t="s">
        <v>364</v>
      </c>
      <c r="U39" s="7" t="s">
        <v>19</v>
      </c>
      <c r="V39" s="26" t="e">
        <f t="shared" ca="1" si="2"/>
        <v>#NAME?</v>
      </c>
      <c r="W39" s="7"/>
      <c r="X39" s="7"/>
      <c r="Y39" s="31" t="s">
        <v>210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365</v>
      </c>
      <c r="C40" s="4" t="s">
        <v>366</v>
      </c>
      <c r="D40" s="7" t="s">
        <v>18</v>
      </c>
      <c r="E40" s="7" t="s">
        <v>19</v>
      </c>
      <c r="F40" s="7" t="s">
        <v>266</v>
      </c>
      <c r="G40" s="7" t="e">
        <f t="shared" ca="1" si="0"/>
        <v>#NAME?</v>
      </c>
      <c r="H40" s="26" t="s">
        <v>215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267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208</v>
      </c>
      <c r="T40" s="7" t="s">
        <v>367</v>
      </c>
      <c r="U40" s="7" t="s">
        <v>368</v>
      </c>
      <c r="V40" s="26" t="e">
        <f t="shared" ca="1" si="2"/>
        <v>#NAME?</v>
      </c>
      <c r="W40" s="7"/>
      <c r="X40" s="7"/>
      <c r="Y40" s="31" t="s">
        <v>210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369</v>
      </c>
      <c r="C41" s="4" t="s">
        <v>370</v>
      </c>
      <c r="D41" s="7" t="s">
        <v>213</v>
      </c>
      <c r="E41" s="7" t="s">
        <v>76</v>
      </c>
      <c r="F41" s="7" t="s">
        <v>214</v>
      </c>
      <c r="G41" s="7" t="e">
        <f t="shared" ca="1" si="0"/>
        <v>#NAME?</v>
      </c>
      <c r="H41" s="26" t="s">
        <v>215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208</v>
      </c>
      <c r="T41" s="7" t="s">
        <v>371</v>
      </c>
      <c r="U41" s="7" t="s">
        <v>127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372</v>
      </c>
      <c r="C42" s="4" t="s">
        <v>373</v>
      </c>
      <c r="D42" s="7" t="s">
        <v>18</v>
      </c>
      <c r="E42" s="7" t="s">
        <v>76</v>
      </c>
      <c r="F42" s="7" t="s">
        <v>77</v>
      </c>
      <c r="G42" s="7" t="e">
        <f t="shared" ca="1" si="0"/>
        <v>#NAME?</v>
      </c>
      <c r="H42" s="26" t="s">
        <v>215</v>
      </c>
      <c r="I42" s="26" t="s">
        <v>374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208</v>
      </c>
      <c r="T42" s="7" t="s">
        <v>375</v>
      </c>
      <c r="U42" s="7" t="s">
        <v>76</v>
      </c>
      <c r="V42" s="26" t="e">
        <f t="shared" ca="1" si="2"/>
        <v>#NAME?</v>
      </c>
      <c r="W42" s="7"/>
      <c r="X42" s="7"/>
      <c r="Y42" s="31" t="s">
        <v>324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376</v>
      </c>
      <c r="C43" s="4" t="s">
        <v>377</v>
      </c>
      <c r="D43" s="7" t="s">
        <v>18</v>
      </c>
      <c r="E43" s="7" t="s">
        <v>76</v>
      </c>
      <c r="F43" s="7" t="s">
        <v>229</v>
      </c>
      <c r="G43" s="7" t="e">
        <f t="shared" ca="1" si="0"/>
        <v>#NAME?</v>
      </c>
      <c r="H43" s="26" t="s">
        <v>215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378</v>
      </c>
      <c r="R43" s="30"/>
      <c r="S43" s="7" t="s">
        <v>208</v>
      </c>
      <c r="T43" s="7" t="s">
        <v>379</v>
      </c>
      <c r="U43" s="7" t="s">
        <v>76</v>
      </c>
      <c r="V43" s="26" t="e">
        <f t="shared" ca="1" si="2"/>
        <v>#NAME?</v>
      </c>
      <c r="W43" s="7"/>
      <c r="X43" s="7"/>
      <c r="Y43" s="31" t="s">
        <v>210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380</v>
      </c>
      <c r="C44" s="41" t="s">
        <v>381</v>
      </c>
      <c r="D44" s="7" t="s">
        <v>204</v>
      </c>
      <c r="E44" s="7" t="s">
        <v>19</v>
      </c>
      <c r="F44" s="7" t="s">
        <v>205</v>
      </c>
      <c r="G44" s="7" t="e">
        <f t="shared" ca="1" si="0"/>
        <v>#NAME?</v>
      </c>
      <c r="H44" s="26" t="s">
        <v>206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273</v>
      </c>
      <c r="N44" s="28">
        <v>0</v>
      </c>
      <c r="O44" s="7" t="s">
        <v>23</v>
      </c>
      <c r="P44" s="29">
        <v>0</v>
      </c>
      <c r="Q44" s="30"/>
      <c r="R44" s="30"/>
      <c r="S44" s="7" t="s">
        <v>208</v>
      </c>
      <c r="T44" s="6" t="s">
        <v>382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383</v>
      </c>
      <c r="C45" s="43" t="s">
        <v>384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224</v>
      </c>
      <c r="I45" s="26" t="s">
        <v>310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208</v>
      </c>
      <c r="T45" s="7" t="s">
        <v>385</v>
      </c>
      <c r="U45" s="7" t="s">
        <v>117</v>
      </c>
      <c r="V45" s="26" t="e">
        <f t="shared" ca="1" si="2"/>
        <v>#NAME?</v>
      </c>
      <c r="W45" s="7"/>
      <c r="X45" s="7"/>
      <c r="Y45" s="31" t="s">
        <v>210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386</v>
      </c>
      <c r="C46" s="53" t="s">
        <v>387</v>
      </c>
      <c r="D46" s="7" t="s">
        <v>18</v>
      </c>
      <c r="E46" s="7" t="s">
        <v>19</v>
      </c>
      <c r="F46" s="7" t="s">
        <v>279</v>
      </c>
      <c r="G46" s="7" t="e">
        <f t="shared" ca="1" si="0"/>
        <v>#NAME?</v>
      </c>
      <c r="H46" s="26" t="s">
        <v>206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388</v>
      </c>
      <c r="S46" s="7" t="s">
        <v>208</v>
      </c>
      <c r="T46" s="7" t="s">
        <v>389</v>
      </c>
      <c r="U46" s="7" t="s">
        <v>19</v>
      </c>
      <c r="V46" s="26" t="e">
        <f t="shared" ca="1" si="2"/>
        <v>#NAME?</v>
      </c>
      <c r="W46" s="7"/>
      <c r="X46" s="7"/>
      <c r="Y46" s="31" t="s">
        <v>210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390</v>
      </c>
      <c r="C47" s="54" t="s">
        <v>391</v>
      </c>
      <c r="D47" s="7" t="s">
        <v>204</v>
      </c>
      <c r="E47" s="7" t="s">
        <v>19</v>
      </c>
      <c r="F47" s="7" t="s">
        <v>272</v>
      </c>
      <c r="G47" s="7" t="e">
        <f t="shared" ca="1" si="0"/>
        <v>#NAME?</v>
      </c>
      <c r="H47" s="26" t="s">
        <v>224</v>
      </c>
      <c r="I47" s="26" t="s">
        <v>252</v>
      </c>
      <c r="J47" s="7" t="str">
        <f t="shared" si="5"/>
        <v>Não</v>
      </c>
      <c r="K47" s="27">
        <v>45580</v>
      </c>
      <c r="L47" s="27"/>
      <c r="M47" s="7" t="s">
        <v>273</v>
      </c>
      <c r="N47" s="55">
        <v>3.0000000000000001E-3</v>
      </c>
      <c r="O47" s="56" t="s">
        <v>23</v>
      </c>
      <c r="P47" s="57">
        <v>0</v>
      </c>
      <c r="Q47" s="30" t="s">
        <v>392</v>
      </c>
      <c r="R47" s="47"/>
      <c r="S47" s="7" t="s">
        <v>208</v>
      </c>
      <c r="T47" s="7" t="s">
        <v>393</v>
      </c>
      <c r="U47" s="7" t="s">
        <v>276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394</v>
      </c>
      <c r="C48" s="59" t="s">
        <v>395</v>
      </c>
      <c r="D48" s="7" t="s">
        <v>18</v>
      </c>
      <c r="E48" s="7" t="s">
        <v>30</v>
      </c>
      <c r="F48" s="7" t="s">
        <v>93</v>
      </c>
      <c r="G48" s="7" t="e">
        <f t="shared" ca="1" si="0"/>
        <v>#NAME?</v>
      </c>
      <c r="H48" s="26" t="s">
        <v>215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84</v>
      </c>
      <c r="P48" s="62">
        <v>0.1</v>
      </c>
      <c r="Q48" s="30"/>
      <c r="R48" s="47" t="s">
        <v>396</v>
      </c>
      <c r="S48" s="7" t="s">
        <v>208</v>
      </c>
      <c r="T48" s="7" t="s">
        <v>397</v>
      </c>
      <c r="U48" s="7" t="s">
        <v>117</v>
      </c>
      <c r="V48" s="26" t="e">
        <f t="shared" ca="1" si="2"/>
        <v>#NAME?</v>
      </c>
      <c r="W48" s="7"/>
      <c r="X48" s="7"/>
      <c r="Y48" s="31" t="s">
        <v>210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398</v>
      </c>
      <c r="C49" s="4" t="s">
        <v>399</v>
      </c>
      <c r="D49" s="7" t="s">
        <v>18</v>
      </c>
      <c r="E49" s="7" t="s">
        <v>30</v>
      </c>
      <c r="F49" s="7" t="s">
        <v>93</v>
      </c>
      <c r="G49" s="7" t="e">
        <f t="shared" ca="1" si="0"/>
        <v>#NAME?</v>
      </c>
      <c r="H49" s="26" t="s">
        <v>215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115</v>
      </c>
      <c r="N49" s="28">
        <v>1.2E-2</v>
      </c>
      <c r="O49" s="7" t="s">
        <v>23</v>
      </c>
      <c r="P49" s="29">
        <v>0</v>
      </c>
      <c r="Q49" s="30"/>
      <c r="R49" s="30"/>
      <c r="S49" s="7" t="s">
        <v>208</v>
      </c>
      <c r="T49" s="7" t="s">
        <v>400</v>
      </c>
      <c r="U49" s="7" t="s">
        <v>117</v>
      </c>
      <c r="V49" s="26" t="e">
        <f t="shared" ca="1" si="2"/>
        <v>#NAME?</v>
      </c>
      <c r="W49" s="7"/>
      <c r="X49" s="7" t="s">
        <v>34</v>
      </c>
      <c r="Y49" s="31" t="s">
        <v>210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398</v>
      </c>
      <c r="C50" s="4" t="s">
        <v>401</v>
      </c>
      <c r="D50" s="7" t="s">
        <v>18</v>
      </c>
      <c r="E50" s="7" t="s">
        <v>30</v>
      </c>
      <c r="F50" s="7" t="s">
        <v>93</v>
      </c>
      <c r="G50" s="7" t="e">
        <f t="shared" ca="1" si="0"/>
        <v>#NAME?</v>
      </c>
      <c r="H50" s="26" t="s">
        <v>224</v>
      </c>
      <c r="I50" s="26" t="s">
        <v>225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208</v>
      </c>
      <c r="T50" s="7" t="s">
        <v>400</v>
      </c>
      <c r="U50" s="7" t="s">
        <v>117</v>
      </c>
      <c r="V50" s="26" t="e">
        <f t="shared" ca="1" si="2"/>
        <v>#NAME?</v>
      </c>
      <c r="W50" s="7"/>
      <c r="X50" s="7"/>
      <c r="Y50" s="31" t="s">
        <v>210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402</v>
      </c>
      <c r="C51" s="4" t="s">
        <v>403</v>
      </c>
      <c r="D51" s="7" t="s">
        <v>18</v>
      </c>
      <c r="E51" s="7" t="s">
        <v>30</v>
      </c>
      <c r="F51" s="7" t="s">
        <v>93</v>
      </c>
      <c r="G51" s="7" t="e">
        <f t="shared" ca="1" si="0"/>
        <v>#NAME?</v>
      </c>
      <c r="H51" s="26" t="s">
        <v>215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83</v>
      </c>
      <c r="N51" s="28">
        <v>1.2E-2</v>
      </c>
      <c r="O51" s="7" t="s">
        <v>84</v>
      </c>
      <c r="P51" s="29">
        <v>0.1</v>
      </c>
      <c r="Q51" s="30"/>
      <c r="R51" s="30" t="s">
        <v>404</v>
      </c>
      <c r="S51" s="7" t="s">
        <v>208</v>
      </c>
      <c r="T51" s="7" t="s">
        <v>405</v>
      </c>
      <c r="U51" s="7" t="s">
        <v>117</v>
      </c>
      <c r="V51" s="26" t="e">
        <f t="shared" ca="1" si="2"/>
        <v>#NAME?</v>
      </c>
      <c r="W51" s="7"/>
      <c r="X51" s="7"/>
      <c r="Y51" s="31" t="s">
        <v>210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406</v>
      </c>
      <c r="C52" s="4" t="s">
        <v>407</v>
      </c>
      <c r="D52" s="7" t="s">
        <v>18</v>
      </c>
      <c r="E52" s="7" t="s">
        <v>76</v>
      </c>
      <c r="F52" s="7" t="s">
        <v>88</v>
      </c>
      <c r="G52" s="7" t="e">
        <f t="shared" ca="1" si="0"/>
        <v>#NAME?</v>
      </c>
      <c r="H52" s="26" t="s">
        <v>224</v>
      </c>
      <c r="I52" s="26" t="s">
        <v>225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408</v>
      </c>
      <c r="S52" s="7" t="s">
        <v>208</v>
      </c>
      <c r="T52" s="7" t="s">
        <v>409</v>
      </c>
      <c r="U52" s="7" t="s">
        <v>76</v>
      </c>
      <c r="V52" s="26" t="e">
        <f t="shared" ca="1" si="2"/>
        <v>#NAME?</v>
      </c>
      <c r="W52" s="7"/>
      <c r="X52" s="7"/>
      <c r="Y52" s="31" t="s">
        <v>210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410</v>
      </c>
      <c r="C53" s="63" t="s">
        <v>411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215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412</v>
      </c>
      <c r="S53" s="7" t="s">
        <v>208</v>
      </c>
      <c r="T53" s="7" t="s">
        <v>413</v>
      </c>
      <c r="U53" s="7" t="s">
        <v>117</v>
      </c>
      <c r="V53" s="26" t="e">
        <f t="shared" ca="1" si="2"/>
        <v>#NAME?</v>
      </c>
      <c r="W53" s="7"/>
      <c r="X53" s="7"/>
      <c r="Y53" s="31" t="s">
        <v>210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414</v>
      </c>
      <c r="C54" s="63" t="s">
        <v>415</v>
      </c>
      <c r="D54" s="7" t="s">
        <v>107</v>
      </c>
      <c r="E54" s="7" t="s">
        <v>19</v>
      </c>
      <c r="F54" s="7" t="s">
        <v>220</v>
      </c>
      <c r="G54" s="7" t="e">
        <f t="shared" ca="1" si="0"/>
        <v>#NAME?</v>
      </c>
      <c r="H54" s="26" t="s">
        <v>215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416</v>
      </c>
      <c r="R54" s="47"/>
      <c r="S54" s="7" t="s">
        <v>208</v>
      </c>
      <c r="T54" s="7" t="s">
        <v>417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210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418</v>
      </c>
      <c r="C55" s="4" t="s">
        <v>419</v>
      </c>
      <c r="D55" s="7" t="s">
        <v>18</v>
      </c>
      <c r="E55" s="7" t="s">
        <v>30</v>
      </c>
      <c r="F55" s="7" t="s">
        <v>93</v>
      </c>
      <c r="G55" s="7" t="e">
        <f t="shared" ca="1" si="0"/>
        <v>#NAME?</v>
      </c>
      <c r="H55" s="26" t="s">
        <v>215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115</v>
      </c>
      <c r="N55" s="28">
        <v>1.2E-2</v>
      </c>
      <c r="O55" s="7" t="s">
        <v>23</v>
      </c>
      <c r="P55" s="29">
        <v>0</v>
      </c>
      <c r="Q55" s="30" t="s">
        <v>420</v>
      </c>
      <c r="R55" s="30"/>
      <c r="S55" s="7" t="s">
        <v>208</v>
      </c>
      <c r="T55" s="7" t="s">
        <v>421</v>
      </c>
      <c r="U55" s="7" t="s">
        <v>117</v>
      </c>
      <c r="V55" s="26" t="e">
        <f t="shared" ca="1" si="2"/>
        <v>#NAME?</v>
      </c>
      <c r="W55" s="7"/>
      <c r="X55" s="7" t="s">
        <v>34</v>
      </c>
      <c r="Y55" s="31" t="s">
        <v>210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422</v>
      </c>
      <c r="C56" s="4" t="s">
        <v>423</v>
      </c>
      <c r="D56" s="7" t="s">
        <v>204</v>
      </c>
      <c r="E56" s="7" t="s">
        <v>19</v>
      </c>
      <c r="F56" s="7" t="s">
        <v>205</v>
      </c>
      <c r="G56" s="7" t="e">
        <f t="shared" ca="1" si="0"/>
        <v>#NAME?</v>
      </c>
      <c r="H56" s="26" t="s">
        <v>206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424</v>
      </c>
      <c r="N56" s="28">
        <v>6.0000000000000001E-3</v>
      </c>
      <c r="O56" s="7" t="s">
        <v>23</v>
      </c>
      <c r="P56" s="29">
        <v>0</v>
      </c>
      <c r="Q56" s="30"/>
      <c r="R56" s="30" t="s">
        <v>425</v>
      </c>
      <c r="S56" s="7" t="s">
        <v>208</v>
      </c>
      <c r="T56" s="7" t="s">
        <v>426</v>
      </c>
      <c r="U56" s="7" t="s">
        <v>127</v>
      </c>
      <c r="V56" s="26" t="e">
        <f t="shared" ca="1" si="2"/>
        <v>#NAME?</v>
      </c>
      <c r="W56" s="7"/>
      <c r="X56" s="7"/>
      <c r="Y56" s="31" t="s">
        <v>210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427</v>
      </c>
      <c r="C57" s="48" t="s">
        <v>428</v>
      </c>
      <c r="D57" s="7" t="s">
        <v>204</v>
      </c>
      <c r="E57" s="7" t="s">
        <v>19</v>
      </c>
      <c r="F57" s="7" t="s">
        <v>205</v>
      </c>
      <c r="G57" s="7" t="e">
        <f t="shared" ca="1" si="0"/>
        <v>#NAME?</v>
      </c>
      <c r="H57" s="26" t="s">
        <v>206</v>
      </c>
      <c r="I57" s="26" t="s">
        <v>23</v>
      </c>
      <c r="J57" s="7" t="s">
        <v>246</v>
      </c>
      <c r="K57" s="27">
        <v>45296</v>
      </c>
      <c r="L57" s="27">
        <v>45492</v>
      </c>
      <c r="M57" s="7" t="s">
        <v>429</v>
      </c>
      <c r="N57" s="28">
        <v>6.0000000000000001E-3</v>
      </c>
      <c r="O57" s="7" t="s">
        <v>23</v>
      </c>
      <c r="P57" s="29">
        <v>0</v>
      </c>
      <c r="Q57" s="30"/>
      <c r="R57" s="64" t="s">
        <v>430</v>
      </c>
      <c r="S57" s="7" t="s">
        <v>208</v>
      </c>
      <c r="T57" s="7" t="s">
        <v>426</v>
      </c>
      <c r="U57" s="7" t="s">
        <v>127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431</v>
      </c>
      <c r="C58" s="41" t="s">
        <v>432</v>
      </c>
      <c r="D58" s="7" t="s">
        <v>107</v>
      </c>
      <c r="E58" s="7" t="s">
        <v>19</v>
      </c>
      <c r="F58" s="7" t="s">
        <v>220</v>
      </c>
      <c r="G58" s="7" t="e">
        <f t="shared" ca="1" si="0"/>
        <v>#NAME?</v>
      </c>
      <c r="H58" s="26" t="s">
        <v>215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433</v>
      </c>
      <c r="R58" s="30"/>
      <c r="S58" s="7" t="s">
        <v>208</v>
      </c>
      <c r="T58" s="7" t="s">
        <v>434</v>
      </c>
      <c r="U58" s="7" t="s">
        <v>19</v>
      </c>
      <c r="V58" s="26" t="e">
        <f t="shared" ca="1" si="2"/>
        <v>#NAME?</v>
      </c>
      <c r="W58" s="7"/>
      <c r="X58" s="7"/>
      <c r="Y58" s="31" t="s">
        <v>210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435</v>
      </c>
      <c r="C59" s="4" t="s">
        <v>436</v>
      </c>
      <c r="D59" s="7" t="s">
        <v>18</v>
      </c>
      <c r="E59" s="7" t="s">
        <v>19</v>
      </c>
      <c r="F59" s="7" t="s">
        <v>279</v>
      </c>
      <c r="G59" s="7" t="e">
        <f t="shared" ca="1" si="0"/>
        <v>#NAME?</v>
      </c>
      <c r="H59" s="26" t="s">
        <v>224</v>
      </c>
      <c r="I59" s="26" t="s">
        <v>225</v>
      </c>
      <c r="J59" s="7" t="str">
        <f t="shared" si="7"/>
        <v>Não</v>
      </c>
      <c r="K59" s="27">
        <v>45296</v>
      </c>
      <c r="L59" s="7"/>
      <c r="M59" s="9" t="s">
        <v>437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208</v>
      </c>
      <c r="T59" s="7" t="s">
        <v>438</v>
      </c>
      <c r="U59" s="7" t="s">
        <v>19</v>
      </c>
      <c r="V59" s="26" t="e">
        <f t="shared" ca="1" si="2"/>
        <v>#NAME?</v>
      </c>
      <c r="W59" s="7"/>
      <c r="X59" s="7"/>
      <c r="Y59" s="31" t="s">
        <v>210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439</v>
      </c>
      <c r="C60" s="65" t="s">
        <v>440</v>
      </c>
      <c r="D60" s="7" t="s">
        <v>18</v>
      </c>
      <c r="E60" s="7" t="s">
        <v>76</v>
      </c>
      <c r="F60" s="7" t="s">
        <v>229</v>
      </c>
      <c r="G60" s="7" t="e">
        <f t="shared" ca="1" si="0"/>
        <v>#NAME?</v>
      </c>
      <c r="H60" s="26" t="s">
        <v>215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208</v>
      </c>
      <c r="T60" s="7" t="s">
        <v>441</v>
      </c>
      <c r="U60" s="7" t="s">
        <v>442</v>
      </c>
      <c r="V60" s="26" t="e">
        <f t="shared" ca="1" si="2"/>
        <v>#NAME?</v>
      </c>
      <c r="W60" s="7"/>
      <c r="X60" s="7"/>
      <c r="Y60" s="31" t="s">
        <v>210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443</v>
      </c>
      <c r="C61" s="66" t="s">
        <v>444</v>
      </c>
      <c r="D61" s="7" t="s">
        <v>18</v>
      </c>
      <c r="E61" s="7" t="s">
        <v>30</v>
      </c>
      <c r="F61" s="7" t="s">
        <v>93</v>
      </c>
      <c r="G61" s="7" t="e">
        <f t="shared" ca="1" si="0"/>
        <v>#NAME?</v>
      </c>
      <c r="H61" s="26" t="s">
        <v>224</v>
      </c>
      <c r="I61" s="26" t="s">
        <v>310</v>
      </c>
      <c r="J61" s="7" t="str">
        <f t="shared" si="7"/>
        <v>Não</v>
      </c>
      <c r="K61" s="27">
        <v>44970</v>
      </c>
      <c r="L61" s="7"/>
      <c r="M61" s="7" t="s">
        <v>445</v>
      </c>
      <c r="N61" s="28">
        <v>8.9999999999999993E-3</v>
      </c>
      <c r="O61" s="7" t="s">
        <v>23</v>
      </c>
      <c r="P61" s="29">
        <v>0</v>
      </c>
      <c r="Q61" s="30"/>
      <c r="R61" s="30" t="s">
        <v>446</v>
      </c>
      <c r="S61" s="7" t="s">
        <v>208</v>
      </c>
      <c r="T61" s="7" t="s">
        <v>447</v>
      </c>
      <c r="U61" s="7" t="s">
        <v>117</v>
      </c>
      <c r="V61" s="26" t="e">
        <f t="shared" ca="1" si="2"/>
        <v>#NAME?</v>
      </c>
      <c r="W61" s="7"/>
      <c r="X61" s="7" t="s">
        <v>232</v>
      </c>
      <c r="Y61" s="31" t="s">
        <v>210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443</v>
      </c>
      <c r="C62" s="4" t="s">
        <v>448</v>
      </c>
      <c r="D62" s="7" t="s">
        <v>18</v>
      </c>
      <c r="E62" s="7" t="s">
        <v>30</v>
      </c>
      <c r="F62" s="7" t="s">
        <v>93</v>
      </c>
      <c r="G62" s="7" t="e">
        <f t="shared" ca="1" si="0"/>
        <v>#NAME?</v>
      </c>
      <c r="H62" s="26" t="s">
        <v>206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140</v>
      </c>
      <c r="N62" s="28">
        <v>8.0000000000000002E-3</v>
      </c>
      <c r="O62" s="7" t="s">
        <v>141</v>
      </c>
      <c r="P62" s="29">
        <v>0.1</v>
      </c>
      <c r="Q62" s="30"/>
      <c r="R62" s="30"/>
      <c r="S62" s="7" t="s">
        <v>208</v>
      </c>
      <c r="T62" s="7" t="s">
        <v>447</v>
      </c>
      <c r="U62" s="7" t="s">
        <v>117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449</v>
      </c>
      <c r="C63" s="66" t="s">
        <v>450</v>
      </c>
      <c r="D63" s="7" t="s">
        <v>18</v>
      </c>
      <c r="E63" s="7" t="s">
        <v>30</v>
      </c>
      <c r="F63" s="7" t="s">
        <v>93</v>
      </c>
      <c r="G63" s="7" t="e">
        <f t="shared" ca="1" si="0"/>
        <v>#NAME?</v>
      </c>
      <c r="H63" s="26" t="s">
        <v>224</v>
      </c>
      <c r="I63" s="26" t="s">
        <v>225</v>
      </c>
      <c r="J63" s="7" t="str">
        <f t="shared" si="7"/>
        <v>Não</v>
      </c>
      <c r="K63" s="27">
        <v>45020</v>
      </c>
      <c r="L63" s="7"/>
      <c r="M63" s="7" t="s">
        <v>326</v>
      </c>
      <c r="N63" s="28">
        <v>2.5000000000000001E-2</v>
      </c>
      <c r="O63" s="7" t="s">
        <v>248</v>
      </c>
      <c r="P63" s="29">
        <v>0.2</v>
      </c>
      <c r="Q63" s="30"/>
      <c r="R63" s="30" t="s">
        <v>446</v>
      </c>
      <c r="S63" s="7" t="s">
        <v>208</v>
      </c>
      <c r="T63" s="7" t="s">
        <v>447</v>
      </c>
      <c r="U63" s="7" t="s">
        <v>117</v>
      </c>
      <c r="V63" s="26" t="e">
        <f t="shared" ca="1" si="2"/>
        <v>#NAME?</v>
      </c>
      <c r="W63" s="7"/>
      <c r="X63" s="7" t="s">
        <v>232</v>
      </c>
      <c r="Y63" s="31" t="s">
        <v>210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451</v>
      </c>
      <c r="C64" s="67" t="s">
        <v>452</v>
      </c>
      <c r="D64" s="7" t="s">
        <v>18</v>
      </c>
      <c r="E64" s="7" t="s">
        <v>19</v>
      </c>
      <c r="F64" s="7" t="s">
        <v>453</v>
      </c>
      <c r="G64" s="7" t="e">
        <f t="shared" ca="1" si="0"/>
        <v>#NAME?</v>
      </c>
      <c r="H64" s="26" t="s">
        <v>206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208</v>
      </c>
      <c r="T64" s="7" t="s">
        <v>454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210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455</v>
      </c>
      <c r="C65" s="4" t="s">
        <v>456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215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267</v>
      </c>
      <c r="N65" s="28">
        <v>1.4999999999999999E-2</v>
      </c>
      <c r="O65" s="7" t="s">
        <v>84</v>
      </c>
      <c r="P65" s="29">
        <v>0.1</v>
      </c>
      <c r="Q65" s="30"/>
      <c r="R65" s="30" t="s">
        <v>457</v>
      </c>
      <c r="S65" s="7" t="s">
        <v>208</v>
      </c>
      <c r="T65" s="7" t="s">
        <v>458</v>
      </c>
      <c r="U65" s="7" t="s">
        <v>117</v>
      </c>
      <c r="V65" s="26" t="e">
        <f t="shared" ca="1" si="2"/>
        <v>#NAME?</v>
      </c>
      <c r="W65" s="7"/>
      <c r="X65" s="7"/>
      <c r="Y65" s="31" t="s">
        <v>210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459</v>
      </c>
      <c r="C66" s="46" t="s">
        <v>460</v>
      </c>
      <c r="D66" s="7" t="s">
        <v>18</v>
      </c>
      <c r="E66" s="7" t="s">
        <v>19</v>
      </c>
      <c r="F66" s="9" t="s">
        <v>235</v>
      </c>
      <c r="G66" s="7" t="e">
        <f t="shared" ca="1" si="0"/>
        <v>#NAME?</v>
      </c>
      <c r="H66" s="26" t="s">
        <v>215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461</v>
      </c>
      <c r="S66" s="7" t="s">
        <v>208</v>
      </c>
      <c r="T66" s="7" t="s">
        <v>462</v>
      </c>
      <c r="U66" s="7" t="s">
        <v>19</v>
      </c>
      <c r="V66" s="26" t="e">
        <f t="shared" ca="1" si="2"/>
        <v>#NAME?</v>
      </c>
      <c r="W66" s="7"/>
      <c r="X66" s="7"/>
      <c r="Y66" s="31" t="s">
        <v>210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459</v>
      </c>
      <c r="C67" s="4" t="s">
        <v>463</v>
      </c>
      <c r="D67" s="7" t="s">
        <v>18</v>
      </c>
      <c r="E67" s="7" t="s">
        <v>19</v>
      </c>
      <c r="F67" s="9" t="s">
        <v>235</v>
      </c>
      <c r="G67" s="7" t="e">
        <f t="shared" ca="1" si="0"/>
        <v>#NAME?</v>
      </c>
      <c r="H67" s="26" t="s">
        <v>224</v>
      </c>
      <c r="I67" s="26" t="s">
        <v>252</v>
      </c>
      <c r="J67" s="7" t="str">
        <f t="shared" si="7"/>
        <v>Não</v>
      </c>
      <c r="K67" s="27">
        <v>45293</v>
      </c>
      <c r="L67" s="7"/>
      <c r="M67" s="7" t="s">
        <v>273</v>
      </c>
      <c r="N67" s="28">
        <v>0</v>
      </c>
      <c r="O67" s="7" t="s">
        <v>23</v>
      </c>
      <c r="P67" s="29">
        <v>0</v>
      </c>
      <c r="Q67" s="30"/>
      <c r="R67" s="68" t="s">
        <v>464</v>
      </c>
      <c r="S67" s="7" t="s">
        <v>208</v>
      </c>
      <c r="T67" s="7" t="s">
        <v>462</v>
      </c>
      <c r="U67" s="7" t="s">
        <v>19</v>
      </c>
      <c r="V67" s="26" t="e">
        <f t="shared" ca="1" si="2"/>
        <v>#NAME?</v>
      </c>
      <c r="W67" s="7"/>
      <c r="X67" s="7"/>
      <c r="Y67" s="31" t="s">
        <v>210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465</v>
      </c>
      <c r="C68" s="4" t="s">
        <v>466</v>
      </c>
      <c r="D68" s="7" t="s">
        <v>107</v>
      </c>
      <c r="E68" s="7" t="s">
        <v>19</v>
      </c>
      <c r="F68" s="9" t="s">
        <v>467</v>
      </c>
      <c r="G68" s="7" t="e">
        <f t="shared" ca="1" si="0"/>
        <v>#NAME?</v>
      </c>
      <c r="H68" s="26" t="s">
        <v>343</v>
      </c>
      <c r="I68" s="26" t="s">
        <v>291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468</v>
      </c>
      <c r="R68" s="68"/>
      <c r="S68" s="7" t="s">
        <v>208</v>
      </c>
      <c r="T68" s="7" t="s">
        <v>469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210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470</v>
      </c>
      <c r="C69" s="69" t="s">
        <v>471</v>
      </c>
      <c r="D69" s="7" t="s">
        <v>18</v>
      </c>
      <c r="E69" s="7" t="s">
        <v>19</v>
      </c>
      <c r="F69" s="7" t="s">
        <v>266</v>
      </c>
      <c r="G69" s="7" t="e">
        <f t="shared" ca="1" si="0"/>
        <v>#NAME?</v>
      </c>
      <c r="H69" s="26" t="s">
        <v>215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208</v>
      </c>
      <c r="T69" s="7" t="s">
        <v>472</v>
      </c>
      <c r="U69" s="7" t="s">
        <v>19</v>
      </c>
      <c r="V69" s="26" t="e">
        <f t="shared" ca="1" si="2"/>
        <v>#NAME?</v>
      </c>
      <c r="W69" s="7"/>
      <c r="X69" s="7"/>
      <c r="Y69" s="31" t="s">
        <v>210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473</v>
      </c>
      <c r="C70" s="53" t="s">
        <v>474</v>
      </c>
      <c r="D70" s="7" t="s">
        <v>18</v>
      </c>
      <c r="E70" s="7" t="s">
        <v>19</v>
      </c>
      <c r="F70" s="7" t="s">
        <v>266</v>
      </c>
      <c r="G70" s="7" t="e">
        <f t="shared" ca="1" si="0"/>
        <v>#NAME?</v>
      </c>
      <c r="H70" s="26" t="s">
        <v>343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208</v>
      </c>
      <c r="T70" s="7" t="s">
        <v>475</v>
      </c>
      <c r="U70" s="7" t="s">
        <v>19</v>
      </c>
      <c r="V70" s="26" t="e">
        <f t="shared" ca="1" si="2"/>
        <v>#NAME?</v>
      </c>
      <c r="W70" s="7"/>
      <c r="X70" s="7" t="s">
        <v>232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476</v>
      </c>
      <c r="C71" s="69" t="s">
        <v>477</v>
      </c>
      <c r="D71" s="7" t="s">
        <v>18</v>
      </c>
      <c r="E71" s="7" t="s">
        <v>76</v>
      </c>
      <c r="F71" s="7" t="s">
        <v>229</v>
      </c>
      <c r="G71" s="7" t="e">
        <f t="shared" ca="1" si="0"/>
        <v>#NAME?</v>
      </c>
      <c r="H71" s="26" t="s">
        <v>215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208</v>
      </c>
      <c r="T71" s="7" t="s">
        <v>478</v>
      </c>
      <c r="U71" s="7" t="s">
        <v>76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479</v>
      </c>
      <c r="C72" s="4" t="s">
        <v>480</v>
      </c>
      <c r="D72" s="7" t="s">
        <v>18</v>
      </c>
      <c r="E72" s="7" t="s">
        <v>19</v>
      </c>
      <c r="F72" s="7" t="s">
        <v>453</v>
      </c>
      <c r="G72" s="7" t="e">
        <f t="shared" ca="1" si="0"/>
        <v>#NAME?</v>
      </c>
      <c r="H72" s="26" t="s">
        <v>224</v>
      </c>
      <c r="I72" s="26" t="s">
        <v>225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208</v>
      </c>
      <c r="T72" s="7" t="s">
        <v>481</v>
      </c>
      <c r="U72" s="7" t="s">
        <v>19</v>
      </c>
      <c r="V72" s="26" t="e">
        <f t="shared" ca="1" si="2"/>
        <v>#NAME?</v>
      </c>
      <c r="W72" s="7"/>
      <c r="X72" s="7"/>
      <c r="Y72" s="31" t="s">
        <v>210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482</v>
      </c>
      <c r="C73" s="4" t="s">
        <v>483</v>
      </c>
      <c r="D73" s="7" t="s">
        <v>18</v>
      </c>
      <c r="E73" s="7" t="s">
        <v>76</v>
      </c>
      <c r="F73" s="7" t="s">
        <v>351</v>
      </c>
      <c r="G73" s="7" t="e">
        <f t="shared" ca="1" si="0"/>
        <v>#NAME?</v>
      </c>
      <c r="H73" s="26" t="s">
        <v>215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208</v>
      </c>
      <c r="T73" s="7" t="s">
        <v>484</v>
      </c>
      <c r="U73" s="7" t="s">
        <v>76</v>
      </c>
      <c r="V73" s="26" t="e">
        <f t="shared" ca="1" si="2"/>
        <v>#NAME?</v>
      </c>
      <c r="W73" s="7"/>
      <c r="X73" s="7"/>
      <c r="Y73" s="31" t="s">
        <v>324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485</v>
      </c>
      <c r="C74" s="4" t="s">
        <v>486</v>
      </c>
      <c r="D74" s="7" t="s">
        <v>18</v>
      </c>
      <c r="E74" s="7" t="s">
        <v>76</v>
      </c>
      <c r="F74" s="7" t="s">
        <v>77</v>
      </c>
      <c r="G74" s="7" t="e">
        <f t="shared" ca="1" si="0"/>
        <v>#NAME?</v>
      </c>
      <c r="H74" s="26" t="s">
        <v>206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487</v>
      </c>
      <c r="S74" s="7" t="s">
        <v>208</v>
      </c>
      <c r="T74" s="7" t="s">
        <v>488</v>
      </c>
      <c r="U74" s="7" t="s">
        <v>76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489</v>
      </c>
      <c r="C75" s="4" t="s">
        <v>490</v>
      </c>
      <c r="D75" s="7" t="s">
        <v>18</v>
      </c>
      <c r="E75" s="7" t="s">
        <v>76</v>
      </c>
      <c r="F75" s="7" t="s">
        <v>77</v>
      </c>
      <c r="G75" s="7" t="e">
        <f t="shared" ca="1" si="0"/>
        <v>#NAME?</v>
      </c>
      <c r="H75" s="26" t="s">
        <v>215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491</v>
      </c>
      <c r="S75" s="7" t="s">
        <v>208</v>
      </c>
      <c r="T75" s="7" t="s">
        <v>492</v>
      </c>
      <c r="U75" s="7" t="s">
        <v>76</v>
      </c>
      <c r="V75" s="26" t="e">
        <f t="shared" ca="1" si="2"/>
        <v>#NAME?</v>
      </c>
      <c r="W75" s="7"/>
      <c r="X75" s="7" t="s">
        <v>34</v>
      </c>
      <c r="Y75" s="31" t="s">
        <v>210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493</v>
      </c>
      <c r="C76" s="4" t="s">
        <v>494</v>
      </c>
      <c r="D76" s="7" t="s">
        <v>18</v>
      </c>
      <c r="E76" s="7" t="s">
        <v>76</v>
      </c>
      <c r="F76" s="7" t="s">
        <v>229</v>
      </c>
      <c r="G76" s="7" t="e">
        <f t="shared" ca="1" si="0"/>
        <v>#NAME?</v>
      </c>
      <c r="H76" s="26" t="s">
        <v>215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208</v>
      </c>
      <c r="T76" s="7" t="s">
        <v>495</v>
      </c>
      <c r="U76" s="7" t="s">
        <v>19</v>
      </c>
      <c r="V76" s="26" t="e">
        <f t="shared" ca="1" si="2"/>
        <v>#NAME?</v>
      </c>
      <c r="W76" s="7"/>
      <c r="X76" s="7"/>
      <c r="Y76" s="31" t="s">
        <v>210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496</v>
      </c>
      <c r="C77" s="4" t="s">
        <v>497</v>
      </c>
      <c r="D77" s="7" t="s">
        <v>18</v>
      </c>
      <c r="E77" s="7" t="s">
        <v>19</v>
      </c>
      <c r="F77" s="7" t="s">
        <v>220</v>
      </c>
      <c r="G77" s="7" t="e">
        <f t="shared" ca="1" si="0"/>
        <v>#NAME?</v>
      </c>
      <c r="H77" s="26" t="s">
        <v>343</v>
      </c>
      <c r="I77" s="26" t="s">
        <v>291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208</v>
      </c>
      <c r="T77" s="7" t="s">
        <v>498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210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499</v>
      </c>
      <c r="C78" s="4" t="s">
        <v>500</v>
      </c>
      <c r="D78" s="7" t="s">
        <v>18</v>
      </c>
      <c r="E78" s="7" t="s">
        <v>76</v>
      </c>
      <c r="F78" s="7" t="s">
        <v>229</v>
      </c>
      <c r="G78" s="7" t="e">
        <f t="shared" ca="1" si="0"/>
        <v>#NAME?</v>
      </c>
      <c r="H78" s="26" t="s">
        <v>224</v>
      </c>
      <c r="I78" s="26" t="s">
        <v>225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208</v>
      </c>
      <c r="T78" s="7" t="s">
        <v>501</v>
      </c>
      <c r="U78" s="7" t="s">
        <v>76</v>
      </c>
      <c r="V78" s="26" t="e">
        <f t="shared" ca="1" si="2"/>
        <v>#NAME?</v>
      </c>
      <c r="W78" s="7"/>
      <c r="X78" s="7"/>
      <c r="Y78" s="31" t="s">
        <v>210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502</v>
      </c>
      <c r="C79" s="4" t="s">
        <v>503</v>
      </c>
      <c r="D79" s="7" t="s">
        <v>213</v>
      </c>
      <c r="E79" s="7" t="s">
        <v>76</v>
      </c>
      <c r="F79" s="7" t="s">
        <v>214</v>
      </c>
      <c r="G79" s="7" t="e">
        <f t="shared" ca="1" si="0"/>
        <v>#NAME?</v>
      </c>
      <c r="H79" s="26" t="s">
        <v>215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208</v>
      </c>
      <c r="T79" s="7" t="s">
        <v>504</v>
      </c>
      <c r="U79" s="7" t="s">
        <v>76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505</v>
      </c>
      <c r="C80" s="4" t="s">
        <v>506</v>
      </c>
      <c r="D80" s="7" t="s">
        <v>107</v>
      </c>
      <c r="E80" s="7" t="s">
        <v>19</v>
      </c>
      <c r="F80" s="7" t="s">
        <v>467</v>
      </c>
      <c r="G80" s="7" t="e">
        <f t="shared" ca="1" si="0"/>
        <v>#NAME?</v>
      </c>
      <c r="H80" s="26" t="s">
        <v>215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507</v>
      </c>
      <c r="R80" s="30"/>
      <c r="S80" s="7" t="s">
        <v>208</v>
      </c>
      <c r="T80" s="7" t="s">
        <v>508</v>
      </c>
      <c r="U80" s="7" t="s">
        <v>19</v>
      </c>
      <c r="V80" s="26" t="e">
        <f t="shared" ca="1" si="2"/>
        <v>#NAME?</v>
      </c>
      <c r="W80" s="7"/>
      <c r="X80" s="7"/>
      <c r="Y80" s="31" t="s">
        <v>210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509</v>
      </c>
      <c r="C81" s="4" t="s">
        <v>510</v>
      </c>
      <c r="D81" s="7" t="s">
        <v>18</v>
      </c>
      <c r="E81" s="7" t="s">
        <v>30</v>
      </c>
      <c r="F81" s="7" t="s">
        <v>93</v>
      </c>
      <c r="G81" s="7" t="e">
        <f t="shared" ca="1" si="0"/>
        <v>#NAME?</v>
      </c>
      <c r="H81" s="26" t="s">
        <v>215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95</v>
      </c>
      <c r="N81" s="28">
        <v>1.4999999999999999E-2</v>
      </c>
      <c r="O81" s="7" t="s">
        <v>23</v>
      </c>
      <c r="P81" s="29">
        <v>0</v>
      </c>
      <c r="Q81" s="13" t="s">
        <v>511</v>
      </c>
      <c r="R81" s="30" t="s">
        <v>512</v>
      </c>
      <c r="S81" s="7" t="s">
        <v>208</v>
      </c>
      <c r="T81" s="7" t="s">
        <v>513</v>
      </c>
      <c r="U81" s="7" t="s">
        <v>276</v>
      </c>
      <c r="V81" s="26" t="e">
        <f t="shared" ca="1" si="2"/>
        <v>#NAME?</v>
      </c>
      <c r="W81" s="7"/>
      <c r="X81" s="7" t="s">
        <v>232</v>
      </c>
      <c r="Y81" s="31" t="s">
        <v>210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514</v>
      </c>
      <c r="C82" s="4" t="s">
        <v>515</v>
      </c>
      <c r="D82" s="7" t="s">
        <v>18</v>
      </c>
      <c r="E82" s="7" t="s">
        <v>19</v>
      </c>
      <c r="F82" s="7" t="s">
        <v>97</v>
      </c>
      <c r="G82" s="7" t="e">
        <f t="shared" ca="1" si="0"/>
        <v>#NAME?</v>
      </c>
      <c r="H82" s="26" t="s">
        <v>215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516</v>
      </c>
      <c r="R82" s="30"/>
      <c r="S82" s="7" t="s">
        <v>208</v>
      </c>
      <c r="T82" s="7" t="s">
        <v>517</v>
      </c>
      <c r="U82" s="7" t="s">
        <v>19</v>
      </c>
      <c r="V82" s="26" t="e">
        <f t="shared" ca="1" si="2"/>
        <v>#NAME?</v>
      </c>
      <c r="W82" s="7"/>
      <c r="X82" s="7"/>
      <c r="Y82" s="31" t="s">
        <v>210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518</v>
      </c>
      <c r="C83" s="4" t="s">
        <v>519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215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267</v>
      </c>
      <c r="N83" s="28">
        <v>1.4999999999999999E-2</v>
      </c>
      <c r="O83" s="7" t="s">
        <v>84</v>
      </c>
      <c r="P83" s="29">
        <v>0.1</v>
      </c>
      <c r="Q83" s="30"/>
      <c r="R83" s="30"/>
      <c r="S83" s="7" t="s">
        <v>208</v>
      </c>
      <c r="T83" s="7" t="s">
        <v>520</v>
      </c>
      <c r="U83" s="7" t="s">
        <v>117</v>
      </c>
      <c r="V83" s="26" t="e">
        <f t="shared" ca="1" si="2"/>
        <v>#NAME?</v>
      </c>
      <c r="W83" s="7"/>
      <c r="X83" s="7"/>
      <c r="Y83" s="31" t="s">
        <v>210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521</v>
      </c>
      <c r="C84" s="48" t="s">
        <v>522</v>
      </c>
      <c r="D84" s="7" t="s">
        <v>213</v>
      </c>
      <c r="E84" s="7" t="s">
        <v>76</v>
      </c>
      <c r="F84" s="7" t="s">
        <v>214</v>
      </c>
      <c r="G84" s="7" t="e">
        <f t="shared" ca="1" si="0"/>
        <v>#NAME?</v>
      </c>
      <c r="H84" s="26" t="s">
        <v>215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523</v>
      </c>
      <c r="R84" s="30"/>
      <c r="S84" s="7" t="s">
        <v>208</v>
      </c>
      <c r="T84" s="7" t="s">
        <v>524</v>
      </c>
      <c r="U84" s="7" t="s">
        <v>76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525</v>
      </c>
      <c r="C85" s="48" t="s">
        <v>526</v>
      </c>
      <c r="D85" s="7" t="s">
        <v>18</v>
      </c>
      <c r="E85" s="7" t="s">
        <v>19</v>
      </c>
      <c r="F85" s="7" t="s">
        <v>266</v>
      </c>
      <c r="G85" s="7" t="e">
        <f t="shared" ca="1" si="0"/>
        <v>#NAME?</v>
      </c>
      <c r="H85" s="26" t="s">
        <v>224</v>
      </c>
      <c r="I85" s="26" t="s">
        <v>225</v>
      </c>
      <c r="J85" s="7" t="str">
        <f t="shared" si="7"/>
        <v>Não</v>
      </c>
      <c r="K85" s="27">
        <v>45677</v>
      </c>
      <c r="L85" s="7"/>
      <c r="M85" s="7" t="s">
        <v>122</v>
      </c>
      <c r="N85" s="28">
        <v>0</v>
      </c>
      <c r="O85" s="7" t="s">
        <v>23</v>
      </c>
      <c r="P85" s="29">
        <v>0</v>
      </c>
      <c r="Q85" s="30"/>
      <c r="R85" s="30"/>
      <c r="S85" s="7" t="s">
        <v>208</v>
      </c>
      <c r="T85" s="7" t="s">
        <v>527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528</v>
      </c>
      <c r="C86" s="70" t="s">
        <v>529</v>
      </c>
      <c r="D86" s="7" t="s">
        <v>204</v>
      </c>
      <c r="E86" s="7" t="s">
        <v>19</v>
      </c>
      <c r="F86" s="7" t="s">
        <v>530</v>
      </c>
      <c r="G86" s="7" t="e">
        <f t="shared" ca="1" si="0"/>
        <v>#NAME?</v>
      </c>
      <c r="H86" s="26" t="s">
        <v>215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83</v>
      </c>
      <c r="N86" s="28">
        <v>1.4E-2</v>
      </c>
      <c r="O86" s="7" t="s">
        <v>84</v>
      </c>
      <c r="P86" s="29">
        <v>0.1</v>
      </c>
      <c r="Q86" s="30" t="s">
        <v>531</v>
      </c>
      <c r="R86" s="30"/>
      <c r="S86" s="7" t="s">
        <v>208</v>
      </c>
      <c r="T86" s="12" t="s">
        <v>532</v>
      </c>
      <c r="U86" s="7" t="s">
        <v>19</v>
      </c>
      <c r="V86" s="26" t="e">
        <f t="shared" ca="1" si="2"/>
        <v>#NAME?</v>
      </c>
      <c r="W86" s="7"/>
      <c r="X86" s="7" t="s">
        <v>232</v>
      </c>
      <c r="Y86" s="31" t="s">
        <v>533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534</v>
      </c>
      <c r="C87" s="70" t="s">
        <v>535</v>
      </c>
      <c r="D87" s="7" t="s">
        <v>204</v>
      </c>
      <c r="E87" s="7" t="s">
        <v>19</v>
      </c>
      <c r="F87" s="7" t="s">
        <v>205</v>
      </c>
      <c r="G87" s="7" t="e">
        <f t="shared" ca="1" si="0"/>
        <v>#NAME?</v>
      </c>
      <c r="H87" s="26" t="s">
        <v>206</v>
      </c>
      <c r="I87" s="26" t="s">
        <v>23</v>
      </c>
      <c r="J87" s="7" t="s">
        <v>246</v>
      </c>
      <c r="K87" s="27">
        <v>45113</v>
      </c>
      <c r="L87" s="27">
        <v>45513</v>
      </c>
      <c r="M87" s="7" t="s">
        <v>429</v>
      </c>
      <c r="N87" s="28">
        <v>6.0000000000000001E-3</v>
      </c>
      <c r="O87" s="7" t="s">
        <v>23</v>
      </c>
      <c r="P87" s="29">
        <v>0</v>
      </c>
      <c r="Q87" s="30"/>
      <c r="R87" s="30" t="s">
        <v>359</v>
      </c>
      <c r="S87" s="7" t="s">
        <v>254</v>
      </c>
      <c r="T87" s="12" t="s">
        <v>536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537</v>
      </c>
      <c r="C88" s="4" t="s">
        <v>538</v>
      </c>
      <c r="D88" s="7" t="s">
        <v>18</v>
      </c>
      <c r="E88" s="7" t="s">
        <v>30</v>
      </c>
      <c r="F88" s="7" t="s">
        <v>93</v>
      </c>
      <c r="G88" s="7" t="e">
        <f t="shared" ca="1" si="0"/>
        <v>#NAME?</v>
      </c>
      <c r="H88" s="26" t="s">
        <v>215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95</v>
      </c>
      <c r="N88" s="28">
        <v>6.4999999999999997E-3</v>
      </c>
      <c r="O88" s="7" t="s">
        <v>23</v>
      </c>
      <c r="P88" s="29">
        <v>0</v>
      </c>
      <c r="Q88" s="30" t="s">
        <v>539</v>
      </c>
      <c r="R88" s="30" t="s">
        <v>512</v>
      </c>
      <c r="S88" s="7" t="s">
        <v>208</v>
      </c>
      <c r="T88" s="7" t="s">
        <v>540</v>
      </c>
      <c r="U88" s="7" t="s">
        <v>117</v>
      </c>
      <c r="V88" s="26" t="e">
        <f t="shared" ca="1" si="2"/>
        <v>#NAME?</v>
      </c>
      <c r="W88" s="7"/>
      <c r="X88" s="7" t="s">
        <v>232</v>
      </c>
      <c r="Y88" s="31" t="s">
        <v>210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537</v>
      </c>
      <c r="C89" s="4" t="s">
        <v>541</v>
      </c>
      <c r="D89" s="7" t="s">
        <v>18</v>
      </c>
      <c r="E89" s="7" t="s">
        <v>30</v>
      </c>
      <c r="F89" s="7" t="s">
        <v>93</v>
      </c>
      <c r="G89" s="7" t="e">
        <f t="shared" ca="1" si="0"/>
        <v>#NAME?</v>
      </c>
      <c r="H89" s="26" t="s">
        <v>206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326</v>
      </c>
      <c r="N89" s="28">
        <v>0</v>
      </c>
      <c r="O89" s="7" t="s">
        <v>23</v>
      </c>
      <c r="P89" s="29">
        <v>0</v>
      </c>
      <c r="Q89" s="30"/>
      <c r="R89" s="30" t="s">
        <v>542</v>
      </c>
      <c r="S89" s="7" t="s">
        <v>208</v>
      </c>
      <c r="T89" s="7" t="s">
        <v>540</v>
      </c>
      <c r="U89" s="7" t="s">
        <v>117</v>
      </c>
      <c r="V89" s="26" t="e">
        <f t="shared" ca="1" si="2"/>
        <v>#NAME?</v>
      </c>
      <c r="W89" s="7"/>
      <c r="X89" s="7" t="s">
        <v>232</v>
      </c>
      <c r="Y89" s="31" t="s">
        <v>210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537</v>
      </c>
      <c r="C90" s="4" t="s">
        <v>543</v>
      </c>
      <c r="D90" s="7" t="s">
        <v>18</v>
      </c>
      <c r="E90" s="7" t="s">
        <v>30</v>
      </c>
      <c r="F90" s="7" t="s">
        <v>93</v>
      </c>
      <c r="G90" s="7" t="e">
        <f t="shared" ca="1" si="0"/>
        <v>#NAME?</v>
      </c>
      <c r="H90" s="26" t="s">
        <v>224</v>
      </c>
      <c r="I90" s="26" t="s">
        <v>225</v>
      </c>
      <c r="J90" s="7" t="str">
        <f t="shared" si="8"/>
        <v>Não</v>
      </c>
      <c r="K90" s="27">
        <v>45139</v>
      </c>
      <c r="L90" s="7"/>
      <c r="M90" s="7" t="s">
        <v>326</v>
      </c>
      <c r="N90" s="28">
        <v>6.4999999999999997E-3</v>
      </c>
      <c r="O90" s="7" t="s">
        <v>248</v>
      </c>
      <c r="P90" s="29">
        <v>0.2</v>
      </c>
      <c r="Q90" s="30"/>
      <c r="R90" s="30"/>
      <c r="S90" s="7" t="s">
        <v>208</v>
      </c>
      <c r="T90" s="7" t="s">
        <v>540</v>
      </c>
      <c r="U90" s="7" t="s">
        <v>117</v>
      </c>
      <c r="V90" s="26" t="e">
        <f t="shared" ca="1" si="2"/>
        <v>#NAME?</v>
      </c>
      <c r="W90" s="7"/>
      <c r="X90" s="7" t="s">
        <v>232</v>
      </c>
      <c r="Y90" s="31" t="s">
        <v>210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544</v>
      </c>
      <c r="C91" s="4" t="s">
        <v>545</v>
      </c>
      <c r="D91" s="7" t="s">
        <v>18</v>
      </c>
      <c r="E91" s="7" t="s">
        <v>76</v>
      </c>
      <c r="F91" s="7" t="s">
        <v>77</v>
      </c>
      <c r="G91" s="7" t="e">
        <f t="shared" ca="1" si="0"/>
        <v>#NAME?</v>
      </c>
      <c r="H91" s="26" t="s">
        <v>215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254</v>
      </c>
      <c r="T91" s="7" t="s">
        <v>546</v>
      </c>
      <c r="U91" s="7" t="s">
        <v>76</v>
      </c>
      <c r="V91" s="26" t="e">
        <f t="shared" ca="1" si="2"/>
        <v>#NAME?</v>
      </c>
      <c r="W91" s="7"/>
      <c r="X91" s="7"/>
      <c r="Y91" s="31" t="s">
        <v>210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547</v>
      </c>
      <c r="C92" s="4" t="s">
        <v>548</v>
      </c>
      <c r="D92" s="7" t="s">
        <v>18</v>
      </c>
      <c r="E92" s="7" t="s">
        <v>19</v>
      </c>
      <c r="F92" s="7" t="s">
        <v>338</v>
      </c>
      <c r="G92" s="7" t="e">
        <f t="shared" ca="1" si="0"/>
        <v>#NAME?</v>
      </c>
      <c r="H92" s="26" t="s">
        <v>224</v>
      </c>
      <c r="I92" s="26" t="s">
        <v>252</v>
      </c>
      <c r="J92" s="7" t="str">
        <f t="shared" si="8"/>
        <v>Sim</v>
      </c>
      <c r="K92" s="27">
        <v>44988</v>
      </c>
      <c r="L92" s="7"/>
      <c r="M92" s="7" t="s">
        <v>273</v>
      </c>
      <c r="N92" s="28">
        <v>0</v>
      </c>
      <c r="O92" s="7" t="s">
        <v>23</v>
      </c>
      <c r="P92" s="29">
        <v>0</v>
      </c>
      <c r="Q92" s="30" t="s">
        <v>549</v>
      </c>
      <c r="R92" s="30"/>
      <c r="S92" s="7" t="s">
        <v>254</v>
      </c>
      <c r="T92" s="7" t="s">
        <v>550</v>
      </c>
      <c r="U92" s="7" t="s">
        <v>127</v>
      </c>
      <c r="V92" s="26" t="e">
        <f t="shared" ca="1" si="2"/>
        <v>#NAME?</v>
      </c>
      <c r="W92" s="7"/>
      <c r="X92" s="7"/>
      <c r="Y92" s="31" t="s">
        <v>551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552</v>
      </c>
      <c r="C93" s="4" t="s">
        <v>553</v>
      </c>
      <c r="D93" s="7" t="s">
        <v>18</v>
      </c>
      <c r="E93" s="7" t="s">
        <v>76</v>
      </c>
      <c r="F93" s="7" t="s">
        <v>77</v>
      </c>
      <c r="G93" s="7" t="e">
        <f t="shared" ca="1" si="0"/>
        <v>#NAME?</v>
      </c>
      <c r="H93" s="26" t="s">
        <v>215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208</v>
      </c>
      <c r="T93" s="7" t="s">
        <v>554</v>
      </c>
      <c r="U93" s="7" t="s">
        <v>76</v>
      </c>
      <c r="V93" s="26" t="e">
        <f t="shared" ca="1" si="2"/>
        <v>#NAME?</v>
      </c>
      <c r="W93" s="7"/>
      <c r="X93" s="7"/>
      <c r="Y93" s="31" t="s">
        <v>210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555</v>
      </c>
      <c r="C94" s="4" t="s">
        <v>556</v>
      </c>
      <c r="D94" s="7" t="s">
        <v>18</v>
      </c>
      <c r="E94" s="7" t="s">
        <v>76</v>
      </c>
      <c r="F94" s="7" t="s">
        <v>77</v>
      </c>
      <c r="G94" s="7" t="e">
        <f t="shared" ca="1" si="0"/>
        <v>#NAME?</v>
      </c>
      <c r="H94" s="26" t="s">
        <v>215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208</v>
      </c>
      <c r="T94" s="7" t="s">
        <v>557</v>
      </c>
      <c r="U94" s="7" t="s">
        <v>76</v>
      </c>
      <c r="V94" s="26" t="e">
        <f t="shared" ca="1" si="2"/>
        <v>#NAME?</v>
      </c>
      <c r="W94" s="7"/>
      <c r="X94" s="7"/>
      <c r="Y94" s="31" t="s">
        <v>210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558</v>
      </c>
      <c r="C95" s="43" t="s">
        <v>559</v>
      </c>
      <c r="D95" s="7" t="s">
        <v>18</v>
      </c>
      <c r="E95" s="7" t="s">
        <v>76</v>
      </c>
      <c r="F95" s="7" t="s">
        <v>77</v>
      </c>
      <c r="G95" s="7" t="e">
        <f t="shared" ca="1" si="0"/>
        <v>#NAME?</v>
      </c>
      <c r="H95" s="26" t="s">
        <v>215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560</v>
      </c>
      <c r="R95" s="30"/>
      <c r="S95" s="7" t="s">
        <v>208</v>
      </c>
      <c r="T95" s="7" t="s">
        <v>561</v>
      </c>
      <c r="U95" s="7" t="s">
        <v>76</v>
      </c>
      <c r="V95" s="26" t="e">
        <f t="shared" ca="1" si="2"/>
        <v>#NAME?</v>
      </c>
      <c r="W95" s="7"/>
      <c r="X95" s="7"/>
      <c r="Y95" s="31" t="s">
        <v>210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562</v>
      </c>
      <c r="C96" s="43" t="s">
        <v>563</v>
      </c>
      <c r="D96" s="7" t="s">
        <v>18</v>
      </c>
      <c r="E96" s="7" t="s">
        <v>76</v>
      </c>
      <c r="F96" s="73" t="s">
        <v>564</v>
      </c>
      <c r="G96" s="7" t="e">
        <f t="shared" ca="1" si="0"/>
        <v>#NAME?</v>
      </c>
      <c r="H96" s="26" t="s">
        <v>224</v>
      </c>
      <c r="I96" s="26" t="s">
        <v>225</v>
      </c>
      <c r="J96" s="7" t="str">
        <f t="shared" si="8"/>
        <v>Não</v>
      </c>
      <c r="K96" s="27">
        <v>45191</v>
      </c>
      <c r="L96" s="7"/>
      <c r="M96" s="7" t="s">
        <v>109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254</v>
      </c>
      <c r="T96" s="7" t="s">
        <v>565</v>
      </c>
      <c r="U96" s="7" t="s">
        <v>76</v>
      </c>
      <c r="V96" s="26" t="e">
        <f t="shared" ca="1" si="2"/>
        <v>#NAME?</v>
      </c>
      <c r="W96" s="7"/>
      <c r="X96" s="7"/>
      <c r="Y96" s="31" t="s">
        <v>210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566</v>
      </c>
      <c r="C97" s="4" t="s">
        <v>567</v>
      </c>
      <c r="D97" s="7" t="s">
        <v>18</v>
      </c>
      <c r="E97" s="7" t="s">
        <v>30</v>
      </c>
      <c r="F97" s="7" t="s">
        <v>93</v>
      </c>
      <c r="G97" s="7" t="e">
        <f t="shared" ca="1" si="0"/>
        <v>#NAME?</v>
      </c>
      <c r="H97" s="26" t="s">
        <v>206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326</v>
      </c>
      <c r="N97" s="28">
        <v>2.5000000000000001E-2</v>
      </c>
      <c r="O97" s="7" t="s">
        <v>248</v>
      </c>
      <c r="P97" s="29">
        <v>0.2</v>
      </c>
      <c r="Q97" s="25"/>
      <c r="R97" s="30" t="s">
        <v>568</v>
      </c>
      <c r="S97" s="7" t="s">
        <v>208</v>
      </c>
      <c r="T97" s="7" t="s">
        <v>569</v>
      </c>
      <c r="U97" s="7" t="s">
        <v>117</v>
      </c>
      <c r="V97" s="26" t="e">
        <f t="shared" ca="1" si="2"/>
        <v>#NAME?</v>
      </c>
      <c r="W97" s="7"/>
      <c r="X97" s="7"/>
      <c r="Y97" s="31" t="s">
        <v>210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566</v>
      </c>
      <c r="C98" s="4" t="s">
        <v>570</v>
      </c>
      <c r="D98" s="7" t="s">
        <v>18</v>
      </c>
      <c r="E98" s="7" t="s">
        <v>30</v>
      </c>
      <c r="F98" s="7" t="s">
        <v>93</v>
      </c>
      <c r="G98" s="7" t="e">
        <f t="shared" ca="1" si="0"/>
        <v>#NAME?</v>
      </c>
      <c r="H98" s="26" t="s">
        <v>206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568</v>
      </c>
      <c r="S98" s="7" t="s">
        <v>208</v>
      </c>
      <c r="T98" s="7" t="s">
        <v>569</v>
      </c>
      <c r="U98" s="7" t="s">
        <v>117</v>
      </c>
      <c r="V98" s="26" t="e">
        <f t="shared" ca="1" si="2"/>
        <v>#NAME?</v>
      </c>
      <c r="W98" s="7"/>
      <c r="X98" s="7"/>
      <c r="Y98" s="31" t="s">
        <v>210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566</v>
      </c>
      <c r="C99" s="43" t="s">
        <v>571</v>
      </c>
      <c r="D99" s="7" t="s">
        <v>18</v>
      </c>
      <c r="E99" s="7" t="s">
        <v>30</v>
      </c>
      <c r="F99" s="7" t="s">
        <v>93</v>
      </c>
      <c r="G99" s="7" t="e">
        <f t="shared" ca="1" si="0"/>
        <v>#NAME?</v>
      </c>
      <c r="H99" s="26" t="s">
        <v>206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273</v>
      </c>
      <c r="N99" s="28">
        <v>0</v>
      </c>
      <c r="O99" s="7" t="s">
        <v>23</v>
      </c>
      <c r="P99" s="29">
        <v>0</v>
      </c>
      <c r="Q99" s="30"/>
      <c r="R99" s="30"/>
      <c r="S99" s="7" t="s">
        <v>208</v>
      </c>
      <c r="T99" s="7" t="s">
        <v>569</v>
      </c>
      <c r="U99" s="7" t="s">
        <v>117</v>
      </c>
      <c r="V99" s="26" t="e">
        <f t="shared" ca="1" si="2"/>
        <v>#NAME?</v>
      </c>
      <c r="W99" s="7"/>
      <c r="X99" s="7"/>
      <c r="Y99" s="31" t="s">
        <v>210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572</v>
      </c>
      <c r="C100" s="4" t="s">
        <v>573</v>
      </c>
      <c r="D100" s="7" t="s">
        <v>18</v>
      </c>
      <c r="E100" s="7" t="s">
        <v>19</v>
      </c>
      <c r="F100" s="7" t="s">
        <v>266</v>
      </c>
      <c r="G100" s="7" t="e">
        <f t="shared" ca="1" si="0"/>
        <v>#NAME?</v>
      </c>
      <c r="H100" s="26" t="s">
        <v>224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122</v>
      </c>
      <c r="N100" s="28">
        <v>0</v>
      </c>
      <c r="O100" s="7" t="s">
        <v>23</v>
      </c>
      <c r="P100" s="29">
        <v>0</v>
      </c>
      <c r="Q100" s="30" t="s">
        <v>574</v>
      </c>
      <c r="R100" s="30"/>
      <c r="S100" s="7" t="s">
        <v>208</v>
      </c>
      <c r="T100" s="6" t="s">
        <v>575</v>
      </c>
      <c r="U100" s="7" t="s">
        <v>19</v>
      </c>
      <c r="V100" s="26" t="e">
        <f t="shared" ca="1" si="2"/>
        <v>#NAME?</v>
      </c>
      <c r="W100" s="7"/>
      <c r="X100" s="7"/>
      <c r="Y100" s="31" t="s">
        <v>210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576</v>
      </c>
      <c r="C101" s="41" t="s">
        <v>577</v>
      </c>
      <c r="D101" s="7" t="s">
        <v>204</v>
      </c>
      <c r="E101" s="7" t="s">
        <v>19</v>
      </c>
      <c r="F101" s="7" t="s">
        <v>272</v>
      </c>
      <c r="G101" s="7" t="e">
        <f t="shared" ca="1" si="0"/>
        <v>#NAME?</v>
      </c>
      <c r="H101" s="26" t="s">
        <v>224</v>
      </c>
      <c r="I101" s="26" t="s">
        <v>252</v>
      </c>
      <c r="J101" s="7" t="str">
        <f t="shared" si="8"/>
        <v>Sim</v>
      </c>
      <c r="K101" s="27">
        <v>45414</v>
      </c>
      <c r="L101" s="7"/>
      <c r="M101" s="7" t="s">
        <v>273</v>
      </c>
      <c r="N101" s="28">
        <v>3.0000000000000001E-3</v>
      </c>
      <c r="O101" s="7" t="s">
        <v>23</v>
      </c>
      <c r="P101" s="29">
        <v>0</v>
      </c>
      <c r="Q101" s="74" t="s">
        <v>274</v>
      </c>
      <c r="R101" s="30"/>
      <c r="S101" s="7" t="s">
        <v>208</v>
      </c>
      <c r="T101" s="12" t="s">
        <v>578</v>
      </c>
      <c r="U101" s="7" t="s">
        <v>127</v>
      </c>
      <c r="V101" s="26" t="e">
        <f t="shared" ca="1" si="2"/>
        <v>#NAME?</v>
      </c>
      <c r="W101" s="7"/>
      <c r="X101" s="7" t="s">
        <v>34</v>
      </c>
      <c r="Y101" s="31" t="s">
        <v>210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579</v>
      </c>
      <c r="C102" s="4" t="s">
        <v>580</v>
      </c>
      <c r="D102" s="7" t="s">
        <v>18</v>
      </c>
      <c r="E102" s="7" t="s">
        <v>30</v>
      </c>
      <c r="F102" s="7" t="s">
        <v>93</v>
      </c>
      <c r="G102" s="7" t="e">
        <f t="shared" ca="1" si="0"/>
        <v>#NAME?</v>
      </c>
      <c r="H102" s="26" t="s">
        <v>215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122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208</v>
      </c>
      <c r="T102" s="7" t="s">
        <v>581</v>
      </c>
      <c r="U102" s="7" t="s">
        <v>117</v>
      </c>
      <c r="V102" s="26" t="e">
        <f t="shared" ca="1" si="2"/>
        <v>#NAME?</v>
      </c>
      <c r="W102" s="7"/>
      <c r="X102" s="7"/>
      <c r="Y102" s="31" t="s">
        <v>210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582</v>
      </c>
      <c r="C103" s="65" t="s">
        <v>583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215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83</v>
      </c>
      <c r="N103" s="28">
        <v>1.2E-2</v>
      </c>
      <c r="O103" s="7" t="s">
        <v>84</v>
      </c>
      <c r="P103" s="29">
        <v>0.1</v>
      </c>
      <c r="Q103" s="25"/>
      <c r="R103" s="30" t="s">
        <v>584</v>
      </c>
      <c r="S103" s="7" t="s">
        <v>208</v>
      </c>
      <c r="T103" s="7" t="s">
        <v>585</v>
      </c>
      <c r="U103" s="7" t="s">
        <v>117</v>
      </c>
      <c r="V103" s="26" t="e">
        <f t="shared" ca="1" si="2"/>
        <v>#NAME?</v>
      </c>
      <c r="W103" s="7"/>
      <c r="X103" s="7"/>
      <c r="Y103" s="31" t="s">
        <v>210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586</v>
      </c>
      <c r="C104" s="4" t="s">
        <v>587</v>
      </c>
      <c r="D104" s="7" t="s">
        <v>204</v>
      </c>
      <c r="E104" s="7" t="s">
        <v>19</v>
      </c>
      <c r="F104" s="7" t="s">
        <v>588</v>
      </c>
      <c r="G104" s="7" t="e">
        <f t="shared" ca="1" si="0"/>
        <v>#NAME?</v>
      </c>
      <c r="H104" s="26" t="s">
        <v>206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208</v>
      </c>
      <c r="T104" s="7" t="s">
        <v>589</v>
      </c>
      <c r="U104" s="7" t="s">
        <v>19</v>
      </c>
      <c r="V104" s="26" t="e">
        <f t="shared" ca="1" si="2"/>
        <v>#NAME?</v>
      </c>
      <c r="W104" s="7"/>
      <c r="X104" s="7"/>
      <c r="Y104" s="31" t="s">
        <v>210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590</v>
      </c>
      <c r="C105" s="4" t="s">
        <v>591</v>
      </c>
      <c r="D105" s="7" t="s">
        <v>18</v>
      </c>
      <c r="E105" s="7" t="s">
        <v>19</v>
      </c>
      <c r="F105" s="7" t="s">
        <v>453</v>
      </c>
      <c r="G105" s="7" t="e">
        <f t="shared" ca="1" si="0"/>
        <v>#NAME?</v>
      </c>
      <c r="H105" s="26" t="s">
        <v>224</v>
      </c>
      <c r="I105" s="26" t="s">
        <v>310</v>
      </c>
      <c r="J105" s="7" t="str">
        <f t="shared" si="8"/>
        <v>Não</v>
      </c>
      <c r="K105" s="27">
        <v>44909</v>
      </c>
      <c r="L105" s="7"/>
      <c r="M105" s="7" t="s">
        <v>326</v>
      </c>
      <c r="N105" s="28">
        <v>2.5000000000000001E-2</v>
      </c>
      <c r="O105" s="7" t="s">
        <v>248</v>
      </c>
      <c r="P105" s="29">
        <v>0.2</v>
      </c>
      <c r="Q105" s="30"/>
      <c r="R105" s="30"/>
      <c r="S105" s="7" t="s">
        <v>208</v>
      </c>
      <c r="T105" s="7" t="s">
        <v>592</v>
      </c>
      <c r="U105" s="7" t="s">
        <v>19</v>
      </c>
      <c r="V105" s="26" t="e">
        <f t="shared" ca="1" si="2"/>
        <v>#NAME?</v>
      </c>
      <c r="W105" s="7"/>
      <c r="X105" s="7"/>
      <c r="Y105" s="31" t="s">
        <v>324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590</v>
      </c>
      <c r="C106" s="4" t="s">
        <v>593</v>
      </c>
      <c r="D106" s="7" t="s">
        <v>18</v>
      </c>
      <c r="E106" s="7" t="s">
        <v>19</v>
      </c>
      <c r="F106" s="7" t="s">
        <v>453</v>
      </c>
      <c r="G106" s="7" t="e">
        <f t="shared" ca="1" si="0"/>
        <v>#NAME?</v>
      </c>
      <c r="H106" s="26" t="s">
        <v>224</v>
      </c>
      <c r="I106" s="26" t="s">
        <v>310</v>
      </c>
      <c r="J106" s="7" t="str">
        <f t="shared" si="8"/>
        <v>Não</v>
      </c>
      <c r="K106" s="27">
        <v>45000</v>
      </c>
      <c r="L106" s="7"/>
      <c r="M106" s="7" t="s">
        <v>594</v>
      </c>
      <c r="N106" s="28">
        <v>0.02</v>
      </c>
      <c r="O106" s="7" t="s">
        <v>248</v>
      </c>
      <c r="P106" s="29">
        <v>0.2</v>
      </c>
      <c r="Q106" s="30"/>
      <c r="R106" s="30"/>
      <c r="S106" s="7" t="s">
        <v>208</v>
      </c>
      <c r="T106" s="7" t="s">
        <v>592</v>
      </c>
      <c r="U106" s="7" t="s">
        <v>19</v>
      </c>
      <c r="V106" s="26" t="e">
        <f t="shared" ca="1" si="2"/>
        <v>#NAME?</v>
      </c>
      <c r="W106" s="7"/>
      <c r="X106" s="7"/>
      <c r="Y106" s="31" t="s">
        <v>324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590</v>
      </c>
      <c r="C107" s="4" t="s">
        <v>595</v>
      </c>
      <c r="D107" s="7" t="s">
        <v>18</v>
      </c>
      <c r="E107" s="7" t="s">
        <v>19</v>
      </c>
      <c r="F107" s="7" t="s">
        <v>453</v>
      </c>
      <c r="G107" s="7" t="e">
        <f t="shared" ca="1" si="0"/>
        <v>#NAME?</v>
      </c>
      <c r="H107" s="26" t="s">
        <v>224</v>
      </c>
      <c r="I107" s="26" t="s">
        <v>310</v>
      </c>
      <c r="J107" s="7" t="str">
        <f t="shared" si="8"/>
        <v>Não</v>
      </c>
      <c r="K107" s="27">
        <v>44914</v>
      </c>
      <c r="L107" s="7"/>
      <c r="M107" s="7" t="s">
        <v>596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208</v>
      </c>
      <c r="T107" s="7" t="s">
        <v>592</v>
      </c>
      <c r="U107" s="7" t="s">
        <v>19</v>
      </c>
      <c r="V107" s="26" t="e">
        <f t="shared" ca="1" si="2"/>
        <v>#NAME?</v>
      </c>
      <c r="W107" s="7"/>
      <c r="X107" s="7"/>
      <c r="Y107" s="31" t="s">
        <v>324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590</v>
      </c>
      <c r="C108" s="4" t="s">
        <v>597</v>
      </c>
      <c r="D108" s="7" t="s">
        <v>18</v>
      </c>
      <c r="E108" s="7" t="s">
        <v>19</v>
      </c>
      <c r="F108" s="7" t="s">
        <v>453</v>
      </c>
      <c r="G108" s="7" t="e">
        <f t="shared" ca="1" si="0"/>
        <v>#NAME?</v>
      </c>
      <c r="H108" s="26" t="s">
        <v>224</v>
      </c>
      <c r="I108" s="26" t="s">
        <v>310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208</v>
      </c>
      <c r="T108" s="7" t="s">
        <v>592</v>
      </c>
      <c r="U108" s="7" t="s">
        <v>19</v>
      </c>
      <c r="V108" s="26" t="e">
        <f t="shared" ca="1" si="2"/>
        <v>#NAME?</v>
      </c>
      <c r="W108" s="7"/>
      <c r="X108" s="7"/>
      <c r="Y108" s="31" t="s">
        <v>324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590</v>
      </c>
      <c r="C109" s="4" t="s">
        <v>598</v>
      </c>
      <c r="D109" s="7" t="s">
        <v>18</v>
      </c>
      <c r="E109" s="7" t="s">
        <v>19</v>
      </c>
      <c r="F109" s="7" t="s">
        <v>453</v>
      </c>
      <c r="G109" s="7" t="e">
        <f t="shared" ca="1" si="0"/>
        <v>#NAME?</v>
      </c>
      <c r="H109" s="26" t="s">
        <v>224</v>
      </c>
      <c r="I109" s="26" t="s">
        <v>310</v>
      </c>
      <c r="J109" s="7" t="str">
        <f t="shared" si="8"/>
        <v>Não</v>
      </c>
      <c r="K109" s="27">
        <v>45166</v>
      </c>
      <c r="L109" s="27"/>
      <c r="M109" s="7" t="s">
        <v>140</v>
      </c>
      <c r="N109" s="28">
        <v>8.0000000000000002E-3</v>
      </c>
      <c r="O109" s="7" t="s">
        <v>141</v>
      </c>
      <c r="P109" s="29">
        <v>0.1</v>
      </c>
      <c r="Q109" s="47"/>
      <c r="R109" s="30" t="s">
        <v>599</v>
      </c>
      <c r="S109" s="7" t="s">
        <v>208</v>
      </c>
      <c r="T109" s="7" t="s">
        <v>592</v>
      </c>
      <c r="U109" s="7" t="s">
        <v>19</v>
      </c>
      <c r="V109" s="26" t="e">
        <f t="shared" ca="1" si="2"/>
        <v>#NAME?</v>
      </c>
      <c r="W109" s="7"/>
      <c r="X109" s="7"/>
      <c r="Y109" s="31" t="s">
        <v>324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600</v>
      </c>
      <c r="C110" s="46" t="s">
        <v>601</v>
      </c>
      <c r="D110" s="7" t="s">
        <v>18</v>
      </c>
      <c r="E110" s="7" t="s">
        <v>19</v>
      </c>
      <c r="F110" s="7" t="s">
        <v>453</v>
      </c>
      <c r="G110" s="7" t="e">
        <f t="shared" ca="1" si="0"/>
        <v>#NAME?</v>
      </c>
      <c r="H110" s="26" t="s">
        <v>224</v>
      </c>
      <c r="I110" s="26" t="s">
        <v>310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602</v>
      </c>
      <c r="S110" s="7" t="s">
        <v>208</v>
      </c>
      <c r="T110" s="12" t="s">
        <v>603</v>
      </c>
      <c r="U110" s="7" t="s">
        <v>127</v>
      </c>
      <c r="V110" s="26" t="e">
        <f t="shared" ca="1" si="2"/>
        <v>#NAME?</v>
      </c>
      <c r="W110" s="7"/>
      <c r="X110" s="7"/>
      <c r="Y110" s="31" t="s">
        <v>210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604</v>
      </c>
      <c r="C111" s="75" t="s">
        <v>605</v>
      </c>
      <c r="D111" s="7" t="s">
        <v>18</v>
      </c>
      <c r="E111" s="7" t="s">
        <v>19</v>
      </c>
      <c r="F111" s="7" t="s">
        <v>606</v>
      </c>
      <c r="G111" s="7" t="e">
        <f t="shared" ca="1" si="0"/>
        <v>#NAME?</v>
      </c>
      <c r="H111" s="26" t="s">
        <v>224</v>
      </c>
      <c r="I111" s="26" t="s">
        <v>252</v>
      </c>
      <c r="J111" s="7" t="str">
        <f t="shared" si="8"/>
        <v>Não</v>
      </c>
      <c r="K111" s="27">
        <v>45573</v>
      </c>
      <c r="L111" s="7"/>
      <c r="M111" s="7" t="s">
        <v>273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208</v>
      </c>
      <c r="T111" s="12" t="s">
        <v>607</v>
      </c>
      <c r="U111" s="7" t="s">
        <v>19</v>
      </c>
      <c r="V111" s="26" t="e">
        <f t="shared" ca="1" si="2"/>
        <v>#NAME?</v>
      </c>
      <c r="W111" s="7"/>
      <c r="X111" s="7" t="s">
        <v>232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608</v>
      </c>
      <c r="C112" s="41" t="s">
        <v>609</v>
      </c>
      <c r="D112" s="7" t="s">
        <v>18</v>
      </c>
      <c r="E112" s="7" t="s">
        <v>19</v>
      </c>
      <c r="F112" s="7" t="s">
        <v>266</v>
      </c>
      <c r="G112" s="7" t="e">
        <f t="shared" ca="1" si="0"/>
        <v>#NAME?</v>
      </c>
      <c r="H112" s="26" t="s">
        <v>215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267</v>
      </c>
      <c r="N112" s="28">
        <v>1.4999999999999999E-2</v>
      </c>
      <c r="O112" s="7" t="s">
        <v>84</v>
      </c>
      <c r="P112" s="29">
        <v>0.1</v>
      </c>
      <c r="Q112" s="30"/>
      <c r="R112" s="30"/>
      <c r="S112" s="7" t="s">
        <v>208</v>
      </c>
      <c r="T112" s="6" t="s">
        <v>610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210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611</v>
      </c>
      <c r="C113" s="4" t="s">
        <v>612</v>
      </c>
      <c r="D113" s="7" t="s">
        <v>18</v>
      </c>
      <c r="E113" s="7" t="s">
        <v>76</v>
      </c>
      <c r="F113" s="7" t="s">
        <v>77</v>
      </c>
      <c r="G113" s="7" t="e">
        <f t="shared" ca="1" si="0"/>
        <v>#NAME?</v>
      </c>
      <c r="H113" s="26" t="s">
        <v>215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254</v>
      </c>
      <c r="T113" s="7" t="s">
        <v>613</v>
      </c>
      <c r="U113" s="7" t="s">
        <v>76</v>
      </c>
      <c r="V113" s="26" t="e">
        <f t="shared" ca="1" si="2"/>
        <v>#NAME?</v>
      </c>
      <c r="W113" s="7"/>
      <c r="X113" s="7" t="s">
        <v>26</v>
      </c>
      <c r="Y113" s="31" t="s">
        <v>324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614</v>
      </c>
      <c r="C114" s="4" t="s">
        <v>615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224</v>
      </c>
      <c r="I114" s="26" t="s">
        <v>252</v>
      </c>
      <c r="J114" s="7" t="str">
        <f t="shared" si="8"/>
        <v>Não</v>
      </c>
      <c r="K114" s="76">
        <v>45415</v>
      </c>
      <c r="L114" s="7"/>
      <c r="M114" s="7" t="s">
        <v>273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254</v>
      </c>
      <c r="T114" s="7" t="s">
        <v>616</v>
      </c>
      <c r="U114" s="7" t="s">
        <v>19</v>
      </c>
      <c r="V114" s="26" t="e">
        <f t="shared" ca="1" si="2"/>
        <v>#NAME?</v>
      </c>
      <c r="W114" s="7"/>
      <c r="X114" s="7"/>
      <c r="Y114" s="31" t="s">
        <v>533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617</v>
      </c>
      <c r="C115" s="4" t="s">
        <v>618</v>
      </c>
      <c r="D115" s="7" t="s">
        <v>107</v>
      </c>
      <c r="E115" s="7" t="s">
        <v>19</v>
      </c>
      <c r="F115" s="7" t="s">
        <v>220</v>
      </c>
      <c r="G115" s="7" t="e">
        <f t="shared" ca="1" si="0"/>
        <v>#NAME?</v>
      </c>
      <c r="H115" s="26" t="s">
        <v>215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424</v>
      </c>
      <c r="N115" s="28">
        <v>0.02</v>
      </c>
      <c r="O115" s="7" t="s">
        <v>84</v>
      </c>
      <c r="P115" s="29">
        <v>0.2</v>
      </c>
      <c r="Q115" s="30"/>
      <c r="R115" s="30"/>
      <c r="S115" s="7" t="s">
        <v>254</v>
      </c>
      <c r="T115" s="7" t="s">
        <v>619</v>
      </c>
      <c r="U115" s="7" t="s">
        <v>19</v>
      </c>
      <c r="V115" s="26" t="e">
        <f t="shared" ca="1" si="2"/>
        <v>#NAME?</v>
      </c>
      <c r="W115" s="7"/>
      <c r="X115" s="7"/>
      <c r="Y115" s="31" t="s">
        <v>210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620</v>
      </c>
      <c r="C116" s="4" t="s">
        <v>621</v>
      </c>
      <c r="D116" s="7" t="s">
        <v>18</v>
      </c>
      <c r="E116" s="7" t="s">
        <v>76</v>
      </c>
      <c r="F116" s="7" t="s">
        <v>77</v>
      </c>
      <c r="G116" s="7" t="e">
        <f t="shared" ca="1" si="0"/>
        <v>#NAME?</v>
      </c>
      <c r="H116" s="26" t="s">
        <v>215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254</v>
      </c>
      <c r="T116" s="7" t="s">
        <v>622</v>
      </c>
      <c r="U116" s="7" t="s">
        <v>76</v>
      </c>
      <c r="V116" s="26" t="e">
        <f t="shared" ca="1" si="2"/>
        <v>#NAME?</v>
      </c>
      <c r="W116" s="7"/>
      <c r="X116" s="7"/>
      <c r="Y116" s="31" t="s">
        <v>210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623</v>
      </c>
      <c r="C117" s="4" t="s">
        <v>624</v>
      </c>
      <c r="D117" s="7" t="s">
        <v>18</v>
      </c>
      <c r="E117" s="7" t="s">
        <v>30</v>
      </c>
      <c r="F117" s="7" t="s">
        <v>93</v>
      </c>
      <c r="G117" s="7" t="e">
        <f t="shared" ca="1" si="0"/>
        <v>#NAME?</v>
      </c>
      <c r="H117" s="26" t="s">
        <v>215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208</v>
      </c>
      <c r="T117" s="7" t="s">
        <v>625</v>
      </c>
      <c r="U117" s="7" t="s">
        <v>276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626</v>
      </c>
      <c r="C118" s="46" t="s">
        <v>627</v>
      </c>
      <c r="D118" s="7" t="s">
        <v>18</v>
      </c>
      <c r="E118" s="7" t="s">
        <v>19</v>
      </c>
      <c r="F118" s="7" t="s">
        <v>606</v>
      </c>
      <c r="G118" s="7" t="e">
        <f t="shared" ca="1" si="0"/>
        <v>#NAME?</v>
      </c>
      <c r="H118" s="26" t="s">
        <v>224</v>
      </c>
      <c r="I118" s="26" t="s">
        <v>252</v>
      </c>
      <c r="J118" s="7" t="str">
        <f t="shared" si="8"/>
        <v>Não</v>
      </c>
      <c r="K118" s="27">
        <v>45377</v>
      </c>
      <c r="L118" s="7"/>
      <c r="M118" s="7" t="s">
        <v>273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208</v>
      </c>
      <c r="T118" s="12" t="s">
        <v>628</v>
      </c>
      <c r="U118" s="7" t="s">
        <v>19</v>
      </c>
      <c r="V118" s="26" t="e">
        <f t="shared" ca="1" si="2"/>
        <v>#NAME?</v>
      </c>
      <c r="W118" s="7"/>
      <c r="X118" s="7"/>
      <c r="Y118" s="31" t="s">
        <v>210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629</v>
      </c>
      <c r="C119" s="4" t="s">
        <v>630</v>
      </c>
      <c r="D119" s="7" t="s">
        <v>18</v>
      </c>
      <c r="E119" s="7" t="s">
        <v>76</v>
      </c>
      <c r="F119" s="7" t="s">
        <v>77</v>
      </c>
      <c r="G119" s="7" t="e">
        <f t="shared" ca="1" si="0"/>
        <v>#NAME?</v>
      </c>
      <c r="H119" s="26" t="s">
        <v>224</v>
      </c>
      <c r="I119" s="26" t="s">
        <v>225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208</v>
      </c>
      <c r="T119" s="7" t="s">
        <v>631</v>
      </c>
      <c r="U119" s="7" t="s">
        <v>76</v>
      </c>
      <c r="V119" s="26" t="e">
        <f t="shared" ca="1" si="2"/>
        <v>#NAME?</v>
      </c>
      <c r="W119" s="7"/>
      <c r="X119" s="7"/>
      <c r="Y119" s="31" t="s">
        <v>210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632</v>
      </c>
      <c r="C120" s="4" t="s">
        <v>633</v>
      </c>
      <c r="D120" s="7" t="s">
        <v>18</v>
      </c>
      <c r="E120" s="7" t="s">
        <v>30</v>
      </c>
      <c r="F120" s="7" t="s">
        <v>93</v>
      </c>
      <c r="G120" s="7" t="e">
        <f t="shared" ca="1" si="0"/>
        <v>#NAME?</v>
      </c>
      <c r="H120" s="26" t="s">
        <v>215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267</v>
      </c>
      <c r="N120" s="28">
        <v>1.4999999999999999E-2</v>
      </c>
      <c r="O120" s="7" t="s">
        <v>84</v>
      </c>
      <c r="P120" s="29">
        <v>0.1</v>
      </c>
      <c r="Q120" s="30"/>
      <c r="R120" s="30"/>
      <c r="S120" s="7" t="s">
        <v>208</v>
      </c>
      <c r="T120" s="7" t="s">
        <v>634</v>
      </c>
      <c r="U120" s="7" t="s">
        <v>86</v>
      </c>
      <c r="V120" s="26" t="e">
        <f t="shared" ca="1" si="2"/>
        <v>#NAME?</v>
      </c>
      <c r="W120" s="7"/>
      <c r="X120" s="7"/>
      <c r="Y120" s="31" t="s">
        <v>210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635</v>
      </c>
      <c r="C121" s="4" t="s">
        <v>636</v>
      </c>
      <c r="D121" s="7" t="s">
        <v>18</v>
      </c>
      <c r="E121" s="7" t="s">
        <v>19</v>
      </c>
      <c r="F121" s="7" t="s">
        <v>235</v>
      </c>
      <c r="G121" s="7" t="e">
        <f t="shared" ca="1" si="0"/>
        <v>#NAME?</v>
      </c>
      <c r="H121" s="26" t="s">
        <v>224</v>
      </c>
      <c r="I121" s="26" t="s">
        <v>252</v>
      </c>
      <c r="J121" s="7" t="str">
        <f t="shared" si="8"/>
        <v>Não</v>
      </c>
      <c r="K121" s="27">
        <v>45281</v>
      </c>
      <c r="L121" s="27"/>
      <c r="M121" s="7" t="s">
        <v>273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208</v>
      </c>
      <c r="T121" s="7" t="s">
        <v>637</v>
      </c>
      <c r="U121" s="7" t="s">
        <v>19</v>
      </c>
      <c r="V121" s="26" t="e">
        <f t="shared" ca="1" si="2"/>
        <v>#NAME?</v>
      </c>
      <c r="W121" s="7"/>
      <c r="X121" s="7" t="s">
        <v>232</v>
      </c>
      <c r="Y121" s="31" t="s">
        <v>210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635</v>
      </c>
      <c r="C122" s="4" t="s">
        <v>638</v>
      </c>
      <c r="D122" s="7" t="s">
        <v>18</v>
      </c>
      <c r="E122" s="7" t="s">
        <v>19</v>
      </c>
      <c r="F122" s="7" t="s">
        <v>235</v>
      </c>
      <c r="G122" s="7" t="e">
        <f t="shared" ca="1" si="0"/>
        <v>#NAME?</v>
      </c>
      <c r="H122" s="26" t="s">
        <v>224</v>
      </c>
      <c r="I122" s="26" t="s">
        <v>252</v>
      </c>
      <c r="J122" s="7" t="str">
        <f t="shared" si="8"/>
        <v>Não</v>
      </c>
      <c r="K122" s="27">
        <v>45695</v>
      </c>
      <c r="L122" s="27"/>
      <c r="M122" s="7" t="s">
        <v>273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208</v>
      </c>
      <c r="T122" s="7" t="s">
        <v>637</v>
      </c>
      <c r="U122" s="7" t="s">
        <v>19</v>
      </c>
      <c r="V122" s="26" t="e">
        <f t="shared" ca="1" si="2"/>
        <v>#NAME?</v>
      </c>
      <c r="W122" s="7"/>
      <c r="X122" s="7" t="s">
        <v>232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639</v>
      </c>
      <c r="C123" s="46" t="s">
        <v>640</v>
      </c>
      <c r="D123" s="7" t="s">
        <v>18</v>
      </c>
      <c r="E123" s="7" t="s">
        <v>30</v>
      </c>
      <c r="F123" s="9" t="s">
        <v>93</v>
      </c>
      <c r="G123" s="7" t="e">
        <f t="shared" ca="1" si="0"/>
        <v>#NAME?</v>
      </c>
      <c r="H123" s="26" t="s">
        <v>215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424</v>
      </c>
      <c r="N123" s="28">
        <v>0.02</v>
      </c>
      <c r="O123" s="7" t="s">
        <v>84</v>
      </c>
      <c r="P123" s="29">
        <v>0.2</v>
      </c>
      <c r="Q123" s="30"/>
      <c r="R123" s="30"/>
      <c r="S123" s="7" t="s">
        <v>208</v>
      </c>
      <c r="T123" s="7" t="s">
        <v>641</v>
      </c>
      <c r="U123" s="7" t="s">
        <v>117</v>
      </c>
      <c r="V123" s="26" t="e">
        <f t="shared" ca="1" si="2"/>
        <v>#NAME?</v>
      </c>
      <c r="W123" s="7"/>
      <c r="X123" s="7"/>
      <c r="Y123" s="31" t="s">
        <v>210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642</v>
      </c>
      <c r="C124" s="4" t="s">
        <v>643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215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267</v>
      </c>
      <c r="N124" s="28">
        <v>1.4999999999999999E-2</v>
      </c>
      <c r="O124" s="7" t="s">
        <v>84</v>
      </c>
      <c r="P124" s="29">
        <v>0.1</v>
      </c>
      <c r="Q124" s="30"/>
      <c r="R124" s="30"/>
      <c r="S124" s="7" t="s">
        <v>208</v>
      </c>
      <c r="T124" s="7" t="s">
        <v>644</v>
      </c>
      <c r="U124" s="7" t="s">
        <v>117</v>
      </c>
      <c r="V124" s="26" t="e">
        <f t="shared" ca="1" si="2"/>
        <v>#NAME?</v>
      </c>
      <c r="W124" s="7"/>
      <c r="X124" s="7"/>
      <c r="Y124" s="31" t="s">
        <v>210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645</v>
      </c>
      <c r="C125" s="4" t="s">
        <v>646</v>
      </c>
      <c r="D125" s="7" t="s">
        <v>242</v>
      </c>
      <c r="E125" s="7" t="s">
        <v>76</v>
      </c>
      <c r="F125" s="7" t="s">
        <v>243</v>
      </c>
      <c r="G125" s="7" t="e">
        <f t="shared" ca="1" si="0"/>
        <v>#NAME?</v>
      </c>
      <c r="H125" s="26" t="s">
        <v>215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208</v>
      </c>
      <c r="T125" s="7" t="s">
        <v>647</v>
      </c>
      <c r="U125" s="7" t="s">
        <v>76</v>
      </c>
      <c r="V125" s="26" t="e">
        <f t="shared" ca="1" si="2"/>
        <v>#NAME?</v>
      </c>
      <c r="W125" s="7"/>
      <c r="X125" s="7" t="s">
        <v>34</v>
      </c>
      <c r="Y125" s="31" t="s">
        <v>210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648</v>
      </c>
      <c r="C126" s="4" t="s">
        <v>649</v>
      </c>
      <c r="D126" s="7" t="s">
        <v>18</v>
      </c>
      <c r="E126" s="7" t="s">
        <v>30</v>
      </c>
      <c r="F126" s="7" t="s">
        <v>93</v>
      </c>
      <c r="G126" s="7" t="e">
        <f t="shared" ca="1" si="0"/>
        <v>#NAME?</v>
      </c>
      <c r="H126" s="26" t="s">
        <v>215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95</v>
      </c>
      <c r="N126" s="28">
        <v>1.4999999999999999E-2</v>
      </c>
      <c r="O126" s="7" t="s">
        <v>23</v>
      </c>
      <c r="P126" s="29">
        <v>0</v>
      </c>
      <c r="Q126" s="30"/>
      <c r="R126" s="30" t="s">
        <v>650</v>
      </c>
      <c r="S126" s="7" t="s">
        <v>208</v>
      </c>
      <c r="T126" s="7" t="s">
        <v>651</v>
      </c>
      <c r="U126" s="7" t="s">
        <v>117</v>
      </c>
      <c r="V126" s="26" t="e">
        <f t="shared" ca="1" si="2"/>
        <v>#NAME?</v>
      </c>
      <c r="W126" s="7"/>
      <c r="X126" s="7" t="s">
        <v>34</v>
      </c>
      <c r="Y126" s="31" t="s">
        <v>210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648</v>
      </c>
      <c r="C127" s="46" t="s">
        <v>652</v>
      </c>
      <c r="D127" s="7" t="s">
        <v>18</v>
      </c>
      <c r="E127" s="7" t="s">
        <v>30</v>
      </c>
      <c r="F127" s="7" t="s">
        <v>93</v>
      </c>
      <c r="G127" s="7" t="e">
        <f t="shared" ca="1" si="0"/>
        <v>#NAME?</v>
      </c>
      <c r="H127" s="26" t="s">
        <v>224</v>
      </c>
      <c r="I127" s="26" t="s">
        <v>225</v>
      </c>
      <c r="J127" s="7" t="str">
        <f t="shared" si="8"/>
        <v>Não</v>
      </c>
      <c r="K127" s="27">
        <v>45238</v>
      </c>
      <c r="L127" s="7"/>
      <c r="M127" s="7" t="s">
        <v>326</v>
      </c>
      <c r="N127" s="28">
        <v>2.5000000000000001E-2</v>
      </c>
      <c r="O127" s="7" t="s">
        <v>248</v>
      </c>
      <c r="P127" s="29">
        <v>0.2</v>
      </c>
      <c r="Q127" s="30"/>
      <c r="R127" s="30" t="s">
        <v>653</v>
      </c>
      <c r="S127" s="7" t="s">
        <v>208</v>
      </c>
      <c r="T127" s="7" t="s">
        <v>651</v>
      </c>
      <c r="U127" s="7" t="s">
        <v>117</v>
      </c>
      <c r="V127" s="26" t="e">
        <f t="shared" ca="1" si="2"/>
        <v>#NAME?</v>
      </c>
      <c r="W127" s="7"/>
      <c r="X127" s="7"/>
      <c r="Y127" s="31" t="s">
        <v>210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91</v>
      </c>
      <c r="C128" s="4" t="s">
        <v>654</v>
      </c>
      <c r="D128" s="7" t="s">
        <v>18</v>
      </c>
      <c r="E128" s="7" t="s">
        <v>30</v>
      </c>
      <c r="F128" s="7" t="s">
        <v>93</v>
      </c>
      <c r="G128" s="7" t="e">
        <f t="shared" ca="1" si="0"/>
        <v>#NAME?</v>
      </c>
      <c r="H128" s="26" t="s">
        <v>224</v>
      </c>
      <c r="I128" s="26" t="s">
        <v>225</v>
      </c>
      <c r="J128" s="7" t="str">
        <f t="shared" si="8"/>
        <v>Não</v>
      </c>
      <c r="K128" s="27">
        <v>45113</v>
      </c>
      <c r="L128" s="27"/>
      <c r="M128" s="7" t="s">
        <v>326</v>
      </c>
      <c r="N128" s="28">
        <v>2.5000000000000001E-2</v>
      </c>
      <c r="O128" s="7" t="s">
        <v>248</v>
      </c>
      <c r="P128" s="29">
        <v>0.2</v>
      </c>
      <c r="Q128" s="30"/>
      <c r="R128" s="30"/>
      <c r="S128" s="7" t="s">
        <v>208</v>
      </c>
      <c r="T128" s="7" t="s">
        <v>655</v>
      </c>
      <c r="U128" s="7" t="s">
        <v>117</v>
      </c>
      <c r="V128" s="26" t="e">
        <f t="shared" ca="1" si="2"/>
        <v>#NAME?</v>
      </c>
      <c r="W128" s="7"/>
      <c r="X128" s="7"/>
      <c r="Y128" s="31" t="s">
        <v>210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91</v>
      </c>
      <c r="C129" s="4" t="s">
        <v>92</v>
      </c>
      <c r="D129" s="7" t="s">
        <v>18</v>
      </c>
      <c r="E129" s="7" t="s">
        <v>30</v>
      </c>
      <c r="F129" s="7" t="s">
        <v>93</v>
      </c>
      <c r="G129" s="7" t="e">
        <f t="shared" ca="1" si="0"/>
        <v>#NAME?</v>
      </c>
      <c r="H129" s="26" t="s">
        <v>224</v>
      </c>
      <c r="I129" s="26" t="s">
        <v>656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208</v>
      </c>
      <c r="T129" s="7" t="s">
        <v>655</v>
      </c>
      <c r="U129" s="7" t="s">
        <v>117</v>
      </c>
      <c r="V129" s="26" t="e">
        <f t="shared" ca="1" si="2"/>
        <v>#NAME?</v>
      </c>
      <c r="W129" s="7"/>
      <c r="X129" s="7"/>
      <c r="Y129" s="31" t="s">
        <v>210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657</v>
      </c>
      <c r="C130" s="4" t="s">
        <v>658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215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83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208</v>
      </c>
      <c r="T130" s="7" t="s">
        <v>659</v>
      </c>
      <c r="U130" s="7" t="s">
        <v>117</v>
      </c>
      <c r="V130" s="26" t="e">
        <f t="shared" ca="1" si="2"/>
        <v>#NAME?</v>
      </c>
      <c r="W130" s="7"/>
      <c r="X130" s="7"/>
      <c r="Y130" s="31" t="s">
        <v>210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660</v>
      </c>
      <c r="C131" s="4" t="s">
        <v>661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224</v>
      </c>
      <c r="I131" s="26" t="s">
        <v>310</v>
      </c>
      <c r="J131" s="7" t="str">
        <f t="shared" si="8"/>
        <v>Não</v>
      </c>
      <c r="K131" s="27">
        <v>45043</v>
      </c>
      <c r="L131" s="7"/>
      <c r="M131" s="7" t="s">
        <v>83</v>
      </c>
      <c r="N131" s="28">
        <v>1.2E-2</v>
      </c>
      <c r="O131" s="7" t="s">
        <v>84</v>
      </c>
      <c r="P131" s="29">
        <v>0.1</v>
      </c>
      <c r="Q131" s="25"/>
      <c r="R131" s="30" t="s">
        <v>662</v>
      </c>
      <c r="S131" s="7" t="s">
        <v>208</v>
      </c>
      <c r="T131" s="7" t="s">
        <v>663</v>
      </c>
      <c r="U131" s="7" t="s">
        <v>117</v>
      </c>
      <c r="V131" s="26" t="e">
        <f t="shared" ca="1" si="2"/>
        <v>#NAME?</v>
      </c>
      <c r="W131" s="7"/>
      <c r="X131" s="7"/>
      <c r="Y131" s="31" t="s">
        <v>210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664</v>
      </c>
      <c r="C132" s="43" t="s">
        <v>665</v>
      </c>
      <c r="D132" s="7" t="s">
        <v>18</v>
      </c>
      <c r="E132" s="7" t="s">
        <v>19</v>
      </c>
      <c r="F132" s="7" t="s">
        <v>453</v>
      </c>
      <c r="G132" s="7" t="e">
        <f t="shared" ca="1" si="0"/>
        <v>#NAME?</v>
      </c>
      <c r="H132" s="26" t="s">
        <v>206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83</v>
      </c>
      <c r="N132" s="28">
        <v>1.2E-2</v>
      </c>
      <c r="O132" s="7" t="s">
        <v>84</v>
      </c>
      <c r="P132" s="29">
        <v>0.1</v>
      </c>
      <c r="Q132" s="80"/>
      <c r="R132" s="30"/>
      <c r="S132" s="7" t="s">
        <v>208</v>
      </c>
      <c r="T132" s="7" t="s">
        <v>666</v>
      </c>
      <c r="U132" s="7" t="s">
        <v>19</v>
      </c>
      <c r="V132" s="26" t="e">
        <f t="shared" ca="1" si="2"/>
        <v>#NAME?</v>
      </c>
      <c r="W132" s="7"/>
      <c r="X132" s="7"/>
      <c r="Y132" s="31" t="s">
        <v>210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667</v>
      </c>
      <c r="C133" s="4" t="s">
        <v>668</v>
      </c>
      <c r="D133" s="7" t="s">
        <v>18</v>
      </c>
      <c r="E133" s="7" t="s">
        <v>19</v>
      </c>
      <c r="F133" s="7" t="s">
        <v>266</v>
      </c>
      <c r="G133" s="7" t="e">
        <f t="shared" ca="1" si="0"/>
        <v>#NAME?</v>
      </c>
      <c r="H133" s="26" t="s">
        <v>224</v>
      </c>
      <c r="I133" s="26" t="s">
        <v>225</v>
      </c>
      <c r="J133" s="7" t="str">
        <f t="shared" si="8"/>
        <v>Não</v>
      </c>
      <c r="K133" s="27">
        <v>45264</v>
      </c>
      <c r="L133" s="7"/>
      <c r="M133" s="7" t="s">
        <v>437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208</v>
      </c>
      <c r="T133" s="7" t="s">
        <v>669</v>
      </c>
      <c r="U133" s="7" t="s">
        <v>19</v>
      </c>
      <c r="V133" s="26" t="e">
        <f t="shared" ca="1" si="2"/>
        <v>#NAME?</v>
      </c>
      <c r="W133" s="7"/>
      <c r="X133" s="7"/>
      <c r="Y133" s="31" t="s">
        <v>210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670</v>
      </c>
      <c r="C134" s="4" t="s">
        <v>671</v>
      </c>
      <c r="D134" s="7" t="s">
        <v>242</v>
      </c>
      <c r="E134" s="7" t="s">
        <v>76</v>
      </c>
      <c r="F134" s="7" t="s">
        <v>243</v>
      </c>
      <c r="G134" s="7" t="e">
        <f t="shared" ca="1" si="0"/>
        <v>#NAME?</v>
      </c>
      <c r="H134" s="26" t="s">
        <v>224</v>
      </c>
      <c r="I134" s="26" t="s">
        <v>672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208</v>
      </c>
      <c r="T134" s="7" t="s">
        <v>673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210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674</v>
      </c>
      <c r="C135" s="4" t="s">
        <v>675</v>
      </c>
      <c r="D135" s="7" t="s">
        <v>18</v>
      </c>
      <c r="E135" s="7" t="s">
        <v>19</v>
      </c>
      <c r="F135" s="7" t="s">
        <v>453</v>
      </c>
      <c r="G135" s="7" t="e">
        <f t="shared" ca="1" si="0"/>
        <v>#NAME?</v>
      </c>
      <c r="H135" s="26" t="s">
        <v>206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109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208</v>
      </c>
      <c r="T135" s="7" t="s">
        <v>676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210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677</v>
      </c>
      <c r="C136" s="4" t="s">
        <v>678</v>
      </c>
      <c r="D136" s="7" t="s">
        <v>112</v>
      </c>
      <c r="E136" s="7" t="s">
        <v>30</v>
      </c>
      <c r="F136" s="7" t="s">
        <v>679</v>
      </c>
      <c r="G136" s="7" t="e">
        <f t="shared" ca="1" si="0"/>
        <v>#NAME?</v>
      </c>
      <c r="H136" s="26" t="s">
        <v>215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83</v>
      </c>
      <c r="N136" s="28">
        <v>8.9999999999999993E-3</v>
      </c>
      <c r="O136" s="7" t="s">
        <v>84</v>
      </c>
      <c r="P136" s="29">
        <v>0.1</v>
      </c>
      <c r="Q136" s="13"/>
      <c r="R136" s="30"/>
      <c r="S136" s="7" t="s">
        <v>208</v>
      </c>
      <c r="T136" s="7" t="s">
        <v>680</v>
      </c>
      <c r="U136" s="7" t="s">
        <v>127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681</v>
      </c>
      <c r="C137" s="4" t="s">
        <v>682</v>
      </c>
      <c r="D137" s="7" t="s">
        <v>18</v>
      </c>
      <c r="E137" s="7" t="s">
        <v>76</v>
      </c>
      <c r="F137" s="7" t="s">
        <v>229</v>
      </c>
      <c r="G137" s="7" t="e">
        <f t="shared" ca="1" si="0"/>
        <v>#NAME?</v>
      </c>
      <c r="H137" s="26" t="s">
        <v>215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683</v>
      </c>
      <c r="R137" s="30"/>
      <c r="S137" s="7" t="s">
        <v>208</v>
      </c>
      <c r="T137" s="7" t="s">
        <v>684</v>
      </c>
      <c r="U137" s="7" t="s">
        <v>76</v>
      </c>
      <c r="V137" s="26" t="e">
        <f t="shared" ca="1" si="2"/>
        <v>#NAME?</v>
      </c>
      <c r="W137" s="7"/>
      <c r="X137" s="7" t="s">
        <v>232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685</v>
      </c>
      <c r="C138" s="4" t="s">
        <v>686</v>
      </c>
      <c r="D138" s="7" t="s">
        <v>18</v>
      </c>
      <c r="E138" s="7" t="s">
        <v>19</v>
      </c>
      <c r="F138" s="7" t="s">
        <v>453</v>
      </c>
      <c r="G138" s="7" t="e">
        <f t="shared" ca="1" si="0"/>
        <v>#NAME?</v>
      </c>
      <c r="H138" s="26" t="s">
        <v>224</v>
      </c>
      <c r="I138" s="26" t="s">
        <v>225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208</v>
      </c>
      <c r="T138" s="7" t="s">
        <v>687</v>
      </c>
      <c r="U138" s="7" t="s">
        <v>19</v>
      </c>
      <c r="V138" s="26" t="e">
        <f t="shared" ca="1" si="2"/>
        <v>#NAME?</v>
      </c>
      <c r="W138" s="7"/>
      <c r="X138" s="7"/>
      <c r="Y138" s="31" t="s">
        <v>210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688</v>
      </c>
      <c r="C139" s="4" t="s">
        <v>689</v>
      </c>
      <c r="D139" s="7" t="s">
        <v>18</v>
      </c>
      <c r="E139" s="7" t="s">
        <v>76</v>
      </c>
      <c r="F139" s="7" t="s">
        <v>77</v>
      </c>
      <c r="G139" s="7" t="e">
        <f t="shared" ca="1" si="0"/>
        <v>#NAME?</v>
      </c>
      <c r="H139" s="26" t="s">
        <v>215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208</v>
      </c>
      <c r="T139" s="7" t="s">
        <v>690</v>
      </c>
      <c r="U139" s="7" t="s">
        <v>76</v>
      </c>
      <c r="V139" s="26" t="e">
        <f t="shared" ca="1" si="2"/>
        <v>#NAME?</v>
      </c>
      <c r="W139" s="7"/>
      <c r="X139" s="7"/>
      <c r="Y139" s="31" t="s">
        <v>324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691</v>
      </c>
      <c r="C140" s="4" t="s">
        <v>692</v>
      </c>
      <c r="D140" s="7" t="s">
        <v>204</v>
      </c>
      <c r="E140" s="7" t="s">
        <v>19</v>
      </c>
      <c r="F140" s="7" t="s">
        <v>205</v>
      </c>
      <c r="G140" s="7" t="e">
        <f t="shared" ca="1" si="0"/>
        <v>#NAME?</v>
      </c>
      <c r="H140" s="26" t="s">
        <v>206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437</v>
      </c>
      <c r="N140" s="28">
        <v>7.0000000000000001E-3</v>
      </c>
      <c r="O140" s="7" t="s">
        <v>23</v>
      </c>
      <c r="P140" s="29">
        <v>0</v>
      </c>
      <c r="Q140" s="30"/>
      <c r="R140" s="30" t="s">
        <v>359</v>
      </c>
      <c r="S140" s="7" t="s">
        <v>208</v>
      </c>
      <c r="T140" s="7" t="s">
        <v>693</v>
      </c>
      <c r="U140" s="7" t="s">
        <v>25</v>
      </c>
      <c r="V140" s="26" t="e">
        <f t="shared" ca="1" si="2"/>
        <v>#NAME?</v>
      </c>
      <c r="W140" s="7"/>
      <c r="X140" s="7"/>
      <c r="Y140" s="31" t="s">
        <v>210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694</v>
      </c>
      <c r="C141" s="41" t="s">
        <v>695</v>
      </c>
      <c r="D141" s="7" t="s">
        <v>18</v>
      </c>
      <c r="E141" s="7" t="s">
        <v>19</v>
      </c>
      <c r="F141" s="7" t="s">
        <v>272</v>
      </c>
      <c r="G141" s="7" t="e">
        <f t="shared" ca="1" si="0"/>
        <v>#NAME?</v>
      </c>
      <c r="H141" s="26" t="s">
        <v>206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273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208</v>
      </c>
      <c r="T141" s="12" t="s">
        <v>696</v>
      </c>
      <c r="U141" s="7" t="s">
        <v>276</v>
      </c>
      <c r="V141" s="26" t="e">
        <f t="shared" ca="1" si="2"/>
        <v>#NAME?</v>
      </c>
      <c r="W141" s="7"/>
      <c r="X141" s="7" t="s">
        <v>34</v>
      </c>
      <c r="Y141" s="31" t="s">
        <v>210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697</v>
      </c>
      <c r="C142" s="4" t="s">
        <v>698</v>
      </c>
      <c r="D142" s="7" t="s">
        <v>18</v>
      </c>
      <c r="E142" s="7" t="s">
        <v>76</v>
      </c>
      <c r="F142" s="7" t="s">
        <v>88</v>
      </c>
      <c r="G142" s="7" t="e">
        <f t="shared" ca="1" si="0"/>
        <v>#NAME?</v>
      </c>
      <c r="H142" s="26" t="s">
        <v>215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83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208</v>
      </c>
      <c r="T142" s="7" t="s">
        <v>699</v>
      </c>
      <c r="U142" s="7" t="s">
        <v>76</v>
      </c>
      <c r="V142" s="26" t="e">
        <f t="shared" ca="1" si="2"/>
        <v>#NAME?</v>
      </c>
      <c r="W142" s="7"/>
      <c r="X142" s="7"/>
      <c r="Y142" s="31" t="s">
        <v>324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700</v>
      </c>
      <c r="C143" s="4" t="s">
        <v>701</v>
      </c>
      <c r="D143" s="7" t="s">
        <v>112</v>
      </c>
      <c r="E143" s="7" t="s">
        <v>30</v>
      </c>
      <c r="F143" s="7" t="s">
        <v>251</v>
      </c>
      <c r="G143" s="7" t="e">
        <f t="shared" ca="1" si="0"/>
        <v>#NAME?</v>
      </c>
      <c r="H143" s="26" t="s">
        <v>215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208</v>
      </c>
      <c r="T143" s="7" t="s">
        <v>702</v>
      </c>
      <c r="U143" s="7" t="s">
        <v>127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703</v>
      </c>
      <c r="C144" s="4" t="s">
        <v>704</v>
      </c>
      <c r="D144" s="7" t="s">
        <v>204</v>
      </c>
      <c r="E144" s="7" t="s">
        <v>19</v>
      </c>
      <c r="F144" s="7" t="s">
        <v>205</v>
      </c>
      <c r="G144" s="7" t="e">
        <f t="shared" ca="1" si="0"/>
        <v>#NAME?</v>
      </c>
      <c r="H144" s="26" t="s">
        <v>206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83</v>
      </c>
      <c r="N144" s="28">
        <v>1.2E-2</v>
      </c>
      <c r="O144" s="7" t="s">
        <v>23</v>
      </c>
      <c r="P144" s="29">
        <v>0</v>
      </c>
      <c r="Q144" s="30"/>
      <c r="R144" s="30" t="s">
        <v>359</v>
      </c>
      <c r="S144" s="7" t="s">
        <v>208</v>
      </c>
      <c r="T144" s="7" t="s">
        <v>705</v>
      </c>
      <c r="U144" s="7" t="s">
        <v>25</v>
      </c>
      <c r="V144" s="26" t="e">
        <f t="shared" ca="1" si="2"/>
        <v>#NAME?</v>
      </c>
      <c r="W144" s="7"/>
      <c r="X144" s="7"/>
      <c r="Y144" s="31" t="s">
        <v>324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706</v>
      </c>
      <c r="C145" s="4" t="s">
        <v>707</v>
      </c>
      <c r="D145" s="7" t="s">
        <v>204</v>
      </c>
      <c r="E145" s="7" t="s">
        <v>19</v>
      </c>
      <c r="F145" s="7" t="s">
        <v>205</v>
      </c>
      <c r="G145" s="7" t="e">
        <f t="shared" ca="1" si="0"/>
        <v>#NAME?</v>
      </c>
      <c r="H145" s="26" t="s">
        <v>206</v>
      </c>
      <c r="I145" s="26" t="s">
        <v>23</v>
      </c>
      <c r="J145" s="7" t="s">
        <v>246</v>
      </c>
      <c r="K145" s="27">
        <v>45464</v>
      </c>
      <c r="L145" s="27">
        <v>45506</v>
      </c>
      <c r="M145" s="7" t="s">
        <v>708</v>
      </c>
      <c r="N145" s="28">
        <v>0</v>
      </c>
      <c r="O145" s="7" t="s">
        <v>23</v>
      </c>
      <c r="P145" s="29">
        <v>0</v>
      </c>
      <c r="Q145" s="30"/>
      <c r="R145" s="30" t="s">
        <v>359</v>
      </c>
      <c r="S145" s="7" t="s">
        <v>208</v>
      </c>
      <c r="T145" s="7" t="s">
        <v>705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709</v>
      </c>
      <c r="C146" s="4" t="s">
        <v>710</v>
      </c>
      <c r="D146" s="7" t="s">
        <v>242</v>
      </c>
      <c r="E146" s="7" t="s">
        <v>76</v>
      </c>
      <c r="F146" s="7" t="s">
        <v>243</v>
      </c>
      <c r="G146" s="7" t="e">
        <f t="shared" ca="1" si="0"/>
        <v>#NAME?</v>
      </c>
      <c r="H146" s="26" t="s">
        <v>215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208</v>
      </c>
      <c r="T146" s="7" t="s">
        <v>711</v>
      </c>
      <c r="U146" s="7" t="s">
        <v>76</v>
      </c>
      <c r="V146" s="26" t="e">
        <f t="shared" ca="1" si="2"/>
        <v>#NAME?</v>
      </c>
      <c r="W146" s="7"/>
      <c r="X146" s="7" t="s">
        <v>34</v>
      </c>
      <c r="Y146" s="31" t="s">
        <v>210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712</v>
      </c>
      <c r="C147" s="4" t="s">
        <v>713</v>
      </c>
      <c r="D147" s="7" t="s">
        <v>204</v>
      </c>
      <c r="E147" s="7" t="s">
        <v>19</v>
      </c>
      <c r="F147" s="7" t="s">
        <v>205</v>
      </c>
      <c r="G147" s="7" t="e">
        <f t="shared" ca="1" si="0"/>
        <v>#NAME?</v>
      </c>
      <c r="H147" s="26" t="s">
        <v>224</v>
      </c>
      <c r="I147" s="26" t="s">
        <v>225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208</v>
      </c>
      <c r="T147" s="7" t="s">
        <v>714</v>
      </c>
      <c r="U147" s="7" t="s">
        <v>127</v>
      </c>
      <c r="V147" s="26" t="e">
        <f t="shared" ca="1" si="2"/>
        <v>#NAME?</v>
      </c>
      <c r="W147" s="7"/>
      <c r="X147" s="7"/>
      <c r="Y147" s="31" t="s">
        <v>210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715</v>
      </c>
      <c r="C148" s="4" t="s">
        <v>716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215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717</v>
      </c>
      <c r="R148" s="30"/>
      <c r="S148" s="7" t="s">
        <v>208</v>
      </c>
      <c r="T148" s="7" t="s">
        <v>718</v>
      </c>
      <c r="U148" s="7" t="s">
        <v>117</v>
      </c>
      <c r="V148" s="26" t="e">
        <f t="shared" ca="1" si="2"/>
        <v>#NAME?</v>
      </c>
      <c r="W148" s="7"/>
      <c r="X148" s="7"/>
      <c r="Y148" s="31" t="s">
        <v>210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719</v>
      </c>
      <c r="C149" s="4" t="s">
        <v>720</v>
      </c>
      <c r="D149" s="7" t="s">
        <v>242</v>
      </c>
      <c r="E149" s="7" t="s">
        <v>76</v>
      </c>
      <c r="F149" s="7" t="s">
        <v>243</v>
      </c>
      <c r="G149" s="7" t="e">
        <f t="shared" ca="1" si="0"/>
        <v>#NAME?</v>
      </c>
      <c r="H149" s="26" t="s">
        <v>215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208</v>
      </c>
      <c r="T149" s="7" t="s">
        <v>721</v>
      </c>
      <c r="U149" s="7" t="s">
        <v>76</v>
      </c>
      <c r="V149" s="26" t="e">
        <f t="shared" ca="1" si="2"/>
        <v>#NAME?</v>
      </c>
      <c r="W149" s="7"/>
      <c r="X149" s="7" t="s">
        <v>232</v>
      </c>
      <c r="Y149" s="31" t="s">
        <v>210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722</v>
      </c>
      <c r="C150" s="4" t="s">
        <v>723</v>
      </c>
      <c r="D150" s="7" t="s">
        <v>18</v>
      </c>
      <c r="E150" s="7" t="s">
        <v>19</v>
      </c>
      <c r="F150" s="7" t="s">
        <v>453</v>
      </c>
      <c r="G150" s="7" t="e">
        <f t="shared" ca="1" si="0"/>
        <v>#NAME?</v>
      </c>
      <c r="H150" s="26" t="s">
        <v>206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267</v>
      </c>
      <c r="N150" s="28">
        <v>1.4999999999999999E-2</v>
      </c>
      <c r="O150" s="7" t="s">
        <v>84</v>
      </c>
      <c r="P150" s="29">
        <v>0.1</v>
      </c>
      <c r="Q150" s="30"/>
      <c r="R150" s="30"/>
      <c r="S150" s="7" t="s">
        <v>208</v>
      </c>
      <c r="T150" s="7" t="s">
        <v>724</v>
      </c>
      <c r="U150" s="7" t="s">
        <v>19</v>
      </c>
      <c r="V150" s="26" t="e">
        <f t="shared" ca="1" si="2"/>
        <v>#NAME?</v>
      </c>
      <c r="W150" s="7"/>
      <c r="X150" s="7"/>
      <c r="Y150" s="31" t="s">
        <v>210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725</v>
      </c>
      <c r="C151" s="4" t="s">
        <v>726</v>
      </c>
      <c r="D151" s="7" t="s">
        <v>18</v>
      </c>
      <c r="E151" s="7" t="s">
        <v>30</v>
      </c>
      <c r="F151" s="7" t="s">
        <v>727</v>
      </c>
      <c r="G151" s="7" t="e">
        <f t="shared" ca="1" si="0"/>
        <v>#NAME?</v>
      </c>
      <c r="H151" s="26" t="s">
        <v>215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208</v>
      </c>
      <c r="T151" s="7" t="s">
        <v>728</v>
      </c>
      <c r="U151" s="7" t="s">
        <v>127</v>
      </c>
      <c r="V151" s="26" t="e">
        <f t="shared" ca="1" si="2"/>
        <v>#NAME?</v>
      </c>
      <c r="W151" s="7"/>
      <c r="X151" s="7"/>
      <c r="Y151" s="31" t="s">
        <v>210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729</v>
      </c>
      <c r="C152" s="41" t="s">
        <v>730</v>
      </c>
      <c r="D152" s="7" t="s">
        <v>18</v>
      </c>
      <c r="E152" s="7" t="s">
        <v>19</v>
      </c>
      <c r="F152" s="7" t="s">
        <v>266</v>
      </c>
      <c r="G152" s="7" t="e">
        <f t="shared" ca="1" si="0"/>
        <v>#NAME?</v>
      </c>
      <c r="H152" s="26" t="s">
        <v>215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731</v>
      </c>
      <c r="R152" s="30"/>
      <c r="S152" s="7" t="s">
        <v>208</v>
      </c>
      <c r="T152" s="12" t="s">
        <v>732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210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733</v>
      </c>
      <c r="C153" s="41" t="s">
        <v>734</v>
      </c>
      <c r="D153" s="7" t="s">
        <v>18</v>
      </c>
      <c r="E153" s="7" t="s">
        <v>76</v>
      </c>
      <c r="F153" s="7" t="s">
        <v>229</v>
      </c>
      <c r="G153" s="7" t="e">
        <f t="shared" ca="1" si="0"/>
        <v>#NAME?</v>
      </c>
      <c r="H153" s="26" t="s">
        <v>215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109</v>
      </c>
      <c r="N153" s="28">
        <v>7.0000000000000001E-3</v>
      </c>
      <c r="O153" s="7" t="s">
        <v>23</v>
      </c>
      <c r="P153" s="29">
        <v>0</v>
      </c>
      <c r="Q153" s="30" t="s">
        <v>735</v>
      </c>
      <c r="R153" s="30"/>
      <c r="S153" s="7" t="s">
        <v>254</v>
      </c>
      <c r="T153" s="12" t="s">
        <v>736</v>
      </c>
      <c r="U153" s="7" t="s">
        <v>76</v>
      </c>
      <c r="V153" s="26" t="e">
        <f t="shared" ca="1" si="2"/>
        <v>#NAME?</v>
      </c>
      <c r="W153" s="7"/>
      <c r="X153" s="7" t="s">
        <v>34</v>
      </c>
      <c r="Y153" s="31" t="s">
        <v>210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737</v>
      </c>
      <c r="C154" s="41" t="s">
        <v>738</v>
      </c>
      <c r="D154" s="7" t="s">
        <v>204</v>
      </c>
      <c r="E154" s="7" t="s">
        <v>19</v>
      </c>
      <c r="F154" s="7" t="s">
        <v>272</v>
      </c>
      <c r="G154" s="7" t="e">
        <f t="shared" ca="1" si="0"/>
        <v>#NAME?</v>
      </c>
      <c r="H154" s="26" t="s">
        <v>224</v>
      </c>
      <c r="I154" s="26" t="s">
        <v>252</v>
      </c>
      <c r="J154" s="7" t="str">
        <f t="shared" si="9"/>
        <v>Sim</v>
      </c>
      <c r="K154" s="27">
        <v>45449</v>
      </c>
      <c r="L154" s="7"/>
      <c r="M154" s="7" t="s">
        <v>273</v>
      </c>
      <c r="N154" s="28">
        <v>3.0000000000000001E-3</v>
      </c>
      <c r="O154" s="7" t="s">
        <v>23</v>
      </c>
      <c r="P154" s="29">
        <v>0</v>
      </c>
      <c r="Q154" s="30" t="s">
        <v>274</v>
      </c>
      <c r="R154" s="30"/>
      <c r="S154" s="7" t="s">
        <v>208</v>
      </c>
      <c r="T154" s="12" t="s">
        <v>739</v>
      </c>
      <c r="U154" s="7" t="s">
        <v>276</v>
      </c>
      <c r="V154" s="26" t="e">
        <f t="shared" ca="1" si="2"/>
        <v>#NAME?</v>
      </c>
      <c r="W154" s="7"/>
      <c r="X154" s="7" t="s">
        <v>26</v>
      </c>
      <c r="Y154" s="31" t="s">
        <v>210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740</v>
      </c>
      <c r="C155" s="4" t="s">
        <v>741</v>
      </c>
      <c r="D155" s="7" t="s">
        <v>18</v>
      </c>
      <c r="E155" s="7" t="s">
        <v>19</v>
      </c>
      <c r="F155" s="7" t="s">
        <v>453</v>
      </c>
      <c r="G155" s="7" t="e">
        <f t="shared" ca="1" si="0"/>
        <v>#NAME?</v>
      </c>
      <c r="H155" s="26" t="s">
        <v>224</v>
      </c>
      <c r="I155" s="26" t="s">
        <v>310</v>
      </c>
      <c r="J155" s="7" t="str">
        <f t="shared" si="9"/>
        <v>Não</v>
      </c>
      <c r="K155" s="27">
        <v>45099</v>
      </c>
      <c r="L155" s="27"/>
      <c r="M155" s="7" t="s">
        <v>122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208</v>
      </c>
      <c r="T155" s="7" t="s">
        <v>742</v>
      </c>
      <c r="U155" s="7" t="s">
        <v>127</v>
      </c>
      <c r="V155" s="26" t="e">
        <f t="shared" ca="1" si="2"/>
        <v>#NAME?</v>
      </c>
      <c r="W155" s="7"/>
      <c r="X155" s="7"/>
      <c r="Y155" s="31" t="s">
        <v>210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743</v>
      </c>
      <c r="C156" s="48" t="s">
        <v>744</v>
      </c>
      <c r="D156" s="7" t="s">
        <v>204</v>
      </c>
      <c r="E156" s="7" t="s">
        <v>19</v>
      </c>
      <c r="F156" s="7" t="s">
        <v>272</v>
      </c>
      <c r="G156" s="7" t="e">
        <f t="shared" ca="1" si="0"/>
        <v>#NAME?</v>
      </c>
      <c r="H156" s="26" t="s">
        <v>224</v>
      </c>
      <c r="I156" s="26" t="s">
        <v>252</v>
      </c>
      <c r="J156" s="7" t="str">
        <f t="shared" si="9"/>
        <v>Sim</v>
      </c>
      <c r="K156" s="27">
        <v>45575</v>
      </c>
      <c r="L156" s="27"/>
      <c r="M156" s="7" t="s">
        <v>273</v>
      </c>
      <c r="N156" s="28">
        <v>3.0000000000000001E-3</v>
      </c>
      <c r="O156" s="7" t="s">
        <v>23</v>
      </c>
      <c r="P156" s="29">
        <v>0</v>
      </c>
      <c r="Q156" s="30" t="s">
        <v>392</v>
      </c>
      <c r="R156" s="30"/>
      <c r="S156" s="7" t="s">
        <v>208</v>
      </c>
      <c r="T156" s="7" t="s">
        <v>745</v>
      </c>
      <c r="U156" s="7" t="s">
        <v>276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746</v>
      </c>
      <c r="C157" s="41" t="s">
        <v>747</v>
      </c>
      <c r="D157" s="7" t="s">
        <v>204</v>
      </c>
      <c r="E157" s="7" t="s">
        <v>19</v>
      </c>
      <c r="F157" s="7" t="s">
        <v>272</v>
      </c>
      <c r="G157" s="7" t="e">
        <f t="shared" ca="1" si="0"/>
        <v>#NAME?</v>
      </c>
      <c r="H157" s="26" t="s">
        <v>224</v>
      </c>
      <c r="I157" s="26" t="s">
        <v>252</v>
      </c>
      <c r="J157" s="7" t="str">
        <f t="shared" si="9"/>
        <v>Sim</v>
      </c>
      <c r="K157" s="27">
        <v>45412</v>
      </c>
      <c r="L157" s="27"/>
      <c r="M157" s="7" t="s">
        <v>273</v>
      </c>
      <c r="N157" s="28">
        <v>3.0000000000000001E-3</v>
      </c>
      <c r="O157" s="7" t="s">
        <v>23</v>
      </c>
      <c r="P157" s="29">
        <v>0</v>
      </c>
      <c r="Q157" s="47" t="s">
        <v>274</v>
      </c>
      <c r="R157" s="30"/>
      <c r="S157" s="7" t="s">
        <v>208</v>
      </c>
      <c r="T157" s="12" t="s">
        <v>748</v>
      </c>
      <c r="U157" s="7" t="s">
        <v>127</v>
      </c>
      <c r="V157" s="26" t="e">
        <f t="shared" ca="1" si="2"/>
        <v>#NAME?</v>
      </c>
      <c r="W157" s="7"/>
      <c r="X157" s="7" t="s">
        <v>34</v>
      </c>
      <c r="Y157" s="31" t="s">
        <v>533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749</v>
      </c>
      <c r="C158" s="4" t="s">
        <v>750</v>
      </c>
      <c r="D158" s="7" t="s">
        <v>18</v>
      </c>
      <c r="E158" s="7" t="s">
        <v>76</v>
      </c>
      <c r="F158" s="7" t="s">
        <v>88</v>
      </c>
      <c r="G158" s="7" t="e">
        <f t="shared" ca="1" si="0"/>
        <v>#NAME?</v>
      </c>
      <c r="H158" s="26" t="s">
        <v>215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83</v>
      </c>
      <c r="N158" s="28">
        <v>1.2E-2</v>
      </c>
      <c r="O158" s="7" t="s">
        <v>23</v>
      </c>
      <c r="P158" s="29">
        <v>0</v>
      </c>
      <c r="Q158" s="30" t="s">
        <v>751</v>
      </c>
      <c r="R158" s="30"/>
      <c r="S158" s="7" t="s">
        <v>208</v>
      </c>
      <c r="T158" s="7" t="s">
        <v>752</v>
      </c>
      <c r="U158" s="7" t="s">
        <v>19</v>
      </c>
      <c r="V158" s="26" t="e">
        <f t="shared" ca="1" si="2"/>
        <v>#NAME?</v>
      </c>
      <c r="W158" s="7"/>
      <c r="X158" s="7"/>
      <c r="Y158" s="31" t="s">
        <v>324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753</v>
      </c>
      <c r="C159" s="4" t="s">
        <v>754</v>
      </c>
      <c r="D159" s="7" t="s">
        <v>18</v>
      </c>
      <c r="E159" s="7" t="s">
        <v>19</v>
      </c>
      <c r="F159" s="7" t="s">
        <v>266</v>
      </c>
      <c r="G159" s="7" t="e">
        <f t="shared" ca="1" si="0"/>
        <v>#NAME?</v>
      </c>
      <c r="H159" s="26" t="s">
        <v>215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755</v>
      </c>
      <c r="S159" s="7" t="s">
        <v>208</v>
      </c>
      <c r="T159" s="7" t="s">
        <v>756</v>
      </c>
      <c r="U159" s="7" t="s">
        <v>19</v>
      </c>
      <c r="V159" s="26" t="e">
        <f t="shared" ca="1" si="2"/>
        <v>#NAME?</v>
      </c>
      <c r="W159" s="7"/>
      <c r="X159" s="7"/>
      <c r="Y159" s="31" t="s">
        <v>210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757</v>
      </c>
      <c r="C160" s="4" t="s">
        <v>758</v>
      </c>
      <c r="D160" s="7" t="s">
        <v>81</v>
      </c>
      <c r="E160" s="7" t="s">
        <v>19</v>
      </c>
      <c r="F160" s="7" t="s">
        <v>262</v>
      </c>
      <c r="G160" s="7" t="e">
        <f t="shared" ca="1" si="0"/>
        <v>#NAME?</v>
      </c>
      <c r="H160" s="26" t="s">
        <v>343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254</v>
      </c>
      <c r="T160" s="7" t="s">
        <v>759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760</v>
      </c>
      <c r="C161" s="4" t="s">
        <v>761</v>
      </c>
      <c r="D161" s="7" t="s">
        <v>18</v>
      </c>
      <c r="E161" s="7" t="s">
        <v>30</v>
      </c>
      <c r="F161" s="7" t="s">
        <v>93</v>
      </c>
      <c r="G161" s="7" t="e">
        <f t="shared" ca="1" si="0"/>
        <v>#NAME?</v>
      </c>
      <c r="H161" s="26" t="s">
        <v>215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267</v>
      </c>
      <c r="N161" s="28">
        <v>1.4999999999999999E-2</v>
      </c>
      <c r="O161" s="7" t="s">
        <v>84</v>
      </c>
      <c r="P161" s="29">
        <v>0.1</v>
      </c>
      <c r="Q161" s="30"/>
      <c r="R161" s="30" t="s">
        <v>762</v>
      </c>
      <c r="S161" s="7" t="s">
        <v>208</v>
      </c>
      <c r="T161" s="7" t="s">
        <v>763</v>
      </c>
      <c r="U161" s="7" t="s">
        <v>117</v>
      </c>
      <c r="V161" s="26" t="e">
        <f t="shared" ca="1" si="2"/>
        <v>#NAME?</v>
      </c>
      <c r="W161" s="7"/>
      <c r="X161" s="7"/>
      <c r="Y161" s="31" t="s">
        <v>210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764</v>
      </c>
      <c r="C162" s="4" t="s">
        <v>765</v>
      </c>
      <c r="D162" s="7" t="s">
        <v>18</v>
      </c>
      <c r="E162" s="7" t="s">
        <v>30</v>
      </c>
      <c r="F162" s="7" t="s">
        <v>93</v>
      </c>
      <c r="G162" s="7" t="e">
        <f t="shared" ca="1" si="0"/>
        <v>#NAME?</v>
      </c>
      <c r="H162" s="26" t="s">
        <v>215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208</v>
      </c>
      <c r="T162" s="7" t="s">
        <v>766</v>
      </c>
      <c r="U162" s="7" t="s">
        <v>117</v>
      </c>
      <c r="V162" s="26" t="e">
        <f t="shared" ca="1" si="2"/>
        <v>#NAME?</v>
      </c>
      <c r="W162" s="7"/>
      <c r="X162" s="7"/>
      <c r="Y162" s="31" t="s">
        <v>210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764</v>
      </c>
      <c r="C163" s="4" t="s">
        <v>767</v>
      </c>
      <c r="D163" s="7" t="s">
        <v>18</v>
      </c>
      <c r="E163" s="7" t="s">
        <v>30</v>
      </c>
      <c r="F163" s="7" t="s">
        <v>93</v>
      </c>
      <c r="G163" s="7" t="e">
        <f t="shared" ca="1" si="0"/>
        <v>#NAME?</v>
      </c>
      <c r="H163" s="26" t="s">
        <v>224</v>
      </c>
      <c r="I163" s="26" t="s">
        <v>310</v>
      </c>
      <c r="J163" s="7" t="str">
        <f t="shared" si="9"/>
        <v>Não</v>
      </c>
      <c r="K163" s="27">
        <v>45140</v>
      </c>
      <c r="L163" s="27"/>
      <c r="M163" s="7" t="s">
        <v>326</v>
      </c>
      <c r="N163" s="28">
        <v>2.5000000000000001E-2</v>
      </c>
      <c r="O163" s="7" t="s">
        <v>248</v>
      </c>
      <c r="P163" s="29">
        <v>0.2</v>
      </c>
      <c r="Q163" s="30"/>
      <c r="R163" s="30"/>
      <c r="S163" s="7" t="s">
        <v>208</v>
      </c>
      <c r="T163" s="7" t="s">
        <v>766</v>
      </c>
      <c r="U163" s="7" t="s">
        <v>117</v>
      </c>
      <c r="V163" s="26" t="e">
        <f t="shared" ca="1" si="2"/>
        <v>#NAME?</v>
      </c>
      <c r="W163" s="7"/>
      <c r="X163" s="7"/>
      <c r="Y163" s="31" t="s">
        <v>210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768</v>
      </c>
      <c r="C164" s="4" t="s">
        <v>769</v>
      </c>
      <c r="D164" s="7" t="s">
        <v>18</v>
      </c>
      <c r="E164" s="7" t="s">
        <v>30</v>
      </c>
      <c r="F164" s="7" t="s">
        <v>93</v>
      </c>
      <c r="G164" s="7" t="e">
        <f t="shared" ca="1" si="0"/>
        <v>#NAME?</v>
      </c>
      <c r="H164" s="26" t="s">
        <v>343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208</v>
      </c>
      <c r="T164" s="7" t="s">
        <v>770</v>
      </c>
      <c r="U164" s="7" t="s">
        <v>117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771</v>
      </c>
      <c r="C165" s="4" t="s">
        <v>772</v>
      </c>
      <c r="D165" s="7" t="s">
        <v>18</v>
      </c>
      <c r="E165" s="7" t="s">
        <v>19</v>
      </c>
      <c r="F165" s="7" t="s">
        <v>266</v>
      </c>
      <c r="G165" s="7" t="e">
        <f t="shared" ca="1" si="0"/>
        <v>#NAME?</v>
      </c>
      <c r="H165" s="26" t="s">
        <v>224</v>
      </c>
      <c r="I165" s="26" t="s">
        <v>225</v>
      </c>
      <c r="J165" s="7" t="str">
        <f t="shared" si="9"/>
        <v>Não</v>
      </c>
      <c r="K165" s="27">
        <v>45264</v>
      </c>
      <c r="L165" s="27"/>
      <c r="M165" s="9" t="s">
        <v>437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208</v>
      </c>
      <c r="T165" s="7" t="s">
        <v>773</v>
      </c>
      <c r="U165" s="7" t="s">
        <v>19</v>
      </c>
      <c r="V165" s="26" t="e">
        <f t="shared" ca="1" si="2"/>
        <v>#NAME?</v>
      </c>
      <c r="W165" s="7"/>
      <c r="X165" s="7"/>
      <c r="Y165" s="31" t="s">
        <v>210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774</v>
      </c>
      <c r="C166" s="43" t="s">
        <v>775</v>
      </c>
      <c r="D166" s="7" t="s">
        <v>204</v>
      </c>
      <c r="E166" s="7" t="s">
        <v>19</v>
      </c>
      <c r="F166" s="7" t="s">
        <v>205</v>
      </c>
      <c r="G166" s="7" t="e">
        <f t="shared" ca="1" si="0"/>
        <v>#NAME?</v>
      </c>
      <c r="H166" s="26" t="s">
        <v>224</v>
      </c>
      <c r="I166" s="26" t="s">
        <v>225</v>
      </c>
      <c r="J166" s="7" t="str">
        <f t="shared" si="9"/>
        <v>Não</v>
      </c>
      <c r="K166" s="27">
        <v>45189</v>
      </c>
      <c r="L166" s="27"/>
      <c r="M166" s="7" t="s">
        <v>83</v>
      </c>
      <c r="N166" s="28">
        <v>1.2E-2</v>
      </c>
      <c r="O166" s="7" t="s">
        <v>84</v>
      </c>
      <c r="P166" s="29">
        <v>0.1</v>
      </c>
      <c r="Q166" s="47"/>
      <c r="R166" s="30"/>
      <c r="S166" s="7" t="s">
        <v>208</v>
      </c>
      <c r="T166" s="7" t="s">
        <v>776</v>
      </c>
      <c r="U166" s="7" t="s">
        <v>19</v>
      </c>
      <c r="V166" s="26" t="e">
        <f t="shared" ca="1" si="2"/>
        <v>#NAME?</v>
      </c>
      <c r="W166" s="7"/>
      <c r="X166" s="7"/>
      <c r="Y166" s="31" t="s">
        <v>210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777</v>
      </c>
      <c r="C167" s="4" t="s">
        <v>778</v>
      </c>
      <c r="D167" s="7" t="s">
        <v>18</v>
      </c>
      <c r="E167" s="7" t="s">
        <v>127</v>
      </c>
      <c r="F167" s="7" t="s">
        <v>779</v>
      </c>
      <c r="G167" s="7" t="e">
        <f t="shared" ca="1" si="0"/>
        <v>#NAME?</v>
      </c>
      <c r="H167" s="26" t="s">
        <v>215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267</v>
      </c>
      <c r="N167" s="28">
        <v>1.4999999999999999E-2</v>
      </c>
      <c r="O167" s="7" t="s">
        <v>84</v>
      </c>
      <c r="P167" s="29">
        <v>0.1</v>
      </c>
      <c r="Q167" s="30"/>
      <c r="R167" s="30"/>
      <c r="S167" s="7" t="s">
        <v>208</v>
      </c>
      <c r="T167" s="7" t="s">
        <v>780</v>
      </c>
      <c r="U167" s="7" t="s">
        <v>127</v>
      </c>
      <c r="V167" s="26" t="e">
        <f t="shared" ca="1" si="2"/>
        <v>#NAME?</v>
      </c>
      <c r="W167" s="7"/>
      <c r="X167" s="7"/>
      <c r="Y167" s="31" t="s">
        <v>210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781</v>
      </c>
      <c r="C168" s="4" t="s">
        <v>782</v>
      </c>
      <c r="D168" s="7" t="s">
        <v>18</v>
      </c>
      <c r="E168" s="7" t="s">
        <v>76</v>
      </c>
      <c r="F168" s="7" t="s">
        <v>229</v>
      </c>
      <c r="G168" s="7" t="e">
        <f t="shared" ca="1" si="0"/>
        <v>#NAME?</v>
      </c>
      <c r="H168" s="26" t="s">
        <v>215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783</v>
      </c>
      <c r="R168" s="30"/>
      <c r="S168" s="7" t="s">
        <v>208</v>
      </c>
      <c r="T168" s="7" t="s">
        <v>784</v>
      </c>
      <c r="U168" s="7" t="s">
        <v>25</v>
      </c>
      <c r="V168" s="26" t="e">
        <f t="shared" ca="1" si="2"/>
        <v>#NAME?</v>
      </c>
      <c r="W168" s="7"/>
      <c r="X168" s="7"/>
      <c r="Y168" s="31" t="s">
        <v>324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785</v>
      </c>
      <c r="C169" s="4" t="s">
        <v>786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206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83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208</v>
      </c>
      <c r="T169" s="7" t="s">
        <v>787</v>
      </c>
      <c r="U169" s="7" t="s">
        <v>117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788</v>
      </c>
      <c r="C170" s="4" t="s">
        <v>789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215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267</v>
      </c>
      <c r="N170" s="28">
        <v>1.4999999999999999E-2</v>
      </c>
      <c r="O170" s="7" t="s">
        <v>84</v>
      </c>
      <c r="P170" s="29">
        <v>0.1</v>
      </c>
      <c r="Q170" s="25" t="s">
        <v>790</v>
      </c>
      <c r="R170" s="30" t="s">
        <v>791</v>
      </c>
      <c r="S170" s="7" t="s">
        <v>208</v>
      </c>
      <c r="T170" s="7" t="s">
        <v>787</v>
      </c>
      <c r="U170" s="7" t="s">
        <v>117</v>
      </c>
      <c r="V170" s="26" t="e">
        <f t="shared" ca="1" si="2"/>
        <v>#NAME?</v>
      </c>
      <c r="W170" s="7"/>
      <c r="X170" s="7"/>
      <c r="Y170" s="31" t="s">
        <v>210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792</v>
      </c>
      <c r="C171" s="4" t="s">
        <v>793</v>
      </c>
      <c r="D171" s="7" t="s">
        <v>18</v>
      </c>
      <c r="E171" s="7" t="s">
        <v>30</v>
      </c>
      <c r="F171" s="7" t="s">
        <v>93</v>
      </c>
      <c r="G171" s="7" t="e">
        <f t="shared" ca="1" si="0"/>
        <v>#NAME?</v>
      </c>
      <c r="H171" s="26" t="s">
        <v>215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267</v>
      </c>
      <c r="N171" s="28">
        <v>1.4999999999999999E-2</v>
      </c>
      <c r="O171" s="7" t="s">
        <v>84</v>
      </c>
      <c r="P171" s="29">
        <v>0.1</v>
      </c>
      <c r="Q171" s="47"/>
      <c r="R171" s="47"/>
      <c r="S171" s="7" t="s">
        <v>208</v>
      </c>
      <c r="T171" s="7" t="s">
        <v>794</v>
      </c>
      <c r="U171" s="7" t="s">
        <v>117</v>
      </c>
      <c r="V171" s="26" t="e">
        <f t="shared" ca="1" si="2"/>
        <v>#NAME?</v>
      </c>
      <c r="W171" s="7"/>
      <c r="X171" s="7"/>
      <c r="Y171" s="31" t="s">
        <v>210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795</v>
      </c>
      <c r="C172" s="4" t="s">
        <v>796</v>
      </c>
      <c r="D172" s="7" t="s">
        <v>18</v>
      </c>
      <c r="E172" s="7" t="s">
        <v>30</v>
      </c>
      <c r="F172" s="7" t="s">
        <v>93</v>
      </c>
      <c r="G172" s="7" t="e">
        <f t="shared" ca="1" si="0"/>
        <v>#NAME?</v>
      </c>
      <c r="H172" s="26" t="s">
        <v>206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208</v>
      </c>
      <c r="T172" s="7" t="s">
        <v>794</v>
      </c>
      <c r="U172" s="7" t="s">
        <v>117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797</v>
      </c>
      <c r="C173" s="4" t="s">
        <v>798</v>
      </c>
      <c r="D173" s="7" t="s">
        <v>18</v>
      </c>
      <c r="E173" s="7" t="s">
        <v>76</v>
      </c>
      <c r="F173" s="7" t="s">
        <v>77</v>
      </c>
      <c r="G173" s="7" t="e">
        <f t="shared" ca="1" si="0"/>
        <v>#NAME?</v>
      </c>
      <c r="H173" s="26" t="s">
        <v>224</v>
      </c>
      <c r="I173" s="26" t="s">
        <v>225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799</v>
      </c>
      <c r="S173" s="7" t="s">
        <v>208</v>
      </c>
      <c r="T173" s="7" t="s">
        <v>800</v>
      </c>
      <c r="U173" s="7" t="s">
        <v>76</v>
      </c>
      <c r="V173" s="26" t="e">
        <f t="shared" ca="1" si="2"/>
        <v>#NAME?</v>
      </c>
      <c r="W173" s="7"/>
      <c r="X173" s="7"/>
      <c r="Y173" s="31" t="s">
        <v>210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801</v>
      </c>
      <c r="C174" s="4" t="s">
        <v>802</v>
      </c>
      <c r="D174" s="7" t="s">
        <v>18</v>
      </c>
      <c r="E174" s="7" t="s">
        <v>76</v>
      </c>
      <c r="F174" s="7" t="s">
        <v>88</v>
      </c>
      <c r="G174" s="7" t="e">
        <f t="shared" ca="1" si="0"/>
        <v>#NAME?</v>
      </c>
      <c r="H174" s="26" t="s">
        <v>206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254</v>
      </c>
      <c r="T174" s="7" t="s">
        <v>803</v>
      </c>
      <c r="U174" s="7" t="s">
        <v>19</v>
      </c>
      <c r="V174" s="26" t="e">
        <f t="shared" ca="1" si="2"/>
        <v>#NAME?</v>
      </c>
      <c r="W174" s="7"/>
      <c r="X174" s="7"/>
      <c r="Y174" s="31" t="s">
        <v>210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801</v>
      </c>
      <c r="C175" s="4" t="s">
        <v>804</v>
      </c>
      <c r="D175" s="7" t="s">
        <v>18</v>
      </c>
      <c r="E175" s="7" t="s">
        <v>76</v>
      </c>
      <c r="F175" s="7" t="s">
        <v>88</v>
      </c>
      <c r="G175" s="7" t="e">
        <f t="shared" ca="1" si="0"/>
        <v>#NAME?</v>
      </c>
      <c r="H175" s="26" t="s">
        <v>206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254</v>
      </c>
      <c r="T175" s="7" t="s">
        <v>803</v>
      </c>
      <c r="U175" s="7" t="s">
        <v>19</v>
      </c>
      <c r="V175" s="26" t="e">
        <f t="shared" ca="1" si="2"/>
        <v>#NAME?</v>
      </c>
      <c r="W175" s="7"/>
      <c r="X175" s="7"/>
      <c r="Y175" s="31" t="s">
        <v>210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805</v>
      </c>
      <c r="C176" s="4" t="s">
        <v>806</v>
      </c>
      <c r="D176" s="7" t="s">
        <v>81</v>
      </c>
      <c r="E176" s="7" t="s">
        <v>19</v>
      </c>
      <c r="F176" s="7" t="s">
        <v>262</v>
      </c>
      <c r="G176" s="7" t="e">
        <f t="shared" ca="1" si="0"/>
        <v>#NAME?</v>
      </c>
      <c r="H176" s="26" t="s">
        <v>215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267</v>
      </c>
      <c r="N176" s="28">
        <v>1.4999999999999999E-2</v>
      </c>
      <c r="O176" s="7" t="s">
        <v>84</v>
      </c>
      <c r="P176" s="29">
        <v>0.1</v>
      </c>
      <c r="Q176" s="25"/>
      <c r="R176" s="47"/>
      <c r="S176" s="7" t="s">
        <v>208</v>
      </c>
      <c r="T176" s="7" t="s">
        <v>807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808</v>
      </c>
      <c r="C177" s="4" t="s">
        <v>809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206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83</v>
      </c>
      <c r="N177" s="28">
        <v>1.2E-2</v>
      </c>
      <c r="O177" s="7" t="s">
        <v>84</v>
      </c>
      <c r="P177" s="29">
        <v>0.1</v>
      </c>
      <c r="Q177" s="25"/>
      <c r="R177" s="47" t="s">
        <v>810</v>
      </c>
      <c r="S177" s="7" t="s">
        <v>208</v>
      </c>
      <c r="T177" s="7" t="s">
        <v>811</v>
      </c>
      <c r="U177" s="7" t="s">
        <v>117</v>
      </c>
      <c r="V177" s="26" t="e">
        <f t="shared" ca="1" si="2"/>
        <v>#NAME?</v>
      </c>
      <c r="W177" s="7"/>
      <c r="X177" s="7" t="s">
        <v>34</v>
      </c>
      <c r="Y177" s="31" t="s">
        <v>210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808</v>
      </c>
      <c r="C178" s="4" t="s">
        <v>812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343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208</v>
      </c>
      <c r="T178" s="7" t="s">
        <v>811</v>
      </c>
      <c r="U178" s="7" t="s">
        <v>117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813</v>
      </c>
      <c r="C179" s="4" t="s">
        <v>814</v>
      </c>
      <c r="D179" s="7" t="s">
        <v>18</v>
      </c>
      <c r="E179" s="7" t="s">
        <v>76</v>
      </c>
      <c r="F179" s="7" t="s">
        <v>77</v>
      </c>
      <c r="G179" s="7" t="e">
        <f t="shared" ca="1" si="0"/>
        <v>#NAME?</v>
      </c>
      <c r="H179" s="26" t="s">
        <v>206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267</v>
      </c>
      <c r="N179" s="28">
        <v>1.4999999999999999E-2</v>
      </c>
      <c r="O179" s="7" t="s">
        <v>84</v>
      </c>
      <c r="P179" s="29">
        <v>0.1</v>
      </c>
      <c r="Q179" s="30"/>
      <c r="R179" s="47" t="s">
        <v>388</v>
      </c>
      <c r="S179" s="7" t="s">
        <v>208</v>
      </c>
      <c r="T179" s="7" t="s">
        <v>815</v>
      </c>
      <c r="U179" s="7" t="s">
        <v>76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816</v>
      </c>
      <c r="C180" s="4" t="s">
        <v>817</v>
      </c>
      <c r="D180" s="7" t="s">
        <v>18</v>
      </c>
      <c r="E180" s="7" t="s">
        <v>76</v>
      </c>
      <c r="F180" s="7" t="s">
        <v>88</v>
      </c>
      <c r="G180" s="7" t="e">
        <f t="shared" ca="1" si="0"/>
        <v>#NAME?</v>
      </c>
      <c r="H180" s="26" t="s">
        <v>206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424</v>
      </c>
      <c r="N180" s="28">
        <v>0.02</v>
      </c>
      <c r="O180" s="7" t="s">
        <v>84</v>
      </c>
      <c r="P180" s="29">
        <v>0.2</v>
      </c>
      <c r="Q180" s="30"/>
      <c r="R180" s="30"/>
      <c r="S180" s="7" t="s">
        <v>208</v>
      </c>
      <c r="T180" s="7" t="s">
        <v>818</v>
      </c>
      <c r="U180" s="7" t="s">
        <v>276</v>
      </c>
      <c r="V180" s="26" t="e">
        <f t="shared" ca="1" si="2"/>
        <v>#NAME?</v>
      </c>
      <c r="W180" s="7"/>
      <c r="X180" s="7"/>
      <c r="Y180" s="31" t="s">
        <v>210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819</v>
      </c>
      <c r="C181" s="4" t="s">
        <v>820</v>
      </c>
      <c r="D181" s="7" t="s">
        <v>204</v>
      </c>
      <c r="E181" s="7" t="s">
        <v>19</v>
      </c>
      <c r="F181" s="7" t="s">
        <v>588</v>
      </c>
      <c r="G181" s="7" t="e">
        <f t="shared" ca="1" si="0"/>
        <v>#NAME?</v>
      </c>
      <c r="H181" s="26" t="s">
        <v>206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437</v>
      </c>
      <c r="N181" s="28">
        <v>8.5000000000000006E-3</v>
      </c>
      <c r="O181" s="7" t="s">
        <v>23</v>
      </c>
      <c r="P181" s="29">
        <v>0</v>
      </c>
      <c r="Q181" s="85"/>
      <c r="R181" s="30" t="s">
        <v>821</v>
      </c>
      <c r="S181" s="7" t="s">
        <v>208</v>
      </c>
      <c r="T181" s="7" t="s">
        <v>822</v>
      </c>
      <c r="U181" s="7" t="s">
        <v>19</v>
      </c>
      <c r="V181" s="26" t="e">
        <f t="shared" ca="1" si="2"/>
        <v>#NAME?</v>
      </c>
      <c r="W181" s="7"/>
      <c r="X181" s="7"/>
      <c r="Y181" s="31" t="s">
        <v>210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823</v>
      </c>
      <c r="C182" s="4" t="s">
        <v>824</v>
      </c>
      <c r="D182" s="7" t="s">
        <v>204</v>
      </c>
      <c r="E182" s="7" t="s">
        <v>19</v>
      </c>
      <c r="F182" s="7" t="s">
        <v>205</v>
      </c>
      <c r="G182" s="7" t="e">
        <f t="shared" ca="1" si="0"/>
        <v>#NAME?</v>
      </c>
      <c r="H182" s="26" t="s">
        <v>206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825</v>
      </c>
      <c r="N182" s="28">
        <v>8.0000000000000002E-3</v>
      </c>
      <c r="O182" s="7" t="s">
        <v>23</v>
      </c>
      <c r="P182" s="29">
        <v>0</v>
      </c>
      <c r="Q182" s="30"/>
      <c r="R182" s="30" t="s">
        <v>821</v>
      </c>
      <c r="S182" s="7" t="s">
        <v>208</v>
      </c>
      <c r="T182" s="7" t="s">
        <v>826</v>
      </c>
      <c r="U182" s="7" t="s">
        <v>19</v>
      </c>
      <c r="V182" s="26" t="e">
        <f t="shared" ca="1" si="2"/>
        <v>#NAME?</v>
      </c>
      <c r="W182" s="7"/>
      <c r="X182" s="7"/>
      <c r="Y182" s="31" t="s">
        <v>210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827</v>
      </c>
      <c r="C183" s="46" t="s">
        <v>828</v>
      </c>
      <c r="D183" s="7" t="s">
        <v>18</v>
      </c>
      <c r="E183" s="7" t="s">
        <v>76</v>
      </c>
      <c r="F183" s="7" t="s">
        <v>77</v>
      </c>
      <c r="G183" s="7" t="e">
        <f t="shared" ca="1" si="0"/>
        <v>#NAME?</v>
      </c>
      <c r="H183" s="26" t="s">
        <v>215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140</v>
      </c>
      <c r="N183" s="28">
        <v>8.0000000000000002E-3</v>
      </c>
      <c r="O183" s="7" t="s">
        <v>141</v>
      </c>
      <c r="P183" s="29">
        <v>0.1</v>
      </c>
      <c r="Q183" s="30"/>
      <c r="R183" s="30"/>
      <c r="S183" s="7" t="s">
        <v>208</v>
      </c>
      <c r="T183" s="7" t="s">
        <v>829</v>
      </c>
      <c r="U183" s="7" t="s">
        <v>76</v>
      </c>
      <c r="V183" s="26" t="e">
        <f t="shared" ca="1" si="2"/>
        <v>#NAME?</v>
      </c>
      <c r="W183" s="7"/>
      <c r="X183" s="7"/>
      <c r="Y183" s="31" t="s">
        <v>210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830</v>
      </c>
      <c r="C184" s="49" t="s">
        <v>831</v>
      </c>
      <c r="D184" s="7" t="s">
        <v>18</v>
      </c>
      <c r="E184" s="7" t="s">
        <v>76</v>
      </c>
      <c r="F184" s="7" t="s">
        <v>77</v>
      </c>
      <c r="G184" s="7" t="e">
        <f t="shared" ca="1" si="0"/>
        <v>#NAME?</v>
      </c>
      <c r="H184" s="26" t="s">
        <v>215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208</v>
      </c>
      <c r="T184" s="7" t="s">
        <v>829</v>
      </c>
      <c r="U184" s="7" t="s">
        <v>76</v>
      </c>
      <c r="V184" s="26" t="e">
        <f t="shared" ca="1" si="2"/>
        <v>#NAME?</v>
      </c>
      <c r="W184" s="7"/>
      <c r="X184" s="7"/>
      <c r="Y184" s="31" t="s">
        <v>210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832</v>
      </c>
      <c r="C185" s="4" t="s">
        <v>833</v>
      </c>
      <c r="D185" s="7" t="s">
        <v>18</v>
      </c>
      <c r="E185" s="7" t="s">
        <v>19</v>
      </c>
      <c r="F185" s="7" t="s">
        <v>453</v>
      </c>
      <c r="G185" s="7" t="e">
        <f t="shared" ca="1" si="0"/>
        <v>#NAME?</v>
      </c>
      <c r="H185" s="26" t="s">
        <v>224</v>
      </c>
      <c r="I185" s="26" t="s">
        <v>310</v>
      </c>
      <c r="J185" s="7" t="str">
        <f t="shared" si="9"/>
        <v>Não</v>
      </c>
      <c r="K185" s="27">
        <v>45070</v>
      </c>
      <c r="L185" s="7"/>
      <c r="M185" s="7" t="s">
        <v>122</v>
      </c>
      <c r="N185" s="28">
        <v>0</v>
      </c>
      <c r="O185" s="7" t="s">
        <v>23</v>
      </c>
      <c r="P185" s="29">
        <v>0</v>
      </c>
      <c r="Q185" s="30"/>
      <c r="R185" s="30" t="s">
        <v>834</v>
      </c>
      <c r="S185" s="7" t="s">
        <v>208</v>
      </c>
      <c r="T185" s="7" t="s">
        <v>835</v>
      </c>
      <c r="U185" s="7" t="s">
        <v>19</v>
      </c>
      <c r="V185" s="26" t="e">
        <f t="shared" ca="1" si="2"/>
        <v>#NAME?</v>
      </c>
      <c r="W185" s="7"/>
      <c r="X185" s="7"/>
      <c r="Y185" s="31" t="s">
        <v>210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836</v>
      </c>
      <c r="C186" s="53" t="s">
        <v>837</v>
      </c>
      <c r="D186" s="7" t="s">
        <v>18</v>
      </c>
      <c r="E186" s="7" t="s">
        <v>76</v>
      </c>
      <c r="F186" s="7" t="s">
        <v>838</v>
      </c>
      <c r="G186" s="7" t="e">
        <f t="shared" ca="1" si="0"/>
        <v>#NAME?</v>
      </c>
      <c r="H186" s="26" t="s">
        <v>206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388</v>
      </c>
      <c r="S186" s="7" t="s">
        <v>208</v>
      </c>
      <c r="T186" s="7" t="s">
        <v>839</v>
      </c>
      <c r="U186" s="7" t="s">
        <v>19</v>
      </c>
      <c r="V186" s="26" t="e">
        <f t="shared" ca="1" si="2"/>
        <v>#NAME?</v>
      </c>
      <c r="W186" s="7"/>
      <c r="X186" s="7"/>
      <c r="Y186" s="31" t="s">
        <v>324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840</v>
      </c>
      <c r="C187" s="53" t="s">
        <v>841</v>
      </c>
      <c r="D187" s="7" t="s">
        <v>204</v>
      </c>
      <c r="E187" s="7" t="s">
        <v>19</v>
      </c>
      <c r="F187" s="7" t="s">
        <v>272</v>
      </c>
      <c r="G187" s="7" t="e">
        <f t="shared" ca="1" si="0"/>
        <v>#NAME?</v>
      </c>
      <c r="H187" s="26" t="s">
        <v>224</v>
      </c>
      <c r="I187" s="26" t="s">
        <v>252</v>
      </c>
      <c r="J187" s="7" t="str">
        <f t="shared" si="10"/>
        <v>Não</v>
      </c>
      <c r="K187" s="27">
        <v>45574</v>
      </c>
      <c r="L187" s="27"/>
      <c r="M187" s="7" t="s">
        <v>273</v>
      </c>
      <c r="N187" s="28">
        <v>3.0000000000000001E-3</v>
      </c>
      <c r="O187" s="7" t="s">
        <v>23</v>
      </c>
      <c r="P187" s="29">
        <v>0</v>
      </c>
      <c r="Q187" s="87" t="s">
        <v>842</v>
      </c>
      <c r="R187" s="47"/>
      <c r="S187" s="7" t="s">
        <v>208</v>
      </c>
      <c r="T187" s="7" t="s">
        <v>843</v>
      </c>
      <c r="U187" s="7" t="s">
        <v>276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844</v>
      </c>
      <c r="C188" s="53" t="s">
        <v>845</v>
      </c>
      <c r="D188" s="7" t="s">
        <v>18</v>
      </c>
      <c r="E188" s="7" t="s">
        <v>19</v>
      </c>
      <c r="F188" s="7" t="s">
        <v>266</v>
      </c>
      <c r="G188" s="7" t="e">
        <f t="shared" ca="1" si="0"/>
        <v>#NAME?</v>
      </c>
      <c r="H188" s="26" t="s">
        <v>215</v>
      </c>
      <c r="I188" s="26" t="s">
        <v>23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83</v>
      </c>
      <c r="N188" s="28">
        <v>1.2E-2</v>
      </c>
      <c r="O188" s="7" t="s">
        <v>84</v>
      </c>
      <c r="P188" s="29">
        <v>0.1</v>
      </c>
      <c r="Q188" s="30"/>
      <c r="R188" s="30"/>
      <c r="S188" s="7" t="s">
        <v>208</v>
      </c>
      <c r="T188" s="7" t="s">
        <v>846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210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847</v>
      </c>
      <c r="C189" s="4" t="s">
        <v>848</v>
      </c>
      <c r="D189" s="7" t="s">
        <v>18</v>
      </c>
      <c r="E189" s="7" t="s">
        <v>19</v>
      </c>
      <c r="F189" s="7" t="s">
        <v>266</v>
      </c>
      <c r="G189" s="7" t="e">
        <f t="shared" ca="1" si="0"/>
        <v>#NAME?</v>
      </c>
      <c r="H189" s="26" t="s">
        <v>215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849</v>
      </c>
      <c r="S189" s="7" t="s">
        <v>208</v>
      </c>
      <c r="T189" s="7" t="s">
        <v>850</v>
      </c>
      <c r="U189" s="7" t="s">
        <v>76</v>
      </c>
      <c r="V189" s="26" t="e">
        <f t="shared" ca="1" si="2"/>
        <v>#NAME?</v>
      </c>
      <c r="W189" s="7"/>
      <c r="X189" s="7"/>
      <c r="Y189" s="31" t="s">
        <v>210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851</v>
      </c>
      <c r="C190" s="41" t="s">
        <v>852</v>
      </c>
      <c r="D190" s="7" t="s">
        <v>107</v>
      </c>
      <c r="E190" s="7" t="s">
        <v>19</v>
      </c>
      <c r="F190" s="7" t="s">
        <v>318</v>
      </c>
      <c r="G190" s="7" t="e">
        <f t="shared" ca="1" si="0"/>
        <v>#NAME?</v>
      </c>
      <c r="H190" s="26" t="s">
        <v>215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853</v>
      </c>
      <c r="R190" s="13"/>
      <c r="S190" s="7" t="s">
        <v>208</v>
      </c>
      <c r="T190" s="7" t="s">
        <v>854</v>
      </c>
      <c r="U190" s="7" t="s">
        <v>127</v>
      </c>
      <c r="V190" s="26" t="e">
        <f t="shared" ca="1" si="2"/>
        <v>#NAME?</v>
      </c>
      <c r="W190" s="7"/>
      <c r="X190" s="7" t="s">
        <v>232</v>
      </c>
      <c r="Y190" s="31" t="s">
        <v>210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855</v>
      </c>
      <c r="C191" s="4" t="s">
        <v>856</v>
      </c>
      <c r="D191" s="7" t="s">
        <v>18</v>
      </c>
      <c r="E191" s="7" t="s">
        <v>30</v>
      </c>
      <c r="F191" s="7" t="s">
        <v>93</v>
      </c>
      <c r="G191" s="7" t="e">
        <f t="shared" ca="1" si="0"/>
        <v>#NAME?</v>
      </c>
      <c r="H191" s="26" t="s">
        <v>215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857</v>
      </c>
      <c r="S191" s="7" t="s">
        <v>208</v>
      </c>
      <c r="T191" s="7" t="s">
        <v>858</v>
      </c>
      <c r="U191" s="7" t="s">
        <v>117</v>
      </c>
      <c r="V191" s="26" t="e">
        <f t="shared" ca="1" si="2"/>
        <v>#NAME?</v>
      </c>
      <c r="W191" s="7"/>
      <c r="X191" s="7"/>
      <c r="Y191" s="31" t="s">
        <v>210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855</v>
      </c>
      <c r="C192" s="4" t="s">
        <v>859</v>
      </c>
      <c r="D192" s="7" t="s">
        <v>18</v>
      </c>
      <c r="E192" s="7" t="s">
        <v>30</v>
      </c>
      <c r="F192" s="7" t="s">
        <v>93</v>
      </c>
      <c r="G192" s="7" t="e">
        <f t="shared" ca="1" si="0"/>
        <v>#NAME?</v>
      </c>
      <c r="H192" s="26" t="s">
        <v>224</v>
      </c>
      <c r="I192" s="26" t="s">
        <v>225</v>
      </c>
      <c r="J192" s="7" t="str">
        <f t="shared" si="11"/>
        <v>Não</v>
      </c>
      <c r="K192" s="27">
        <v>45097</v>
      </c>
      <c r="L192" s="27"/>
      <c r="M192" s="7" t="s">
        <v>326</v>
      </c>
      <c r="N192" s="28">
        <v>2.5000000000000001E-2</v>
      </c>
      <c r="O192" s="7" t="s">
        <v>248</v>
      </c>
      <c r="P192" s="29">
        <v>0.2</v>
      </c>
      <c r="Q192" s="25"/>
      <c r="R192" s="30" t="s">
        <v>860</v>
      </c>
      <c r="S192" s="7" t="s">
        <v>208</v>
      </c>
      <c r="T192" s="7" t="s">
        <v>858</v>
      </c>
      <c r="U192" s="7" t="s">
        <v>117</v>
      </c>
      <c r="V192" s="26" t="e">
        <f t="shared" ca="1" si="2"/>
        <v>#NAME?</v>
      </c>
      <c r="W192" s="7"/>
      <c r="X192" s="7"/>
      <c r="Y192" s="31" t="s">
        <v>210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861</v>
      </c>
      <c r="C193" s="41" t="s">
        <v>862</v>
      </c>
      <c r="D193" s="7" t="s">
        <v>18</v>
      </c>
      <c r="E193" s="7" t="s">
        <v>19</v>
      </c>
      <c r="F193" s="7" t="s">
        <v>266</v>
      </c>
      <c r="G193" s="7" t="e">
        <f t="shared" ca="1" si="0"/>
        <v>#NAME?</v>
      </c>
      <c r="H193" s="26" t="s">
        <v>215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208</v>
      </c>
      <c r="T193" s="12" t="s">
        <v>863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210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864</v>
      </c>
      <c r="C194" s="4" t="s">
        <v>865</v>
      </c>
      <c r="D194" s="7" t="s">
        <v>18</v>
      </c>
      <c r="E194" s="7" t="s">
        <v>30</v>
      </c>
      <c r="F194" s="7" t="s">
        <v>93</v>
      </c>
      <c r="G194" s="7" t="e">
        <f t="shared" ca="1" si="0"/>
        <v>#NAME?</v>
      </c>
      <c r="H194" s="26" t="s">
        <v>206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140</v>
      </c>
      <c r="N194" s="28">
        <v>8.0000000000000002E-3</v>
      </c>
      <c r="O194" s="7" t="s">
        <v>141</v>
      </c>
      <c r="P194" s="29">
        <v>0.1</v>
      </c>
      <c r="Q194" s="30"/>
      <c r="R194" s="30"/>
      <c r="S194" s="7" t="s">
        <v>208</v>
      </c>
      <c r="T194" s="7" t="s">
        <v>866</v>
      </c>
      <c r="U194" s="7" t="s">
        <v>117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864</v>
      </c>
      <c r="C195" s="4" t="s">
        <v>867</v>
      </c>
      <c r="D195" s="7" t="s">
        <v>18</v>
      </c>
      <c r="E195" s="7" t="s">
        <v>30</v>
      </c>
      <c r="F195" s="7" t="s">
        <v>93</v>
      </c>
      <c r="G195" s="7" t="e">
        <f t="shared" ca="1" si="0"/>
        <v>#NAME?</v>
      </c>
      <c r="H195" s="26" t="s">
        <v>206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208</v>
      </c>
      <c r="T195" s="7" t="s">
        <v>866</v>
      </c>
      <c r="U195" s="7" t="s">
        <v>117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868</v>
      </c>
      <c r="C196" s="4" t="s">
        <v>869</v>
      </c>
      <c r="D196" s="7" t="s">
        <v>18</v>
      </c>
      <c r="E196" s="7" t="s">
        <v>30</v>
      </c>
      <c r="F196" s="7" t="s">
        <v>93</v>
      </c>
      <c r="G196" s="7" t="e">
        <f t="shared" ca="1" si="0"/>
        <v>#NAME?</v>
      </c>
      <c r="H196" s="26" t="s">
        <v>224</v>
      </c>
      <c r="I196" s="26" t="s">
        <v>225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870</v>
      </c>
      <c r="S196" s="7" t="s">
        <v>208</v>
      </c>
      <c r="T196" s="7" t="s">
        <v>866</v>
      </c>
      <c r="U196" s="7" t="s">
        <v>117</v>
      </c>
      <c r="V196" s="26" t="e">
        <f t="shared" ca="1" si="2"/>
        <v>#NAME?</v>
      </c>
      <c r="W196" s="7"/>
      <c r="X196" s="7"/>
      <c r="Y196" s="32" t="s">
        <v>210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871</v>
      </c>
      <c r="C197" s="4" t="s">
        <v>872</v>
      </c>
      <c r="D197" s="7" t="s">
        <v>18</v>
      </c>
      <c r="E197" s="7" t="s">
        <v>19</v>
      </c>
      <c r="F197" s="7" t="s">
        <v>338</v>
      </c>
      <c r="G197" s="7" t="e">
        <f t="shared" ca="1" si="0"/>
        <v>#NAME?</v>
      </c>
      <c r="H197" s="26" t="s">
        <v>215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254</v>
      </c>
      <c r="T197" s="7" t="s">
        <v>873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210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874</v>
      </c>
      <c r="C198" s="4" t="s">
        <v>875</v>
      </c>
      <c r="D198" s="7" t="s">
        <v>18</v>
      </c>
      <c r="E198" s="7" t="s">
        <v>76</v>
      </c>
      <c r="F198" s="7" t="s">
        <v>77</v>
      </c>
      <c r="G198" s="7" t="e">
        <f t="shared" ca="1" si="0"/>
        <v>#NAME?</v>
      </c>
      <c r="H198" s="26" t="s">
        <v>224</v>
      </c>
      <c r="I198" s="26" t="s">
        <v>310</v>
      </c>
      <c r="J198" s="7" t="str">
        <f t="shared" si="11"/>
        <v>Não</v>
      </c>
      <c r="K198" s="27">
        <v>45121</v>
      </c>
      <c r="L198" s="27"/>
      <c r="M198" s="7" t="s">
        <v>109</v>
      </c>
      <c r="N198" s="28">
        <v>8.0000000000000002E-3</v>
      </c>
      <c r="O198" s="7" t="s">
        <v>23</v>
      </c>
      <c r="P198" s="29">
        <v>0</v>
      </c>
      <c r="Q198" s="30"/>
      <c r="R198" s="30" t="s">
        <v>876</v>
      </c>
      <c r="S198" s="7" t="s">
        <v>254</v>
      </c>
      <c r="T198" s="7" t="s">
        <v>877</v>
      </c>
      <c r="U198" s="7" t="s">
        <v>76</v>
      </c>
      <c r="V198" s="26" t="e">
        <f t="shared" ca="1" si="2"/>
        <v>#NAME?</v>
      </c>
      <c r="W198" s="7"/>
      <c r="X198" s="7"/>
      <c r="Y198" s="31" t="s">
        <v>324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878</v>
      </c>
      <c r="C199" s="4" t="s">
        <v>879</v>
      </c>
      <c r="D199" s="7" t="s">
        <v>204</v>
      </c>
      <c r="E199" s="7" t="s">
        <v>19</v>
      </c>
      <c r="F199" s="7" t="s">
        <v>205</v>
      </c>
      <c r="G199" s="7" t="e">
        <f t="shared" ca="1" si="0"/>
        <v>#NAME?</v>
      </c>
      <c r="H199" s="26" t="s">
        <v>206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267</v>
      </c>
      <c r="N199" s="28">
        <v>0.01</v>
      </c>
      <c r="O199" s="7" t="s">
        <v>84</v>
      </c>
      <c r="P199" s="29">
        <v>0.1</v>
      </c>
      <c r="Q199" s="30"/>
      <c r="R199" s="30" t="s">
        <v>880</v>
      </c>
      <c r="S199" s="7" t="s">
        <v>208</v>
      </c>
      <c r="T199" s="7" t="s">
        <v>881</v>
      </c>
      <c r="U199" s="7" t="s">
        <v>19</v>
      </c>
      <c r="V199" s="26" t="e">
        <f t="shared" ca="1" si="2"/>
        <v>#NAME?</v>
      </c>
      <c r="W199" s="7"/>
      <c r="X199" s="7"/>
      <c r="Y199" s="31" t="s">
        <v>210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882</v>
      </c>
      <c r="C200" s="41" t="s">
        <v>883</v>
      </c>
      <c r="D200" s="7" t="s">
        <v>107</v>
      </c>
      <c r="E200" s="7" t="s">
        <v>19</v>
      </c>
      <c r="F200" s="7" t="s">
        <v>220</v>
      </c>
      <c r="G200" s="7" t="e">
        <f t="shared" ca="1" si="0"/>
        <v>#NAME?</v>
      </c>
      <c r="H200" s="26" t="s">
        <v>215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83</v>
      </c>
      <c r="N200" s="28">
        <v>1.2E-2</v>
      </c>
      <c r="O200" s="7" t="s">
        <v>84</v>
      </c>
      <c r="P200" s="29">
        <v>0.1</v>
      </c>
      <c r="Q200" s="30"/>
      <c r="R200" s="30"/>
      <c r="S200" s="7" t="s">
        <v>208</v>
      </c>
      <c r="T200" s="7" t="s">
        <v>884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210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885</v>
      </c>
      <c r="C201" s="37" t="s">
        <v>886</v>
      </c>
      <c r="D201" s="7" t="s">
        <v>204</v>
      </c>
      <c r="E201" s="7" t="s">
        <v>19</v>
      </c>
      <c r="F201" s="7" t="s">
        <v>588</v>
      </c>
      <c r="G201" s="7" t="e">
        <f t="shared" ca="1" si="0"/>
        <v>#NAME?</v>
      </c>
      <c r="H201" s="26" t="s">
        <v>206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821</v>
      </c>
      <c r="S201" s="7" t="s">
        <v>208</v>
      </c>
      <c r="T201" s="7" t="s">
        <v>887</v>
      </c>
      <c r="U201" s="7" t="s">
        <v>19</v>
      </c>
      <c r="V201" s="26" t="e">
        <f t="shared" ca="1" si="2"/>
        <v>#NAME?</v>
      </c>
      <c r="W201" s="7"/>
      <c r="X201" s="7"/>
      <c r="Y201" s="31" t="s">
        <v>210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888</v>
      </c>
      <c r="C202" s="4" t="s">
        <v>889</v>
      </c>
      <c r="D202" s="7" t="s">
        <v>18</v>
      </c>
      <c r="E202" s="7" t="s">
        <v>19</v>
      </c>
      <c r="F202" s="7" t="s">
        <v>97</v>
      </c>
      <c r="G202" s="7" t="e">
        <f t="shared" ca="1" si="0"/>
        <v>#NAME?</v>
      </c>
      <c r="H202" s="26" t="s">
        <v>215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208</v>
      </c>
      <c r="T202" s="7" t="s">
        <v>890</v>
      </c>
      <c r="U202" s="7" t="s">
        <v>19</v>
      </c>
      <c r="V202" s="26" t="e">
        <f t="shared" ca="1" si="2"/>
        <v>#NAME?</v>
      </c>
      <c r="W202" s="7"/>
      <c r="X202" s="7"/>
      <c r="Y202" s="31" t="s">
        <v>210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891</v>
      </c>
      <c r="C203" s="4" t="s">
        <v>892</v>
      </c>
      <c r="D203" s="7" t="s">
        <v>213</v>
      </c>
      <c r="E203" s="7" t="s">
        <v>76</v>
      </c>
      <c r="F203" s="7" t="s">
        <v>214</v>
      </c>
      <c r="G203" s="7" t="e">
        <f t="shared" ca="1" si="0"/>
        <v>#NAME?</v>
      </c>
      <c r="H203" s="26" t="s">
        <v>215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208</v>
      </c>
      <c r="T203" s="7" t="s">
        <v>893</v>
      </c>
      <c r="U203" s="7" t="s">
        <v>127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894</v>
      </c>
      <c r="C204" s="4" t="s">
        <v>895</v>
      </c>
      <c r="D204" s="7" t="s">
        <v>18</v>
      </c>
      <c r="E204" s="7" t="s">
        <v>76</v>
      </c>
      <c r="F204" s="7" t="s">
        <v>77</v>
      </c>
      <c r="G204" s="7" t="e">
        <f t="shared" ca="1" si="0"/>
        <v>#NAME?</v>
      </c>
      <c r="H204" s="26" t="s">
        <v>224</v>
      </c>
      <c r="I204" s="26" t="s">
        <v>225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208</v>
      </c>
      <c r="T204" s="7" t="s">
        <v>896</v>
      </c>
      <c r="U204" s="7" t="s">
        <v>76</v>
      </c>
      <c r="V204" s="26" t="e">
        <f t="shared" ca="1" si="2"/>
        <v>#NAME?</v>
      </c>
      <c r="W204" s="7"/>
      <c r="X204" s="7"/>
      <c r="Y204" s="31" t="s">
        <v>210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897</v>
      </c>
      <c r="C205" s="4" t="s">
        <v>898</v>
      </c>
      <c r="D205" s="7" t="s">
        <v>204</v>
      </c>
      <c r="E205" s="7" t="s">
        <v>19</v>
      </c>
      <c r="F205" s="7" t="s">
        <v>899</v>
      </c>
      <c r="G205" s="7" t="e">
        <f t="shared" ca="1" si="0"/>
        <v>#NAME?</v>
      </c>
      <c r="H205" s="26" t="s">
        <v>224</v>
      </c>
      <c r="I205" s="26" t="s">
        <v>225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208</v>
      </c>
      <c r="T205" s="7" t="s">
        <v>900</v>
      </c>
      <c r="U205" s="7" t="s">
        <v>19</v>
      </c>
      <c r="V205" s="26" t="e">
        <f t="shared" ca="1" si="2"/>
        <v>#NAME?</v>
      </c>
      <c r="W205" s="7"/>
      <c r="X205" s="7"/>
      <c r="Y205" s="31" t="s">
        <v>324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901</v>
      </c>
      <c r="C206" s="4" t="s">
        <v>902</v>
      </c>
      <c r="D206" s="7" t="s">
        <v>204</v>
      </c>
      <c r="E206" s="7" t="s">
        <v>19</v>
      </c>
      <c r="F206" s="7" t="s">
        <v>901</v>
      </c>
      <c r="G206" s="7" t="e">
        <f t="shared" ca="1" si="0"/>
        <v>#NAME?</v>
      </c>
      <c r="H206" s="26" t="s">
        <v>224</v>
      </c>
      <c r="I206" s="26" t="s">
        <v>225</v>
      </c>
      <c r="J206" s="7" t="str">
        <f t="shared" si="11"/>
        <v>Não</v>
      </c>
      <c r="K206" s="27">
        <v>45000</v>
      </c>
      <c r="L206" s="7"/>
      <c r="M206" s="7" t="s">
        <v>424</v>
      </c>
      <c r="N206" s="28">
        <v>0.02</v>
      </c>
      <c r="O206" s="7" t="s">
        <v>84</v>
      </c>
      <c r="P206" s="29">
        <v>0.2</v>
      </c>
      <c r="Q206" s="30"/>
      <c r="R206" s="30"/>
      <c r="S206" s="7" t="s">
        <v>208</v>
      </c>
      <c r="T206" s="7" t="s">
        <v>903</v>
      </c>
      <c r="U206" s="7" t="s">
        <v>19</v>
      </c>
      <c r="V206" s="26" t="e">
        <f t="shared" ca="1" si="2"/>
        <v>#NAME?</v>
      </c>
      <c r="W206" s="7"/>
      <c r="X206" s="7"/>
      <c r="Y206" s="31" t="s">
        <v>210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904</v>
      </c>
      <c r="C207" s="4" t="s">
        <v>905</v>
      </c>
      <c r="D207" s="7" t="s">
        <v>18</v>
      </c>
      <c r="E207" s="7" t="s">
        <v>19</v>
      </c>
      <c r="F207" s="7" t="s">
        <v>453</v>
      </c>
      <c r="G207" s="7" t="e">
        <f t="shared" ca="1" si="0"/>
        <v>#NAME?</v>
      </c>
      <c r="H207" s="26" t="s">
        <v>224</v>
      </c>
      <c r="I207" s="26" t="s">
        <v>310</v>
      </c>
      <c r="J207" s="7" t="str">
        <f t="shared" si="11"/>
        <v>Não</v>
      </c>
      <c r="K207" s="27">
        <v>44921</v>
      </c>
      <c r="L207" s="7"/>
      <c r="M207" s="7" t="s">
        <v>267</v>
      </c>
      <c r="N207" s="28">
        <v>1.4999999999999999E-2</v>
      </c>
      <c r="O207" s="7" t="s">
        <v>84</v>
      </c>
      <c r="P207" s="29">
        <v>0.1</v>
      </c>
      <c r="Q207" s="30"/>
      <c r="R207" s="30"/>
      <c r="S207" s="7" t="s">
        <v>208</v>
      </c>
      <c r="T207" s="7" t="s">
        <v>906</v>
      </c>
      <c r="U207" s="7" t="s">
        <v>19</v>
      </c>
      <c r="V207" s="26" t="e">
        <f t="shared" ca="1" si="2"/>
        <v>#NAME?</v>
      </c>
      <c r="W207" s="7"/>
      <c r="X207" s="7"/>
      <c r="Y207" s="31" t="s">
        <v>324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907</v>
      </c>
      <c r="C208" s="4" t="s">
        <v>908</v>
      </c>
      <c r="D208" s="7" t="s">
        <v>18</v>
      </c>
      <c r="E208" s="7" t="s">
        <v>19</v>
      </c>
      <c r="F208" s="7" t="s">
        <v>266</v>
      </c>
      <c r="G208" s="7" t="e">
        <f t="shared" ca="1" si="0"/>
        <v>#NAME?</v>
      </c>
      <c r="H208" s="26" t="s">
        <v>224</v>
      </c>
      <c r="I208" s="26" t="s">
        <v>225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909</v>
      </c>
      <c r="S208" s="7" t="s">
        <v>208</v>
      </c>
      <c r="T208" s="7" t="s">
        <v>910</v>
      </c>
      <c r="U208" s="7" t="s">
        <v>19</v>
      </c>
      <c r="V208" s="26" t="e">
        <f t="shared" ca="1" si="2"/>
        <v>#NAME?</v>
      </c>
      <c r="W208" s="7"/>
      <c r="X208" s="7"/>
      <c r="Y208" s="31" t="s">
        <v>210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911</v>
      </c>
      <c r="C209" s="4" t="s">
        <v>912</v>
      </c>
      <c r="D209" s="7" t="s">
        <v>213</v>
      </c>
      <c r="E209" s="7" t="s">
        <v>76</v>
      </c>
      <c r="F209" s="7" t="s">
        <v>214</v>
      </c>
      <c r="G209" s="7" t="e">
        <f t="shared" ca="1" si="0"/>
        <v>#NAME?</v>
      </c>
      <c r="H209" s="26" t="s">
        <v>224</v>
      </c>
      <c r="I209" s="26" t="s">
        <v>225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208</v>
      </c>
      <c r="T209" s="7" t="s">
        <v>913</v>
      </c>
      <c r="U209" s="7" t="s">
        <v>76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914</v>
      </c>
      <c r="C210" s="4" t="s">
        <v>915</v>
      </c>
      <c r="D210" s="7" t="s">
        <v>204</v>
      </c>
      <c r="E210" s="7" t="s">
        <v>19</v>
      </c>
      <c r="F210" s="7" t="s">
        <v>916</v>
      </c>
      <c r="G210" s="7" t="e">
        <f t="shared" ca="1" si="0"/>
        <v>#NAME?</v>
      </c>
      <c r="H210" s="26" t="s">
        <v>215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208</v>
      </c>
      <c r="T210" s="7" t="s">
        <v>917</v>
      </c>
      <c r="U210" s="7" t="s">
        <v>19</v>
      </c>
      <c r="V210" s="26" t="e">
        <f t="shared" ca="1" si="2"/>
        <v>#NAME?</v>
      </c>
      <c r="W210" s="7"/>
      <c r="X210" s="7"/>
      <c r="Y210" s="31" t="s">
        <v>210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914</v>
      </c>
      <c r="C211" s="4" t="s">
        <v>918</v>
      </c>
      <c r="D211" s="7" t="s">
        <v>204</v>
      </c>
      <c r="E211" s="7" t="s">
        <v>19</v>
      </c>
      <c r="F211" s="7" t="s">
        <v>916</v>
      </c>
      <c r="G211" s="7" t="e">
        <f t="shared" ca="1" si="0"/>
        <v>#NAME?</v>
      </c>
      <c r="H211" s="26" t="s">
        <v>215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919</v>
      </c>
      <c r="S211" s="7" t="s">
        <v>208</v>
      </c>
      <c r="T211" s="7" t="s">
        <v>917</v>
      </c>
      <c r="U211" s="7" t="s">
        <v>19</v>
      </c>
      <c r="V211" s="26" t="e">
        <f t="shared" ca="1" si="2"/>
        <v>#NAME?</v>
      </c>
      <c r="W211" s="7"/>
      <c r="X211" s="7"/>
      <c r="Y211" s="31" t="s">
        <v>210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920</v>
      </c>
      <c r="C212" s="4" t="s">
        <v>921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215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208</v>
      </c>
      <c r="T212" s="7" t="s">
        <v>922</v>
      </c>
      <c r="U212" s="7" t="s">
        <v>923</v>
      </c>
      <c r="V212" s="26" t="e">
        <f t="shared" ca="1" si="2"/>
        <v>#NAME?</v>
      </c>
      <c r="W212" s="7"/>
      <c r="X212" s="7"/>
      <c r="Y212" s="31" t="s">
        <v>210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924</v>
      </c>
      <c r="C213" s="4" t="s">
        <v>925</v>
      </c>
      <c r="D213" s="7" t="s">
        <v>18</v>
      </c>
      <c r="E213" s="7" t="s">
        <v>19</v>
      </c>
      <c r="F213" s="7" t="s">
        <v>97</v>
      </c>
      <c r="G213" s="7" t="e">
        <f t="shared" ca="1" si="0"/>
        <v>#NAME?</v>
      </c>
      <c r="H213" s="26" t="s">
        <v>224</v>
      </c>
      <c r="I213" s="26" t="s">
        <v>225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208</v>
      </c>
      <c r="T213" s="7" t="s">
        <v>926</v>
      </c>
      <c r="U213" s="7" t="s">
        <v>19</v>
      </c>
      <c r="V213" s="26" t="e">
        <f t="shared" ca="1" si="2"/>
        <v>#NAME?</v>
      </c>
      <c r="W213" s="7"/>
      <c r="X213" s="7"/>
      <c r="Y213" s="31" t="s">
        <v>324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927</v>
      </c>
      <c r="C214" s="4" t="s">
        <v>928</v>
      </c>
      <c r="D214" s="7" t="s">
        <v>18</v>
      </c>
      <c r="E214" s="7" t="s">
        <v>19</v>
      </c>
      <c r="F214" s="7" t="s">
        <v>97</v>
      </c>
      <c r="G214" s="7" t="e">
        <f t="shared" ca="1" si="0"/>
        <v>#NAME?</v>
      </c>
      <c r="H214" s="26" t="s">
        <v>224</v>
      </c>
      <c r="I214" s="26" t="s">
        <v>225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208</v>
      </c>
      <c r="T214" s="7" t="s">
        <v>926</v>
      </c>
      <c r="U214" s="7" t="s">
        <v>19</v>
      </c>
      <c r="V214" s="26" t="e">
        <f t="shared" ca="1" si="2"/>
        <v>#NAME?</v>
      </c>
      <c r="W214" s="7"/>
      <c r="X214" s="7"/>
      <c r="Y214" s="31" t="s">
        <v>324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929</v>
      </c>
      <c r="C215" s="4" t="s">
        <v>930</v>
      </c>
      <c r="D215" s="7" t="s">
        <v>18</v>
      </c>
      <c r="E215" s="7" t="s">
        <v>30</v>
      </c>
      <c r="F215" s="7" t="s">
        <v>93</v>
      </c>
      <c r="G215" s="7" t="e">
        <f t="shared" ca="1" si="0"/>
        <v>#NAME?</v>
      </c>
      <c r="H215" s="26" t="s">
        <v>215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208</v>
      </c>
      <c r="T215" s="7" t="s">
        <v>931</v>
      </c>
      <c r="U215" s="7" t="s">
        <v>117</v>
      </c>
      <c r="V215" s="26" t="e">
        <f t="shared" ca="1" si="2"/>
        <v>#NAME?</v>
      </c>
      <c r="W215" s="7"/>
      <c r="X215" s="7"/>
      <c r="Y215" s="31" t="s">
        <v>210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3" t="s">
        <v>932</v>
      </c>
      <c r="C216" s="4" t="s">
        <v>933</v>
      </c>
      <c r="D216" s="7" t="s">
        <v>18</v>
      </c>
      <c r="E216" s="7" t="s">
        <v>19</v>
      </c>
      <c r="F216" s="7" t="s">
        <v>20</v>
      </c>
      <c r="G216" s="7" t="e">
        <f t="shared" ca="1" si="0"/>
        <v>#NAME?</v>
      </c>
      <c r="H216" s="26" t="s">
        <v>224</v>
      </c>
      <c r="I216" s="26" t="s">
        <v>225</v>
      </c>
      <c r="J216" s="7" t="str">
        <f t="shared" si="11"/>
        <v>Não</v>
      </c>
      <c r="K216" s="27">
        <v>45166</v>
      </c>
      <c r="L216" s="27"/>
      <c r="M216" s="7" t="s">
        <v>267</v>
      </c>
      <c r="N216" s="28">
        <v>1.4999999999999999E-2</v>
      </c>
      <c r="O216" s="7" t="s">
        <v>84</v>
      </c>
      <c r="P216" s="29">
        <v>0.1</v>
      </c>
      <c r="Q216" s="30"/>
      <c r="R216" s="30"/>
      <c r="S216" s="7" t="s">
        <v>208</v>
      </c>
      <c r="T216" s="7" t="s">
        <v>934</v>
      </c>
      <c r="U216" s="7" t="s">
        <v>19</v>
      </c>
      <c r="V216" s="26" t="e">
        <f t="shared" ca="1" si="2"/>
        <v>#NAME?</v>
      </c>
      <c r="W216" s="7"/>
      <c r="X216" s="7"/>
      <c r="Y216" s="31" t="s">
        <v>210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29</v>
      </c>
      <c r="B217" s="39" t="s">
        <v>935</v>
      </c>
      <c r="C217" s="46" t="s">
        <v>936</v>
      </c>
      <c r="D217" s="7" t="s">
        <v>18</v>
      </c>
      <c r="E217" s="7" t="s">
        <v>30</v>
      </c>
      <c r="F217" s="7" t="s">
        <v>31</v>
      </c>
      <c r="G217" s="7" t="e">
        <f t="shared" ca="1" si="0"/>
        <v>#NAME?</v>
      </c>
      <c r="H217" s="26" t="s">
        <v>224</v>
      </c>
      <c r="I217" s="26" t="s">
        <v>225</v>
      </c>
      <c r="J217" s="7" t="str">
        <f t="shared" si="11"/>
        <v>Não</v>
      </c>
      <c r="K217" s="27">
        <v>45233</v>
      </c>
      <c r="L217" s="27"/>
      <c r="M217" s="7" t="s">
        <v>83</v>
      </c>
      <c r="N217" s="28">
        <v>1.2E-2</v>
      </c>
      <c r="O217" s="7" t="s">
        <v>84</v>
      </c>
      <c r="P217" s="29">
        <v>0.1</v>
      </c>
      <c r="Q217" s="30"/>
      <c r="R217" s="30"/>
      <c r="S217" s="7" t="s">
        <v>208</v>
      </c>
      <c r="T217" s="7" t="s">
        <v>937</v>
      </c>
      <c r="U217" s="7" t="s">
        <v>117</v>
      </c>
      <c r="V217" s="26" t="e">
        <f t="shared" ca="1" si="2"/>
        <v>#NAME?</v>
      </c>
      <c r="W217" s="7"/>
      <c r="X217" s="7"/>
      <c r="Y217" s="31" t="s">
        <v>210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14" t="s">
        <v>938</v>
      </c>
      <c r="C218" s="4" t="s">
        <v>939</v>
      </c>
      <c r="D218" s="7" t="s">
        <v>204</v>
      </c>
      <c r="E218" s="7" t="s">
        <v>19</v>
      </c>
      <c r="F218" s="7" t="s">
        <v>205</v>
      </c>
      <c r="G218" s="7" t="e">
        <f t="shared" ca="1" si="0"/>
        <v>#NAME?</v>
      </c>
      <c r="H218" s="26" t="s">
        <v>206</v>
      </c>
      <c r="I218" s="26" t="s">
        <v>23</v>
      </c>
      <c r="J218" s="7" t="str">
        <f t="shared" si="11"/>
        <v>Não</v>
      </c>
      <c r="K218" s="27">
        <v>45145</v>
      </c>
      <c r="L218" s="27">
        <v>45537</v>
      </c>
      <c r="M218" s="7" t="s">
        <v>940</v>
      </c>
      <c r="N218" s="28">
        <v>1.4E-2</v>
      </c>
      <c r="O218" s="7" t="s">
        <v>84</v>
      </c>
      <c r="P218" s="29">
        <v>0.2</v>
      </c>
      <c r="Q218" s="30"/>
      <c r="R218" s="30"/>
      <c r="S218" s="7" t="s">
        <v>208</v>
      </c>
      <c r="T218" s="7" t="s">
        <v>941</v>
      </c>
      <c r="U218" s="7" t="s">
        <v>19</v>
      </c>
      <c r="V218" s="26" t="e">
        <f t="shared" ca="1" si="2"/>
        <v>#NAME?</v>
      </c>
      <c r="W218" s="7"/>
      <c r="X218" s="7"/>
      <c r="Y218" s="31" t="s">
        <v>210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86" t="s">
        <v>942</v>
      </c>
      <c r="C219" s="46" t="s">
        <v>943</v>
      </c>
      <c r="D219" s="7" t="s">
        <v>18</v>
      </c>
      <c r="E219" s="7" t="s">
        <v>76</v>
      </c>
      <c r="F219" s="7" t="s">
        <v>229</v>
      </c>
      <c r="G219" s="7" t="e">
        <f t="shared" ca="1" si="0"/>
        <v>#NAME?</v>
      </c>
      <c r="H219" s="26" t="s">
        <v>215</v>
      </c>
      <c r="I219" s="26" t="s">
        <v>23</v>
      </c>
      <c r="J219" s="7" t="str">
        <f t="shared" si="11"/>
        <v>Sim</v>
      </c>
      <c r="K219" s="27">
        <v>45217</v>
      </c>
      <c r="L219" s="27"/>
      <c r="M219" s="7" t="s">
        <v>22</v>
      </c>
      <c r="N219" s="28">
        <v>1.2E-2</v>
      </c>
      <c r="O219" s="7" t="s">
        <v>23</v>
      </c>
      <c r="P219" s="29">
        <v>0</v>
      </c>
      <c r="Q219" s="39" t="s">
        <v>944</v>
      </c>
      <c r="R219" s="30"/>
      <c r="S219" s="7" t="s">
        <v>208</v>
      </c>
      <c r="T219" s="7" t="s">
        <v>945</v>
      </c>
      <c r="U219" s="7" t="s">
        <v>76</v>
      </c>
      <c r="V219" s="26" t="e">
        <f t="shared" ca="1" si="2"/>
        <v>#NAME?</v>
      </c>
      <c r="W219" s="7"/>
      <c r="X219" s="7"/>
      <c r="Y219" s="31" t="s">
        <v>210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946</v>
      </c>
      <c r="C220" s="46" t="s">
        <v>947</v>
      </c>
      <c r="D220" s="7" t="s">
        <v>18</v>
      </c>
      <c r="E220" s="7" t="s">
        <v>76</v>
      </c>
      <c r="F220" s="7" t="s">
        <v>229</v>
      </c>
      <c r="G220" s="7" t="e">
        <f t="shared" ca="1" si="0"/>
        <v>#NAME?</v>
      </c>
      <c r="H220" s="26" t="s">
        <v>215</v>
      </c>
      <c r="I220" s="26" t="s">
        <v>23</v>
      </c>
      <c r="J220" s="7" t="str">
        <f t="shared" si="11"/>
        <v>Não</v>
      </c>
      <c r="K220" s="27">
        <v>45462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/>
      <c r="R220" s="30"/>
      <c r="S220" s="7" t="s">
        <v>208</v>
      </c>
      <c r="T220" s="7" t="s">
        <v>948</v>
      </c>
      <c r="U220" s="7" t="s">
        <v>76</v>
      </c>
      <c r="V220" s="26" t="e">
        <f t="shared" ca="1" si="2"/>
        <v>#NAME?</v>
      </c>
      <c r="W220" s="7"/>
      <c r="X220" s="7" t="s">
        <v>34</v>
      </c>
      <c r="Y220" s="31" t="s">
        <v>210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3" t="s">
        <v>949</v>
      </c>
      <c r="C221" s="4" t="s">
        <v>950</v>
      </c>
      <c r="D221" s="7" t="s">
        <v>204</v>
      </c>
      <c r="E221" s="7" t="s">
        <v>19</v>
      </c>
      <c r="F221" s="7" t="s">
        <v>347</v>
      </c>
      <c r="G221" s="7" t="e">
        <f t="shared" ca="1" si="0"/>
        <v>#NAME?</v>
      </c>
      <c r="H221" s="26" t="s">
        <v>215</v>
      </c>
      <c r="I221" s="26" t="s">
        <v>23</v>
      </c>
      <c r="J221" s="7" t="str">
        <f t="shared" si="11"/>
        <v>Não</v>
      </c>
      <c r="K221" s="27">
        <v>45002</v>
      </c>
      <c r="L221" s="7"/>
      <c r="M221" s="7" t="s">
        <v>22</v>
      </c>
      <c r="N221" s="28">
        <v>1.2E-2</v>
      </c>
      <c r="O221" s="7" t="s">
        <v>23</v>
      </c>
      <c r="P221" s="29">
        <v>0</v>
      </c>
      <c r="Q221" s="30"/>
      <c r="R221" s="30"/>
      <c r="S221" s="7" t="s">
        <v>208</v>
      </c>
      <c r="T221" s="7" t="s">
        <v>951</v>
      </c>
      <c r="U221" s="7" t="s">
        <v>19</v>
      </c>
      <c r="V221" s="26" t="e">
        <f t="shared" ca="1" si="2"/>
        <v>#NAME?</v>
      </c>
      <c r="W221" s="7"/>
      <c r="X221" s="7"/>
      <c r="Y221" s="31" t="s">
        <v>210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14" t="s">
        <v>952</v>
      </c>
      <c r="C222" s="4" t="s">
        <v>953</v>
      </c>
      <c r="D222" s="7" t="s">
        <v>18</v>
      </c>
      <c r="E222" s="7" t="s">
        <v>76</v>
      </c>
      <c r="F222" s="7" t="s">
        <v>229</v>
      </c>
      <c r="G222" s="7" t="e">
        <f t="shared" ca="1" si="0"/>
        <v>#NAME?</v>
      </c>
      <c r="H222" s="26" t="s">
        <v>215</v>
      </c>
      <c r="I222" s="26" t="s">
        <v>23</v>
      </c>
      <c r="J222" s="7" t="str">
        <f t="shared" si="11"/>
        <v>Sim</v>
      </c>
      <c r="K222" s="27">
        <v>45058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 t="s">
        <v>954</v>
      </c>
      <c r="R222" s="30"/>
      <c r="S222" s="7" t="s">
        <v>208</v>
      </c>
      <c r="T222" s="7" t="s">
        <v>955</v>
      </c>
      <c r="U222" s="7" t="s">
        <v>76</v>
      </c>
      <c r="V222" s="26" t="e">
        <f t="shared" ca="1" si="2"/>
        <v>#NAME?</v>
      </c>
      <c r="W222" s="7"/>
      <c r="X222" s="7" t="s">
        <v>34</v>
      </c>
      <c r="Y222" s="31" t="s">
        <v>210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952</v>
      </c>
      <c r="C223" s="4" t="s">
        <v>956</v>
      </c>
      <c r="D223" s="7" t="s">
        <v>18</v>
      </c>
      <c r="E223" s="7" t="s">
        <v>76</v>
      </c>
      <c r="F223" s="7" t="s">
        <v>229</v>
      </c>
      <c r="G223" s="7" t="e">
        <f t="shared" ca="1" si="0"/>
        <v>#NAME?</v>
      </c>
      <c r="H223" s="26" t="s">
        <v>224</v>
      </c>
      <c r="I223" s="26" t="s">
        <v>225</v>
      </c>
      <c r="J223" s="7" t="str">
        <f t="shared" si="11"/>
        <v>Não</v>
      </c>
      <c r="K223" s="27">
        <v>45681</v>
      </c>
      <c r="L223" s="7"/>
      <c r="M223" s="7" t="s">
        <v>90</v>
      </c>
      <c r="N223" s="28">
        <v>1.2E-2</v>
      </c>
      <c r="O223" s="7" t="s">
        <v>23</v>
      </c>
      <c r="P223" s="29">
        <v>0</v>
      </c>
      <c r="Q223" s="30"/>
      <c r="R223" s="30"/>
      <c r="S223" s="7" t="s">
        <v>208</v>
      </c>
      <c r="T223" s="7" t="s">
        <v>955</v>
      </c>
      <c r="U223" s="7" t="s">
        <v>76</v>
      </c>
      <c r="V223" s="26" t="e">
        <f t="shared" ca="1" si="2"/>
        <v>#NAME?</v>
      </c>
      <c r="W223" s="7"/>
      <c r="X223" s="7" t="s">
        <v>34</v>
      </c>
      <c r="Y223" s="31"/>
      <c r="Z223" s="32"/>
      <c r="AA223" s="33">
        <v>45684</v>
      </c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957</v>
      </c>
      <c r="C224" s="4" t="s">
        <v>958</v>
      </c>
      <c r="D224" s="7" t="s">
        <v>204</v>
      </c>
      <c r="E224" s="7" t="s">
        <v>19</v>
      </c>
      <c r="F224" s="7" t="s">
        <v>205</v>
      </c>
      <c r="G224" s="7" t="e">
        <f t="shared" ca="1" si="0"/>
        <v>#NAME?</v>
      </c>
      <c r="H224" s="26" t="s">
        <v>206</v>
      </c>
      <c r="I224" s="26" t="s">
        <v>23</v>
      </c>
      <c r="J224" s="7" t="str">
        <f t="shared" si="11"/>
        <v>Não</v>
      </c>
      <c r="K224" s="27">
        <v>45313</v>
      </c>
      <c r="L224" s="27">
        <v>45553</v>
      </c>
      <c r="M224" s="7" t="s">
        <v>22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208</v>
      </c>
      <c r="T224" s="7" t="s">
        <v>959</v>
      </c>
      <c r="U224" s="7" t="s">
        <v>19</v>
      </c>
      <c r="V224" s="26" t="e">
        <f t="shared" ca="1" si="2"/>
        <v>#NAME?</v>
      </c>
      <c r="W224" s="7"/>
      <c r="X224" s="7"/>
      <c r="Y224" s="31" t="s">
        <v>324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960</v>
      </c>
      <c r="C225" s="4" t="s">
        <v>961</v>
      </c>
      <c r="D225" s="7" t="s">
        <v>18</v>
      </c>
      <c r="E225" s="7" t="s">
        <v>30</v>
      </c>
      <c r="F225" s="7" t="s">
        <v>93</v>
      </c>
      <c r="G225" s="7" t="e">
        <f t="shared" ca="1" si="0"/>
        <v>#NAME?</v>
      </c>
      <c r="H225" s="26" t="s">
        <v>215</v>
      </c>
      <c r="I225" s="26" t="s">
        <v>23</v>
      </c>
      <c r="J225" s="7" t="str">
        <f t="shared" si="11"/>
        <v>Não</v>
      </c>
      <c r="K225" s="27">
        <v>45070</v>
      </c>
      <c r="L225" s="27"/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208</v>
      </c>
      <c r="T225" s="7" t="s">
        <v>962</v>
      </c>
      <c r="U225" s="7" t="s">
        <v>117</v>
      </c>
      <c r="V225" s="26" t="e">
        <f t="shared" ca="1" si="2"/>
        <v>#NAME?</v>
      </c>
      <c r="W225" s="7"/>
      <c r="X225" s="7"/>
      <c r="Y225" s="31" t="s">
        <v>210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963</v>
      </c>
      <c r="C226" s="48" t="s">
        <v>964</v>
      </c>
      <c r="D226" s="7" t="s">
        <v>18</v>
      </c>
      <c r="E226" s="7" t="s">
        <v>19</v>
      </c>
      <c r="F226" s="7" t="s">
        <v>279</v>
      </c>
      <c r="G226" s="7" t="e">
        <f t="shared" ca="1" si="0"/>
        <v>#NAME?</v>
      </c>
      <c r="H226" s="26" t="s">
        <v>224</v>
      </c>
      <c r="I226" s="26" t="s">
        <v>310</v>
      </c>
      <c r="J226" s="7" t="str">
        <f t="shared" si="11"/>
        <v>Não</v>
      </c>
      <c r="K226" s="27">
        <v>45022</v>
      </c>
      <c r="L226" s="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208</v>
      </c>
      <c r="T226" s="7" t="s">
        <v>965</v>
      </c>
      <c r="U226" s="7" t="s">
        <v>19</v>
      </c>
      <c r="V226" s="26" t="e">
        <f t="shared" ca="1" si="2"/>
        <v>#NAME?</v>
      </c>
      <c r="W226" s="7"/>
      <c r="X226" s="7"/>
      <c r="Y226" s="31" t="s">
        <v>210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966</v>
      </c>
      <c r="C227" s="4" t="s">
        <v>967</v>
      </c>
      <c r="D227" s="7" t="s">
        <v>18</v>
      </c>
      <c r="E227" s="7" t="s">
        <v>19</v>
      </c>
      <c r="F227" s="7" t="s">
        <v>279</v>
      </c>
      <c r="G227" s="7" t="e">
        <f t="shared" ca="1" si="0"/>
        <v>#NAME?</v>
      </c>
      <c r="H227" s="26" t="s">
        <v>215</v>
      </c>
      <c r="I227" s="26" t="s">
        <v>23</v>
      </c>
      <c r="J227" s="7" t="str">
        <f t="shared" si="11"/>
        <v>Não</v>
      </c>
      <c r="K227" s="27">
        <v>45447</v>
      </c>
      <c r="L227" s="7"/>
      <c r="M227" s="7" t="s">
        <v>83</v>
      </c>
      <c r="N227" s="28">
        <v>1.2E-2</v>
      </c>
      <c r="O227" s="7" t="s">
        <v>84</v>
      </c>
      <c r="P227" s="29">
        <v>0.1</v>
      </c>
      <c r="Q227" s="30"/>
      <c r="R227" s="30"/>
      <c r="S227" s="7" t="s">
        <v>208</v>
      </c>
      <c r="T227" s="7" t="s">
        <v>965</v>
      </c>
      <c r="U227" s="7" t="s">
        <v>19</v>
      </c>
      <c r="V227" s="26" t="e">
        <f t="shared" ca="1" si="2"/>
        <v>#NAME?</v>
      </c>
      <c r="W227" s="7"/>
      <c r="X227" s="7" t="s">
        <v>34</v>
      </c>
      <c r="Y227" s="31" t="s">
        <v>210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968</v>
      </c>
      <c r="C228" s="4" t="s">
        <v>969</v>
      </c>
      <c r="D228" s="7" t="s">
        <v>18</v>
      </c>
      <c r="E228" s="7" t="s">
        <v>76</v>
      </c>
      <c r="F228" s="7" t="s">
        <v>77</v>
      </c>
      <c r="G228" s="7" t="e">
        <f t="shared" ca="1" si="0"/>
        <v>#NAME?</v>
      </c>
      <c r="H228" s="26" t="s">
        <v>215</v>
      </c>
      <c r="I228" s="26" t="s">
        <v>23</v>
      </c>
      <c r="J228" s="7" t="str">
        <f t="shared" si="11"/>
        <v>Não</v>
      </c>
      <c r="K228" s="27">
        <v>45166</v>
      </c>
      <c r="L228" s="27"/>
      <c r="M228" s="7" t="s">
        <v>22</v>
      </c>
      <c r="N228" s="28">
        <v>1.2E-2</v>
      </c>
      <c r="O228" s="7" t="s">
        <v>23</v>
      </c>
      <c r="P228" s="29">
        <v>0</v>
      </c>
      <c r="Q228" s="30"/>
      <c r="R228" s="30"/>
      <c r="S228" s="7" t="s">
        <v>208</v>
      </c>
      <c r="T228" s="7" t="s">
        <v>970</v>
      </c>
      <c r="U228" s="7" t="s">
        <v>76</v>
      </c>
      <c r="V228" s="26" t="e">
        <f t="shared" ca="1" si="2"/>
        <v>#NAME?</v>
      </c>
      <c r="W228" s="7"/>
      <c r="X228" s="7"/>
      <c r="Y228" s="31" t="s">
        <v>210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971</v>
      </c>
      <c r="C229" s="4" t="s">
        <v>972</v>
      </c>
      <c r="D229" s="7" t="s">
        <v>18</v>
      </c>
      <c r="E229" s="7" t="s">
        <v>30</v>
      </c>
      <c r="F229" s="7" t="s">
        <v>93</v>
      </c>
      <c r="G229" s="7" t="e">
        <f t="shared" ca="1" si="0"/>
        <v>#NAME?</v>
      </c>
      <c r="H229" s="26" t="s">
        <v>215</v>
      </c>
      <c r="I229" s="26" t="s">
        <v>23</v>
      </c>
      <c r="J229" s="7" t="str">
        <f t="shared" si="11"/>
        <v>Não</v>
      </c>
      <c r="K229" s="27">
        <v>44903</v>
      </c>
      <c r="L229" s="7"/>
      <c r="M229" s="7" t="s">
        <v>95</v>
      </c>
      <c r="N229" s="28">
        <v>1.4999999999999999E-2</v>
      </c>
      <c r="O229" s="7" t="s">
        <v>23</v>
      </c>
      <c r="P229" s="29">
        <v>0</v>
      </c>
      <c r="Q229" s="30"/>
      <c r="R229" s="30"/>
      <c r="S229" s="7" t="s">
        <v>208</v>
      </c>
      <c r="T229" s="7" t="s">
        <v>973</v>
      </c>
      <c r="U229" s="7" t="s">
        <v>117</v>
      </c>
      <c r="V229" s="26" t="e">
        <f t="shared" ca="1" si="2"/>
        <v>#NAME?</v>
      </c>
      <c r="W229" s="7"/>
      <c r="X229" s="26" t="s">
        <v>34</v>
      </c>
      <c r="Y229" s="31" t="s">
        <v>210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971</v>
      </c>
      <c r="C230" s="4" t="s">
        <v>974</v>
      </c>
      <c r="D230" s="7" t="s">
        <v>18</v>
      </c>
      <c r="E230" s="7" t="s">
        <v>30</v>
      </c>
      <c r="F230" s="7" t="s">
        <v>93</v>
      </c>
      <c r="G230" s="7" t="e">
        <f t="shared" ca="1" si="0"/>
        <v>#NAME?</v>
      </c>
      <c r="H230" s="26" t="s">
        <v>224</v>
      </c>
      <c r="I230" s="26" t="s">
        <v>225</v>
      </c>
      <c r="J230" s="7" t="str">
        <f t="shared" si="11"/>
        <v>Não</v>
      </c>
      <c r="K230" s="27">
        <v>45096</v>
      </c>
      <c r="L230" s="27"/>
      <c r="M230" s="7" t="s">
        <v>326</v>
      </c>
      <c r="N230" s="28">
        <v>2.5000000000000001E-2</v>
      </c>
      <c r="O230" s="7" t="s">
        <v>248</v>
      </c>
      <c r="P230" s="29">
        <v>0.2</v>
      </c>
      <c r="Q230" s="30"/>
      <c r="R230" s="30"/>
      <c r="S230" s="7" t="s">
        <v>208</v>
      </c>
      <c r="T230" s="7" t="s">
        <v>973</v>
      </c>
      <c r="U230" s="7" t="s">
        <v>117</v>
      </c>
      <c r="V230" s="26" t="e">
        <f t="shared" ca="1" si="2"/>
        <v>#NAME?</v>
      </c>
      <c r="W230" s="7"/>
      <c r="X230" s="7" t="s">
        <v>34</v>
      </c>
      <c r="Y230" s="31" t="s">
        <v>210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975</v>
      </c>
      <c r="C231" s="4" t="s">
        <v>976</v>
      </c>
      <c r="D231" s="7" t="s">
        <v>18</v>
      </c>
      <c r="E231" s="7" t="s">
        <v>76</v>
      </c>
      <c r="F231" s="7" t="s">
        <v>77</v>
      </c>
      <c r="G231" s="7" t="e">
        <f t="shared" ca="1" si="0"/>
        <v>#NAME?</v>
      </c>
      <c r="H231" s="26" t="s">
        <v>224</v>
      </c>
      <c r="I231" s="26" t="s">
        <v>225</v>
      </c>
      <c r="J231" s="7" t="str">
        <f t="shared" si="11"/>
        <v>Não</v>
      </c>
      <c r="K231" s="27">
        <v>44974</v>
      </c>
      <c r="L231" s="7"/>
      <c r="M231" s="7" t="s">
        <v>22</v>
      </c>
      <c r="N231" s="28">
        <v>1.2E-2</v>
      </c>
      <c r="O231" s="7" t="s">
        <v>23</v>
      </c>
      <c r="P231" s="29">
        <v>0</v>
      </c>
      <c r="Q231" s="30"/>
      <c r="R231" s="30"/>
      <c r="S231" s="7" t="s">
        <v>208</v>
      </c>
      <c r="T231" s="7" t="s">
        <v>977</v>
      </c>
      <c r="U231" s="7" t="s">
        <v>76</v>
      </c>
      <c r="V231" s="26" t="e">
        <f t="shared" ca="1" si="2"/>
        <v>#NAME?</v>
      </c>
      <c r="W231" s="7"/>
      <c r="X231" s="7"/>
      <c r="Y231" s="31" t="s">
        <v>210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978</v>
      </c>
      <c r="C232" s="4" t="s">
        <v>979</v>
      </c>
      <c r="D232" s="7" t="s">
        <v>18</v>
      </c>
      <c r="E232" s="7" t="s">
        <v>19</v>
      </c>
      <c r="F232" s="7" t="s">
        <v>235</v>
      </c>
      <c r="G232" s="7" t="e">
        <f t="shared" ca="1" si="0"/>
        <v>#NAME?</v>
      </c>
      <c r="H232" s="26" t="s">
        <v>215</v>
      </c>
      <c r="I232" s="26" t="s">
        <v>23</v>
      </c>
      <c r="J232" s="7" t="str">
        <f t="shared" si="11"/>
        <v>Não</v>
      </c>
      <c r="K232" s="27">
        <v>45250</v>
      </c>
      <c r="L232" s="7"/>
      <c r="M232" s="9" t="s">
        <v>122</v>
      </c>
      <c r="N232" s="10">
        <v>0</v>
      </c>
      <c r="O232" s="6" t="s">
        <v>23</v>
      </c>
      <c r="P232" s="11">
        <v>0</v>
      </c>
      <c r="Q232" s="30"/>
      <c r="R232" s="30"/>
      <c r="S232" s="7" t="s">
        <v>254</v>
      </c>
      <c r="T232" s="7" t="s">
        <v>980</v>
      </c>
      <c r="U232" s="7" t="s">
        <v>19</v>
      </c>
      <c r="V232" s="26" t="e">
        <f t="shared" ca="1" si="2"/>
        <v>#NAME?</v>
      </c>
      <c r="W232" s="7"/>
      <c r="X232" s="7"/>
      <c r="Y232" s="31" t="s">
        <v>210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3" t="s">
        <v>981</v>
      </c>
      <c r="C233" s="4" t="s">
        <v>982</v>
      </c>
      <c r="D233" s="7" t="s">
        <v>18</v>
      </c>
      <c r="E233" s="7" t="s">
        <v>30</v>
      </c>
      <c r="F233" s="7" t="s">
        <v>93</v>
      </c>
      <c r="G233" s="7" t="e">
        <f t="shared" ca="1" si="0"/>
        <v>#NAME?</v>
      </c>
      <c r="H233" s="26" t="s">
        <v>206</v>
      </c>
      <c r="I233" s="26" t="s">
        <v>23</v>
      </c>
      <c r="J233" s="7" t="str">
        <f t="shared" si="11"/>
        <v>Não</v>
      </c>
      <c r="K233" s="27">
        <v>45063</v>
      </c>
      <c r="L233" s="79">
        <v>45587</v>
      </c>
      <c r="M233" s="7" t="s">
        <v>22</v>
      </c>
      <c r="N233" s="28">
        <v>1.2E-2</v>
      </c>
      <c r="O233" s="7" t="s">
        <v>23</v>
      </c>
      <c r="P233" s="29">
        <v>0</v>
      </c>
      <c r="Q233" s="30"/>
      <c r="R233" s="30"/>
      <c r="S233" s="7" t="s">
        <v>208</v>
      </c>
      <c r="T233" s="7" t="s">
        <v>983</v>
      </c>
      <c r="U233" s="7" t="s">
        <v>117</v>
      </c>
      <c r="V233" s="26" t="e">
        <f t="shared" ca="1" si="2"/>
        <v>#NAME?</v>
      </c>
      <c r="W233" s="7"/>
      <c r="X233" s="7"/>
      <c r="Y233" s="31" t="s">
        <v>210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14" t="s">
        <v>981</v>
      </c>
      <c r="C234" s="4" t="s">
        <v>984</v>
      </c>
      <c r="D234" s="7" t="s">
        <v>18</v>
      </c>
      <c r="E234" s="7" t="s">
        <v>30</v>
      </c>
      <c r="F234" s="7" t="s">
        <v>93</v>
      </c>
      <c r="G234" s="7" t="e">
        <f t="shared" ca="1" si="0"/>
        <v>#NAME?</v>
      </c>
      <c r="H234" s="26" t="s">
        <v>215</v>
      </c>
      <c r="I234" s="26" t="s">
        <v>23</v>
      </c>
      <c r="J234" s="7" t="str">
        <f t="shared" si="11"/>
        <v>Sim</v>
      </c>
      <c r="K234" s="27">
        <v>45090</v>
      </c>
      <c r="L234" s="27"/>
      <c r="M234" s="7" t="s">
        <v>115</v>
      </c>
      <c r="N234" s="28">
        <v>1.2E-2</v>
      </c>
      <c r="O234" s="7" t="s">
        <v>23</v>
      </c>
      <c r="P234" s="29">
        <v>0</v>
      </c>
      <c r="Q234" s="30" t="s">
        <v>985</v>
      </c>
      <c r="R234" s="30" t="s">
        <v>986</v>
      </c>
      <c r="S234" s="7" t="s">
        <v>208</v>
      </c>
      <c r="T234" s="7" t="s">
        <v>983</v>
      </c>
      <c r="U234" s="7" t="s">
        <v>117</v>
      </c>
      <c r="V234" s="26" t="e">
        <f t="shared" ca="1" si="2"/>
        <v>#NAME?</v>
      </c>
      <c r="W234" s="7"/>
      <c r="X234" s="7"/>
      <c r="Y234" s="31" t="s">
        <v>210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3" t="s">
        <v>987</v>
      </c>
      <c r="C235" s="4" t="s">
        <v>988</v>
      </c>
      <c r="D235" s="7" t="s">
        <v>18</v>
      </c>
      <c r="E235" s="7" t="s">
        <v>30</v>
      </c>
      <c r="F235" s="7" t="s">
        <v>31</v>
      </c>
      <c r="G235" s="7" t="e">
        <f t="shared" ca="1" si="0"/>
        <v>#NAME?</v>
      </c>
      <c r="H235" s="26" t="s">
        <v>215</v>
      </c>
      <c r="I235" s="26" t="s">
        <v>23</v>
      </c>
      <c r="J235" s="7" t="str">
        <f t="shared" si="11"/>
        <v>Não</v>
      </c>
      <c r="K235" s="27">
        <v>45364</v>
      </c>
      <c r="L235" s="7"/>
      <c r="M235" s="7" t="s">
        <v>83</v>
      </c>
      <c r="N235" s="28">
        <v>1.2E-2</v>
      </c>
      <c r="O235" s="7" t="s">
        <v>84</v>
      </c>
      <c r="P235" s="29">
        <v>0.1</v>
      </c>
      <c r="Q235" s="30"/>
      <c r="R235" s="30" t="s">
        <v>989</v>
      </c>
      <c r="S235" s="7" t="s">
        <v>208</v>
      </c>
      <c r="T235" s="6" t="s">
        <v>990</v>
      </c>
      <c r="U235" s="7" t="s">
        <v>117</v>
      </c>
      <c r="V235" s="26" t="e">
        <f t="shared" ca="1" si="2"/>
        <v>#NAME?</v>
      </c>
      <c r="W235" s="7"/>
      <c r="X235" s="7" t="s">
        <v>34</v>
      </c>
      <c r="Y235" s="31" t="s">
        <v>210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40" t="s">
        <v>991</v>
      </c>
      <c r="C236" s="93" t="s">
        <v>992</v>
      </c>
      <c r="D236" s="7" t="s">
        <v>18</v>
      </c>
      <c r="E236" s="7" t="s">
        <v>19</v>
      </c>
      <c r="F236" s="7" t="s">
        <v>279</v>
      </c>
      <c r="G236" s="7" t="e">
        <f t="shared" ca="1" si="0"/>
        <v>#NAME?</v>
      </c>
      <c r="H236" s="26" t="s">
        <v>224</v>
      </c>
      <c r="I236" s="26" t="s">
        <v>310</v>
      </c>
      <c r="J236" s="7" t="str">
        <f t="shared" si="11"/>
        <v>Não</v>
      </c>
      <c r="K236" s="27">
        <v>45414</v>
      </c>
      <c r="L236" s="27"/>
      <c r="M236" s="7" t="s">
        <v>22</v>
      </c>
      <c r="N236" s="28">
        <v>0.01</v>
      </c>
      <c r="O236" s="7" t="s">
        <v>23</v>
      </c>
      <c r="P236" s="29">
        <v>0</v>
      </c>
      <c r="Q236" s="39"/>
      <c r="R236" s="30"/>
      <c r="S236" s="7" t="s">
        <v>208</v>
      </c>
      <c r="T236" s="6" t="s">
        <v>993</v>
      </c>
      <c r="U236" s="7" t="s">
        <v>19</v>
      </c>
      <c r="V236" s="26" t="e">
        <f t="shared" ca="1" si="2"/>
        <v>#NAME?</v>
      </c>
      <c r="W236" s="7"/>
      <c r="X236" s="7" t="s">
        <v>34</v>
      </c>
      <c r="Y236" s="31" t="s">
        <v>210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14" t="s">
        <v>994</v>
      </c>
      <c r="C237" s="4" t="s">
        <v>995</v>
      </c>
      <c r="D237" s="7" t="s">
        <v>18</v>
      </c>
      <c r="E237" s="7" t="s">
        <v>19</v>
      </c>
      <c r="F237" s="7" t="s">
        <v>266</v>
      </c>
      <c r="G237" s="7" t="e">
        <f t="shared" ca="1" si="0"/>
        <v>#NAME?</v>
      </c>
      <c r="H237" s="26" t="s">
        <v>215</v>
      </c>
      <c r="I237" s="26" t="s">
        <v>23</v>
      </c>
      <c r="J237" s="7" t="str">
        <f t="shared" si="11"/>
        <v>Não</v>
      </c>
      <c r="K237" s="27">
        <v>45076</v>
      </c>
      <c r="L237" s="7"/>
      <c r="M237" s="7" t="s">
        <v>267</v>
      </c>
      <c r="N237" s="28">
        <v>0.01</v>
      </c>
      <c r="O237" s="7" t="s">
        <v>23</v>
      </c>
      <c r="P237" s="29">
        <v>0</v>
      </c>
      <c r="Q237" s="30"/>
      <c r="R237" s="94"/>
      <c r="S237" s="7" t="s">
        <v>208</v>
      </c>
      <c r="T237" s="7" t="s">
        <v>996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210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997</v>
      </c>
      <c r="C238" s="4" t="s">
        <v>998</v>
      </c>
      <c r="D238" s="7" t="s">
        <v>18</v>
      </c>
      <c r="E238" s="7" t="s">
        <v>30</v>
      </c>
      <c r="F238" s="7" t="s">
        <v>93</v>
      </c>
      <c r="G238" s="7" t="e">
        <f t="shared" ca="1" si="0"/>
        <v>#NAME?</v>
      </c>
      <c r="H238" s="26" t="s">
        <v>206</v>
      </c>
      <c r="I238" s="26" t="s">
        <v>23</v>
      </c>
      <c r="J238" s="7" t="str">
        <f t="shared" si="11"/>
        <v>Não</v>
      </c>
      <c r="K238" s="27">
        <v>45056</v>
      </c>
      <c r="L238" s="27">
        <v>45061</v>
      </c>
      <c r="M238" s="7" t="s">
        <v>999</v>
      </c>
      <c r="N238" s="28">
        <v>0.02</v>
      </c>
      <c r="O238" s="7" t="s">
        <v>248</v>
      </c>
      <c r="P238" s="29">
        <v>0.2</v>
      </c>
      <c r="Q238" s="47"/>
      <c r="R238" s="30"/>
      <c r="S238" s="7" t="s">
        <v>208</v>
      </c>
      <c r="T238" s="7" t="s">
        <v>1000</v>
      </c>
      <c r="U238" s="7" t="s">
        <v>117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3" t="s">
        <v>997</v>
      </c>
      <c r="C239" s="4" t="s">
        <v>1001</v>
      </c>
      <c r="D239" s="7" t="s">
        <v>18</v>
      </c>
      <c r="E239" s="7" t="s">
        <v>30</v>
      </c>
      <c r="F239" s="7" t="s">
        <v>93</v>
      </c>
      <c r="G239" s="7" t="e">
        <f t="shared" ca="1" si="0"/>
        <v>#NAME?</v>
      </c>
      <c r="H239" s="26" t="s">
        <v>206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22</v>
      </c>
      <c r="N239" s="28">
        <v>1.2E-2</v>
      </c>
      <c r="O239" s="7" t="s">
        <v>23</v>
      </c>
      <c r="P239" s="29">
        <v>0</v>
      </c>
      <c r="Q239" s="47"/>
      <c r="R239" s="30"/>
      <c r="S239" s="7" t="s">
        <v>208</v>
      </c>
      <c r="T239" s="7" t="s">
        <v>1000</v>
      </c>
      <c r="U239" s="7" t="s">
        <v>117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1002</v>
      </c>
      <c r="C240" s="49" t="s">
        <v>1003</v>
      </c>
      <c r="D240" s="7" t="s">
        <v>18</v>
      </c>
      <c r="E240" s="7" t="s">
        <v>76</v>
      </c>
      <c r="F240" s="7" t="s">
        <v>77</v>
      </c>
      <c r="G240" s="7" t="e">
        <f t="shared" ca="1" si="0"/>
        <v>#NAME?</v>
      </c>
      <c r="H240" s="26" t="s">
        <v>215</v>
      </c>
      <c r="I240" s="26" t="s">
        <v>23</v>
      </c>
      <c r="J240" s="7" t="str">
        <f t="shared" si="11"/>
        <v>Sim</v>
      </c>
      <c r="K240" s="27">
        <v>45642</v>
      </c>
      <c r="L240" s="27"/>
      <c r="M240" s="7" t="s">
        <v>22</v>
      </c>
      <c r="N240" s="28">
        <v>1.2E-2</v>
      </c>
      <c r="O240" s="7" t="s">
        <v>23</v>
      </c>
      <c r="P240" s="29">
        <v>0</v>
      </c>
      <c r="Q240" s="47" t="s">
        <v>1004</v>
      </c>
      <c r="R240" s="30"/>
      <c r="S240" s="7" t="s">
        <v>208</v>
      </c>
      <c r="T240" s="7" t="s">
        <v>1005</v>
      </c>
      <c r="U240" s="7" t="s">
        <v>76</v>
      </c>
      <c r="V240" s="26" t="e">
        <f t="shared" ca="1" si="2"/>
        <v>#NAME?</v>
      </c>
      <c r="W240" s="7"/>
      <c r="X240" s="7" t="s">
        <v>26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14" t="s">
        <v>1006</v>
      </c>
      <c r="C241" s="49" t="s">
        <v>1007</v>
      </c>
      <c r="D241" s="7" t="s">
        <v>18</v>
      </c>
      <c r="E241" s="7" t="s">
        <v>76</v>
      </c>
      <c r="F241" s="7" t="s">
        <v>77</v>
      </c>
      <c r="G241" s="7" t="e">
        <f t="shared" ca="1" si="0"/>
        <v>#NAME?</v>
      </c>
      <c r="H241" s="26" t="s">
        <v>224</v>
      </c>
      <c r="I241" s="26" t="s">
        <v>291</v>
      </c>
      <c r="J241" s="7" t="str">
        <f t="shared" si="11"/>
        <v>Não</v>
      </c>
      <c r="K241" s="27">
        <v>45026</v>
      </c>
      <c r="L241" s="27"/>
      <c r="M241" s="7" t="s">
        <v>1008</v>
      </c>
      <c r="N241" s="28">
        <v>7.0000000000000001E-3</v>
      </c>
      <c r="O241" s="7" t="s">
        <v>23</v>
      </c>
      <c r="P241" s="29">
        <v>0</v>
      </c>
      <c r="Q241" s="30"/>
      <c r="R241" s="30"/>
      <c r="S241" s="7" t="s">
        <v>208</v>
      </c>
      <c r="T241" s="7" t="s">
        <v>1009</v>
      </c>
      <c r="U241" s="7" t="s">
        <v>76</v>
      </c>
      <c r="V241" s="26" t="e">
        <f t="shared" ca="1" si="2"/>
        <v>#NAME?</v>
      </c>
      <c r="W241" s="7"/>
      <c r="X241" s="7"/>
      <c r="Y241" s="31" t="s">
        <v>210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1010</v>
      </c>
      <c r="C242" s="4" t="s">
        <v>1011</v>
      </c>
      <c r="D242" s="7" t="s">
        <v>204</v>
      </c>
      <c r="E242" s="7" t="s">
        <v>19</v>
      </c>
      <c r="F242" s="7" t="s">
        <v>205</v>
      </c>
      <c r="G242" s="7" t="e">
        <f t="shared" ca="1" si="0"/>
        <v>#NAME?</v>
      </c>
      <c r="H242" s="26" t="s">
        <v>206</v>
      </c>
      <c r="I242" s="26" t="s">
        <v>23</v>
      </c>
      <c r="J242" s="7" t="str">
        <f t="shared" si="11"/>
        <v>Não</v>
      </c>
      <c r="K242" s="27">
        <v>45155</v>
      </c>
      <c r="L242" s="27">
        <v>45513</v>
      </c>
      <c r="M242" s="7" t="s">
        <v>1012</v>
      </c>
      <c r="N242" s="28">
        <v>7.0000000000000001E-3</v>
      </c>
      <c r="O242" s="7" t="s">
        <v>23</v>
      </c>
      <c r="P242" s="29">
        <v>0</v>
      </c>
      <c r="Q242" s="30"/>
      <c r="R242" s="30" t="s">
        <v>821</v>
      </c>
      <c r="S242" s="7" t="s">
        <v>208</v>
      </c>
      <c r="T242" s="7" t="s">
        <v>1013</v>
      </c>
      <c r="U242" s="7" t="s">
        <v>131</v>
      </c>
      <c r="V242" s="26" t="e">
        <f t="shared" ca="1" si="2"/>
        <v>#NAME?</v>
      </c>
      <c r="W242" s="7"/>
      <c r="X242" s="7"/>
      <c r="Y242" s="31" t="s">
        <v>210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1014</v>
      </c>
      <c r="C243" s="4" t="s">
        <v>1015</v>
      </c>
      <c r="D243" s="7" t="s">
        <v>18</v>
      </c>
      <c r="E243" s="7" t="s">
        <v>76</v>
      </c>
      <c r="F243" s="7" t="s">
        <v>88</v>
      </c>
      <c r="G243" s="7" t="e">
        <f t="shared" ca="1" si="0"/>
        <v>#NAME?</v>
      </c>
      <c r="H243" s="26" t="s">
        <v>215</v>
      </c>
      <c r="I243" s="26" t="s">
        <v>23</v>
      </c>
      <c r="J243" s="7" t="s">
        <v>246</v>
      </c>
      <c r="K243" s="27">
        <v>45427</v>
      </c>
      <c r="L243" s="27"/>
      <c r="M243" s="7" t="s">
        <v>358</v>
      </c>
      <c r="N243" s="28">
        <v>0.01</v>
      </c>
      <c r="O243" s="7" t="s">
        <v>84</v>
      </c>
      <c r="P243" s="29">
        <v>0.1</v>
      </c>
      <c r="Q243" s="30"/>
      <c r="R243" s="30"/>
      <c r="S243" s="7" t="s">
        <v>208</v>
      </c>
      <c r="T243" s="7" t="s">
        <v>1016</v>
      </c>
      <c r="U243" s="7" t="s">
        <v>76</v>
      </c>
      <c r="V243" s="26" t="e">
        <f t="shared" ca="1" si="2"/>
        <v>#NAME?</v>
      </c>
      <c r="W243" s="7"/>
      <c r="X243" s="7"/>
      <c r="Y243" s="31" t="s">
        <v>210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1014</v>
      </c>
      <c r="C244" s="4" t="s">
        <v>1017</v>
      </c>
      <c r="D244" s="7" t="s">
        <v>18</v>
      </c>
      <c r="E244" s="7" t="s">
        <v>76</v>
      </c>
      <c r="F244" s="7" t="s">
        <v>88</v>
      </c>
      <c r="G244" s="7" t="e">
        <f t="shared" ca="1" si="0"/>
        <v>#NAME?</v>
      </c>
      <c r="H244" s="26" t="s">
        <v>224</v>
      </c>
      <c r="I244" s="26" t="s">
        <v>252</v>
      </c>
      <c r="J244" s="7" t="s">
        <v>246</v>
      </c>
      <c r="K244" s="27">
        <v>45393</v>
      </c>
      <c r="L244" s="27"/>
      <c r="M244" s="7" t="s">
        <v>708</v>
      </c>
      <c r="N244" s="28">
        <v>0</v>
      </c>
      <c r="O244" s="7" t="s">
        <v>23</v>
      </c>
      <c r="P244" s="29">
        <v>0</v>
      </c>
      <c r="Q244" s="30"/>
      <c r="R244" s="30"/>
      <c r="S244" s="7" t="s">
        <v>208</v>
      </c>
      <c r="T244" s="7" t="s">
        <v>1016</v>
      </c>
      <c r="U244" s="7" t="s">
        <v>76</v>
      </c>
      <c r="V244" s="26" t="e">
        <f t="shared" ca="1" si="2"/>
        <v>#NAME?</v>
      </c>
      <c r="W244" s="7"/>
      <c r="X244" s="7"/>
      <c r="Y244" s="31" t="s">
        <v>210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1018</v>
      </c>
      <c r="C245" s="95" t="s">
        <v>1019</v>
      </c>
      <c r="D245" s="7" t="s">
        <v>18</v>
      </c>
      <c r="E245" s="7" t="s">
        <v>76</v>
      </c>
      <c r="F245" s="7" t="s">
        <v>564</v>
      </c>
      <c r="G245" s="7" t="e">
        <f t="shared" ca="1" si="0"/>
        <v>#NAME?</v>
      </c>
      <c r="H245" s="26" t="s">
        <v>215</v>
      </c>
      <c r="I245" s="26" t="s">
        <v>23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109</v>
      </c>
      <c r="N245" s="28">
        <v>7.0000000000000001E-3</v>
      </c>
      <c r="O245" s="7" t="s">
        <v>23</v>
      </c>
      <c r="P245" s="29">
        <v>0</v>
      </c>
      <c r="Q245" s="47"/>
      <c r="R245" s="30"/>
      <c r="S245" s="7" t="s">
        <v>254</v>
      </c>
      <c r="T245" s="7" t="s">
        <v>1020</v>
      </c>
      <c r="U245" s="7" t="s">
        <v>368</v>
      </c>
      <c r="V245" s="26" t="e">
        <f t="shared" ca="1" si="2"/>
        <v>#NAME?</v>
      </c>
      <c r="W245" s="7"/>
      <c r="X245" s="7"/>
      <c r="Y245" s="31" t="s">
        <v>210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1021</v>
      </c>
      <c r="C246" s="4" t="s">
        <v>1022</v>
      </c>
      <c r="D246" s="7" t="s">
        <v>18</v>
      </c>
      <c r="E246" s="7" t="s">
        <v>76</v>
      </c>
      <c r="F246" s="7" t="s">
        <v>77</v>
      </c>
      <c r="G246" s="7" t="e">
        <f t="shared" ca="1" si="0"/>
        <v>#NAME?</v>
      </c>
      <c r="H246" s="26" t="s">
        <v>215</v>
      </c>
      <c r="I246" s="26" t="s">
        <v>23</v>
      </c>
      <c r="J246" s="7" t="str">
        <f t="shared" si="12"/>
        <v>Não</v>
      </c>
      <c r="K246" s="27">
        <v>44960</v>
      </c>
      <c r="L246" s="7"/>
      <c r="M246" s="7" t="s">
        <v>22</v>
      </c>
      <c r="N246" s="28">
        <v>1.2E-2</v>
      </c>
      <c r="O246" s="7" t="s">
        <v>23</v>
      </c>
      <c r="P246" s="29">
        <v>0</v>
      </c>
      <c r="Q246" s="30"/>
      <c r="R246" s="30"/>
      <c r="S246" s="7" t="s">
        <v>254</v>
      </c>
      <c r="T246" s="7" t="s">
        <v>1023</v>
      </c>
      <c r="U246" s="7" t="s">
        <v>76</v>
      </c>
      <c r="V246" s="26" t="e">
        <f t="shared" ca="1" si="2"/>
        <v>#NAME?</v>
      </c>
      <c r="W246" s="7"/>
      <c r="X246" s="7"/>
      <c r="Y246" s="31" t="s">
        <v>324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1024</v>
      </c>
      <c r="C247" s="4" t="s">
        <v>1025</v>
      </c>
      <c r="D247" s="7" t="s">
        <v>18</v>
      </c>
      <c r="E247" s="7" t="s">
        <v>76</v>
      </c>
      <c r="F247" s="7" t="s">
        <v>77</v>
      </c>
      <c r="G247" s="7" t="e">
        <f t="shared" ca="1" si="0"/>
        <v>#NAME?</v>
      </c>
      <c r="H247" s="26" t="s">
        <v>343</v>
      </c>
      <c r="I247" s="26" t="s">
        <v>23</v>
      </c>
      <c r="J247" s="7" t="str">
        <f t="shared" si="12"/>
        <v>Não</v>
      </c>
      <c r="K247" s="27">
        <v>45685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208</v>
      </c>
      <c r="T247" s="7" t="s">
        <v>1026</v>
      </c>
      <c r="U247" s="7" t="s">
        <v>76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3">
        <v>45688</v>
      </c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1027</v>
      </c>
      <c r="C248" s="4" t="s">
        <v>1028</v>
      </c>
      <c r="D248" s="7" t="s">
        <v>18</v>
      </c>
      <c r="E248" s="7" t="s">
        <v>76</v>
      </c>
      <c r="F248" s="7" t="s">
        <v>351</v>
      </c>
      <c r="G248" s="7" t="e">
        <f t="shared" ca="1" si="0"/>
        <v>#NAME?</v>
      </c>
      <c r="H248" s="26" t="s">
        <v>215</v>
      </c>
      <c r="I248" s="26" t="s">
        <v>23</v>
      </c>
      <c r="J248" s="7" t="str">
        <f t="shared" si="12"/>
        <v>Não</v>
      </c>
      <c r="K248" s="27">
        <v>45035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208</v>
      </c>
      <c r="T248" s="7" t="s">
        <v>1029</v>
      </c>
      <c r="U248" s="7" t="s">
        <v>76</v>
      </c>
      <c r="V248" s="26" t="e">
        <f t="shared" ca="1" si="2"/>
        <v>#NAME?</v>
      </c>
      <c r="W248" s="7"/>
      <c r="X248" s="7"/>
      <c r="Y248" s="31" t="s">
        <v>324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1030</v>
      </c>
      <c r="C249" s="4" t="s">
        <v>1031</v>
      </c>
      <c r="D249" s="7" t="s">
        <v>204</v>
      </c>
      <c r="E249" s="7" t="s">
        <v>19</v>
      </c>
      <c r="F249" s="7" t="s">
        <v>272</v>
      </c>
      <c r="G249" s="7" t="e">
        <f t="shared" ca="1" si="0"/>
        <v>#NAME?</v>
      </c>
      <c r="H249" s="26" t="s">
        <v>206</v>
      </c>
      <c r="I249" s="26" t="s">
        <v>23</v>
      </c>
      <c r="J249" s="7" t="str">
        <f t="shared" si="12"/>
        <v>Não</v>
      </c>
      <c r="K249" s="27">
        <v>45575</v>
      </c>
      <c r="L249" s="79">
        <v>45589</v>
      </c>
      <c r="M249" s="7" t="s">
        <v>273</v>
      </c>
      <c r="N249" s="28">
        <v>3.0000000000000001E-3</v>
      </c>
      <c r="O249" s="7" t="s">
        <v>23</v>
      </c>
      <c r="P249" s="29">
        <v>0</v>
      </c>
      <c r="Q249" s="30"/>
      <c r="R249" s="30"/>
      <c r="S249" s="7" t="s">
        <v>208</v>
      </c>
      <c r="T249" s="7" t="s">
        <v>1032</v>
      </c>
      <c r="U249" s="7" t="s">
        <v>276</v>
      </c>
      <c r="V249" s="26" t="e">
        <f t="shared" ca="1" si="2"/>
        <v>#NAME?</v>
      </c>
      <c r="W249" s="7"/>
      <c r="X249" s="7" t="s">
        <v>34</v>
      </c>
      <c r="Y249" s="31"/>
      <c r="Z249" s="32"/>
      <c r="AA249" s="96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1033</v>
      </c>
      <c r="C250" s="4" t="s">
        <v>1034</v>
      </c>
      <c r="D250" s="7" t="s">
        <v>18</v>
      </c>
      <c r="E250" s="7" t="s">
        <v>19</v>
      </c>
      <c r="F250" s="7" t="s">
        <v>97</v>
      </c>
      <c r="G250" s="7" t="e">
        <f t="shared" ca="1" si="0"/>
        <v>#NAME?</v>
      </c>
      <c r="H250" s="26" t="s">
        <v>215</v>
      </c>
      <c r="I250" s="26" t="s">
        <v>23</v>
      </c>
      <c r="J250" s="7" t="str">
        <f t="shared" si="12"/>
        <v>Não</v>
      </c>
      <c r="K250" s="27">
        <v>44977</v>
      </c>
      <c r="L250" s="7"/>
      <c r="M250" s="7" t="s">
        <v>115</v>
      </c>
      <c r="N250" s="28">
        <v>1.2E-2</v>
      </c>
      <c r="O250" s="7" t="s">
        <v>23</v>
      </c>
      <c r="P250" s="29">
        <v>0</v>
      </c>
      <c r="Q250" s="30"/>
      <c r="R250" s="39" t="s">
        <v>1035</v>
      </c>
      <c r="S250" s="7" t="s">
        <v>208</v>
      </c>
      <c r="T250" s="7" t="s">
        <v>1036</v>
      </c>
      <c r="U250" s="7" t="s">
        <v>19</v>
      </c>
      <c r="V250" s="26" t="e">
        <f t="shared" ca="1" si="2"/>
        <v>#NAME?</v>
      </c>
      <c r="W250" s="7"/>
      <c r="X250" s="7" t="s">
        <v>232</v>
      </c>
      <c r="Y250" s="31" t="s">
        <v>210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1033</v>
      </c>
      <c r="C251" s="4" t="s">
        <v>1037</v>
      </c>
      <c r="D251" s="7" t="s">
        <v>18</v>
      </c>
      <c r="E251" s="7" t="s">
        <v>19</v>
      </c>
      <c r="F251" s="7" t="s">
        <v>97</v>
      </c>
      <c r="G251" s="7" t="e">
        <f t="shared" ca="1" si="0"/>
        <v>#NAME?</v>
      </c>
      <c r="H251" s="26" t="s">
        <v>215</v>
      </c>
      <c r="I251" s="26" t="s">
        <v>23</v>
      </c>
      <c r="J251" s="7" t="str">
        <f t="shared" si="12"/>
        <v>Não</v>
      </c>
      <c r="K251" s="27">
        <v>44991</v>
      </c>
      <c r="L251" s="7"/>
      <c r="M251" s="7" t="s">
        <v>22</v>
      </c>
      <c r="N251" s="28">
        <v>0.01</v>
      </c>
      <c r="O251" s="7" t="s">
        <v>23</v>
      </c>
      <c r="P251" s="29">
        <v>0</v>
      </c>
      <c r="Q251" s="30"/>
      <c r="R251" s="30"/>
      <c r="S251" s="7" t="s">
        <v>208</v>
      </c>
      <c r="T251" s="7" t="s">
        <v>1036</v>
      </c>
      <c r="U251" s="7" t="s">
        <v>19</v>
      </c>
      <c r="V251" s="26" t="e">
        <f t="shared" ca="1" si="2"/>
        <v>#NAME?</v>
      </c>
      <c r="W251" s="7"/>
      <c r="X251" s="7" t="s">
        <v>232</v>
      </c>
      <c r="Y251" s="31" t="s">
        <v>210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1033</v>
      </c>
      <c r="C252" s="4" t="s">
        <v>1038</v>
      </c>
      <c r="D252" s="7" t="s">
        <v>18</v>
      </c>
      <c r="E252" s="7" t="s">
        <v>19</v>
      </c>
      <c r="F252" s="7" t="s">
        <v>97</v>
      </c>
      <c r="G252" s="7" t="e">
        <f t="shared" ca="1" si="0"/>
        <v>#NAME?</v>
      </c>
      <c r="H252" s="26" t="s">
        <v>215</v>
      </c>
      <c r="I252" s="26" t="s">
        <v>23</v>
      </c>
      <c r="J252" s="7" t="str">
        <f t="shared" si="12"/>
        <v>Não</v>
      </c>
      <c r="K252" s="27">
        <v>45022</v>
      </c>
      <c r="L252" s="7"/>
      <c r="M252" s="7" t="s">
        <v>594</v>
      </c>
      <c r="N252" s="28">
        <v>2.5000000000000001E-2</v>
      </c>
      <c r="O252" s="7" t="s">
        <v>1039</v>
      </c>
      <c r="P252" s="29">
        <v>0.2</v>
      </c>
      <c r="Q252" s="30"/>
      <c r="R252" s="39" t="s">
        <v>1040</v>
      </c>
      <c r="S252" s="7" t="s">
        <v>208</v>
      </c>
      <c r="T252" s="7" t="s">
        <v>1036</v>
      </c>
      <c r="U252" s="7" t="s">
        <v>19</v>
      </c>
      <c r="V252" s="26" t="e">
        <f t="shared" ca="1" si="2"/>
        <v>#NAME?</v>
      </c>
      <c r="W252" s="7"/>
      <c r="X252" s="7" t="s">
        <v>232</v>
      </c>
      <c r="Y252" s="31" t="s">
        <v>210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1033</v>
      </c>
      <c r="C253" s="4" t="s">
        <v>1041</v>
      </c>
      <c r="D253" s="7" t="s">
        <v>18</v>
      </c>
      <c r="E253" s="7" t="s">
        <v>19</v>
      </c>
      <c r="F253" s="7" t="s">
        <v>97</v>
      </c>
      <c r="G253" s="7" t="e">
        <f t="shared" ca="1" si="0"/>
        <v>#NAME?</v>
      </c>
      <c r="H253" s="26" t="s">
        <v>224</v>
      </c>
      <c r="I253" s="26" t="s">
        <v>252</v>
      </c>
      <c r="J253" s="7" t="str">
        <f t="shared" si="12"/>
        <v>Não</v>
      </c>
      <c r="K253" s="27">
        <v>44972</v>
      </c>
      <c r="L253" s="7"/>
      <c r="M253" s="9" t="s">
        <v>273</v>
      </c>
      <c r="N253" s="28">
        <v>0</v>
      </c>
      <c r="O253" s="7" t="s">
        <v>23</v>
      </c>
      <c r="P253" s="29">
        <v>0</v>
      </c>
      <c r="Q253" s="30"/>
      <c r="R253" s="39" t="s">
        <v>1042</v>
      </c>
      <c r="S253" s="7" t="s">
        <v>208</v>
      </c>
      <c r="T253" s="7" t="s">
        <v>1036</v>
      </c>
      <c r="U253" s="7" t="s">
        <v>19</v>
      </c>
      <c r="V253" s="26" t="e">
        <f t="shared" ca="1" si="2"/>
        <v>#NAME?</v>
      </c>
      <c r="W253" s="7"/>
      <c r="X253" s="7" t="s">
        <v>232</v>
      </c>
      <c r="Y253" s="31" t="s">
        <v>210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1043</v>
      </c>
      <c r="C254" s="38" t="s">
        <v>1044</v>
      </c>
      <c r="D254" s="7" t="s">
        <v>107</v>
      </c>
      <c r="E254" s="7" t="s">
        <v>19</v>
      </c>
      <c r="F254" s="7" t="s">
        <v>467</v>
      </c>
      <c r="G254" s="7" t="e">
        <f t="shared" ca="1" si="0"/>
        <v>#NAME?</v>
      </c>
      <c r="H254" s="26" t="s">
        <v>215</v>
      </c>
      <c r="I254" s="26" t="s">
        <v>23</v>
      </c>
      <c r="J254" s="7" t="str">
        <f t="shared" si="12"/>
        <v>Sim</v>
      </c>
      <c r="K254" s="27">
        <v>45345</v>
      </c>
      <c r="L254" s="7"/>
      <c r="M254" s="9" t="s">
        <v>22</v>
      </c>
      <c r="N254" s="10">
        <v>1.2E-2</v>
      </c>
      <c r="O254" s="7" t="s">
        <v>23</v>
      </c>
      <c r="P254" s="29">
        <v>0</v>
      </c>
      <c r="Q254" s="39" t="s">
        <v>1045</v>
      </c>
      <c r="R254" s="30"/>
      <c r="S254" s="7" t="s">
        <v>208</v>
      </c>
      <c r="T254" s="6" t="s">
        <v>1046</v>
      </c>
      <c r="U254" s="7" t="s">
        <v>19</v>
      </c>
      <c r="V254" s="26" t="e">
        <f t="shared" ca="1" si="2"/>
        <v>#NAME?</v>
      </c>
      <c r="W254" s="7"/>
      <c r="X254" s="7"/>
      <c r="Y254" s="31" t="s">
        <v>210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1047</v>
      </c>
      <c r="C255" s="38" t="s">
        <v>1048</v>
      </c>
      <c r="D255" s="7" t="s">
        <v>18</v>
      </c>
      <c r="E255" s="7" t="s">
        <v>76</v>
      </c>
      <c r="F255" s="7" t="s">
        <v>229</v>
      </c>
      <c r="G255" s="7" t="e">
        <f t="shared" ca="1" si="0"/>
        <v>#NAME?</v>
      </c>
      <c r="H255" s="26" t="s">
        <v>215</v>
      </c>
      <c r="I255" s="26" t="s">
        <v>23</v>
      </c>
      <c r="J255" s="7" t="str">
        <f t="shared" si="12"/>
        <v>Sim</v>
      </c>
      <c r="K255" s="27">
        <v>45586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1049</v>
      </c>
      <c r="R255" s="30"/>
      <c r="S255" s="7" t="s">
        <v>208</v>
      </c>
      <c r="T255" s="6" t="s">
        <v>1050</v>
      </c>
      <c r="U255" s="7" t="s">
        <v>76</v>
      </c>
      <c r="V255" s="26" t="e">
        <f t="shared" ca="1" si="2"/>
        <v>#NAME?</v>
      </c>
      <c r="W255" s="7"/>
      <c r="X255" s="7" t="s">
        <v>34</v>
      </c>
      <c r="Y255" s="31"/>
      <c r="Z255" s="32"/>
      <c r="AA255" s="35">
        <v>45586</v>
      </c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1051</v>
      </c>
      <c r="C256" s="4" t="s">
        <v>1052</v>
      </c>
      <c r="D256" s="7" t="s">
        <v>204</v>
      </c>
      <c r="E256" s="7" t="s">
        <v>19</v>
      </c>
      <c r="F256" s="7" t="s">
        <v>1053</v>
      </c>
      <c r="G256" s="7" t="e">
        <f t="shared" ca="1" si="0"/>
        <v>#NAME?</v>
      </c>
      <c r="H256" s="26" t="s">
        <v>206</v>
      </c>
      <c r="I256" s="26" t="s">
        <v>23</v>
      </c>
      <c r="J256" s="7" t="str">
        <f t="shared" si="12"/>
        <v>Não</v>
      </c>
      <c r="K256" s="27">
        <v>45070</v>
      </c>
      <c r="L256" s="27">
        <v>45121</v>
      </c>
      <c r="M256" s="7" t="s">
        <v>267</v>
      </c>
      <c r="N256" s="28">
        <v>1.6E-2</v>
      </c>
      <c r="O256" s="7" t="s">
        <v>84</v>
      </c>
      <c r="P256" s="29">
        <v>0.1</v>
      </c>
      <c r="Q256" s="47"/>
      <c r="R256" s="30"/>
      <c r="S256" s="7" t="s">
        <v>208</v>
      </c>
      <c r="T256" s="7" t="s">
        <v>1054</v>
      </c>
      <c r="U256" s="7" t="s">
        <v>127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1055</v>
      </c>
      <c r="C257" s="4" t="s">
        <v>1056</v>
      </c>
      <c r="D257" s="7" t="s">
        <v>213</v>
      </c>
      <c r="E257" s="7" t="s">
        <v>76</v>
      </c>
      <c r="F257" s="7" t="s">
        <v>214</v>
      </c>
      <c r="G257" s="7" t="e">
        <f t="shared" ca="1" si="0"/>
        <v>#NAME?</v>
      </c>
      <c r="H257" s="26" t="s">
        <v>215</v>
      </c>
      <c r="I257" s="26" t="s">
        <v>23</v>
      </c>
      <c r="J257" s="7" t="str">
        <f t="shared" si="12"/>
        <v>Não</v>
      </c>
      <c r="K257" s="27">
        <v>45600</v>
      </c>
      <c r="L257" s="27"/>
      <c r="M257" s="7" t="s">
        <v>22</v>
      </c>
      <c r="N257" s="28">
        <v>1.2E-2</v>
      </c>
      <c r="O257" s="7" t="s">
        <v>23</v>
      </c>
      <c r="P257" s="29">
        <v>0</v>
      </c>
      <c r="Q257" s="47"/>
      <c r="R257" s="30"/>
      <c r="S257" s="7" t="s">
        <v>208</v>
      </c>
      <c r="T257" s="7" t="s">
        <v>1057</v>
      </c>
      <c r="U257" s="7" t="s">
        <v>127</v>
      </c>
      <c r="V257" s="26" t="e">
        <f t="shared" ca="1" si="2"/>
        <v>#NAME?</v>
      </c>
      <c r="W257" s="7"/>
      <c r="X257" s="7" t="s">
        <v>26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97" t="s">
        <v>1058</v>
      </c>
      <c r="C258" s="43" t="s">
        <v>1059</v>
      </c>
      <c r="D258" s="7" t="s">
        <v>18</v>
      </c>
      <c r="E258" s="7" t="s">
        <v>76</v>
      </c>
      <c r="F258" s="7" t="s">
        <v>77</v>
      </c>
      <c r="G258" s="7" t="e">
        <f t="shared" ref="G258:G512" ca="1" si="13">_xludf.IFS($BE$3:$BE$938&lt;=500000,"Breno",$BE$3:$BE$938&lt;=20000000,"Bruno",$BE$3:$BE$938="","")</f>
        <v>#NAME?</v>
      </c>
      <c r="H258" s="26" t="s">
        <v>224</v>
      </c>
      <c r="I258" s="26" t="s">
        <v>225</v>
      </c>
      <c r="J258" s="7" t="str">
        <f t="shared" si="12"/>
        <v>Não</v>
      </c>
      <c r="K258" s="27">
        <v>45204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72"/>
      <c r="R258" s="30"/>
      <c r="S258" s="7" t="s">
        <v>208</v>
      </c>
      <c r="T258" s="7" t="s">
        <v>1060</v>
      </c>
      <c r="U258" s="7" t="s">
        <v>76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210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14" t="s">
        <v>1061</v>
      </c>
      <c r="C259" s="4" t="s">
        <v>1062</v>
      </c>
      <c r="D259" s="7" t="s">
        <v>18</v>
      </c>
      <c r="E259" s="7" t="s">
        <v>76</v>
      </c>
      <c r="F259" s="7" t="s">
        <v>229</v>
      </c>
      <c r="G259" s="7" t="e">
        <f t="shared" ca="1" si="13"/>
        <v>#NAME?</v>
      </c>
      <c r="H259" s="26" t="s">
        <v>206</v>
      </c>
      <c r="I259" s="26" t="s">
        <v>23</v>
      </c>
      <c r="J259" s="7" t="str">
        <f t="shared" si="12"/>
        <v>Não</v>
      </c>
      <c r="K259" s="27">
        <v>44974</v>
      </c>
      <c r="L259" s="79">
        <v>45636</v>
      </c>
      <c r="M259" s="7" t="s">
        <v>22</v>
      </c>
      <c r="N259" s="28">
        <v>0.01</v>
      </c>
      <c r="O259" s="7" t="s">
        <v>23</v>
      </c>
      <c r="P259" s="29">
        <v>0</v>
      </c>
      <c r="Q259" s="30"/>
      <c r="R259" s="30"/>
      <c r="S259" s="7" t="s">
        <v>208</v>
      </c>
      <c r="T259" s="7" t="s">
        <v>1063</v>
      </c>
      <c r="U259" s="7" t="s">
        <v>76</v>
      </c>
      <c r="V259" s="26" t="e">
        <f t="shared" ca="1" si="14"/>
        <v>#NAME?</v>
      </c>
      <c r="W259" s="7"/>
      <c r="X259" s="7"/>
      <c r="Y259" s="31" t="s">
        <v>210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8" t="s">
        <v>29</v>
      </c>
      <c r="B260" s="42" t="s">
        <v>1064</v>
      </c>
      <c r="C260" s="43" t="s">
        <v>1065</v>
      </c>
      <c r="D260" s="99" t="s">
        <v>204</v>
      </c>
      <c r="E260" s="99" t="s">
        <v>19</v>
      </c>
      <c r="F260" s="99" t="s">
        <v>205</v>
      </c>
      <c r="G260" s="7" t="e">
        <f t="shared" ca="1" si="13"/>
        <v>#NAME?</v>
      </c>
      <c r="H260" s="100" t="s">
        <v>206</v>
      </c>
      <c r="I260" s="100" t="s">
        <v>23</v>
      </c>
      <c r="J260" s="7" t="str">
        <f t="shared" si="12"/>
        <v>Não</v>
      </c>
      <c r="K260" s="101">
        <v>45187</v>
      </c>
      <c r="L260" s="101">
        <v>45530</v>
      </c>
      <c r="M260" s="99" t="s">
        <v>83</v>
      </c>
      <c r="N260" s="102">
        <v>0.01</v>
      </c>
      <c r="O260" s="99" t="s">
        <v>84</v>
      </c>
      <c r="P260" s="103">
        <v>0.1</v>
      </c>
      <c r="Q260" s="104"/>
      <c r="R260" s="104"/>
      <c r="S260" s="99" t="s">
        <v>208</v>
      </c>
      <c r="T260" s="99" t="s">
        <v>1066</v>
      </c>
      <c r="U260" s="99" t="s">
        <v>19</v>
      </c>
      <c r="V260" s="26" t="e">
        <f t="shared" ca="1" si="14"/>
        <v>#NAME?</v>
      </c>
      <c r="W260" s="99"/>
      <c r="X260" s="99"/>
      <c r="Y260" s="105" t="s">
        <v>324</v>
      </c>
      <c r="Z260" s="106"/>
      <c r="AA260" s="107">
        <v>45187</v>
      </c>
      <c r="AB260" s="108">
        <v>49075100011354</v>
      </c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>
        <v>0</v>
      </c>
      <c r="AO260" s="106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29</v>
      </c>
      <c r="B261" s="14" t="s">
        <v>1067</v>
      </c>
      <c r="C261" s="4" t="s">
        <v>1068</v>
      </c>
      <c r="D261" s="7" t="s">
        <v>18</v>
      </c>
      <c r="E261" s="7" t="s">
        <v>30</v>
      </c>
      <c r="F261" s="7" t="s">
        <v>93</v>
      </c>
      <c r="G261" s="7" t="e">
        <f t="shared" ca="1" si="13"/>
        <v>#NAME?</v>
      </c>
      <c r="H261" s="26" t="s">
        <v>215</v>
      </c>
      <c r="I261" s="26" t="s">
        <v>23</v>
      </c>
      <c r="J261" s="7" t="str">
        <f t="shared" si="12"/>
        <v>Não</v>
      </c>
      <c r="K261" s="27">
        <v>45071</v>
      </c>
      <c r="L261" s="7"/>
      <c r="M261" s="7" t="s">
        <v>83</v>
      </c>
      <c r="N261" s="28">
        <v>1.2E-2</v>
      </c>
      <c r="O261" s="7" t="s">
        <v>23</v>
      </c>
      <c r="P261" s="29">
        <v>0</v>
      </c>
      <c r="Q261" s="47"/>
      <c r="R261" s="30" t="s">
        <v>1069</v>
      </c>
      <c r="S261" s="7" t="s">
        <v>208</v>
      </c>
      <c r="T261" s="7" t="s">
        <v>1070</v>
      </c>
      <c r="U261" s="7" t="s">
        <v>117</v>
      </c>
      <c r="V261" s="26" t="e">
        <f t="shared" ca="1" si="14"/>
        <v>#NAME?</v>
      </c>
      <c r="W261" s="7"/>
      <c r="X261" s="7"/>
      <c r="Y261" s="31" t="s">
        <v>210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3" t="s">
        <v>1071</v>
      </c>
      <c r="C262" s="4" t="s">
        <v>1072</v>
      </c>
      <c r="D262" s="7" t="s">
        <v>18</v>
      </c>
      <c r="E262" s="7" t="s">
        <v>30</v>
      </c>
      <c r="F262" s="7" t="s">
        <v>31</v>
      </c>
      <c r="G262" s="7" t="e">
        <f t="shared" ca="1" si="13"/>
        <v>#NAME?</v>
      </c>
      <c r="H262" s="26" t="s">
        <v>206</v>
      </c>
      <c r="I262" s="26" t="s">
        <v>23</v>
      </c>
      <c r="J262" s="7" t="str">
        <f t="shared" si="12"/>
        <v>Não</v>
      </c>
      <c r="K262" s="27">
        <v>45042</v>
      </c>
      <c r="L262" s="79">
        <v>45588</v>
      </c>
      <c r="M262" s="7" t="s">
        <v>424</v>
      </c>
      <c r="N262" s="28">
        <v>0.02</v>
      </c>
      <c r="O262" s="7" t="s">
        <v>84</v>
      </c>
      <c r="P262" s="29">
        <v>0.2</v>
      </c>
      <c r="Q262" s="30"/>
      <c r="R262" s="30"/>
      <c r="S262" s="7" t="s">
        <v>208</v>
      </c>
      <c r="T262" s="7" t="s">
        <v>1073</v>
      </c>
      <c r="U262" s="7" t="s">
        <v>117</v>
      </c>
      <c r="V262" s="26" t="e">
        <f t="shared" ca="1" si="14"/>
        <v>#NAME?</v>
      </c>
      <c r="W262" s="7"/>
      <c r="X262" s="7"/>
      <c r="Y262" s="31" t="s">
        <v>210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1071</v>
      </c>
      <c r="C263" s="48" t="s">
        <v>1074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343</v>
      </c>
      <c r="I263" s="26" t="s">
        <v>23</v>
      </c>
      <c r="J263" s="7" t="str">
        <f t="shared" si="12"/>
        <v>Não</v>
      </c>
      <c r="K263" s="27">
        <v>45638</v>
      </c>
      <c r="L263" s="79"/>
      <c r="M263" s="7" t="s">
        <v>95</v>
      </c>
      <c r="N263" s="55">
        <v>1.4999999999999999E-2</v>
      </c>
      <c r="O263" s="56" t="s">
        <v>23</v>
      </c>
      <c r="P263" s="57">
        <v>0</v>
      </c>
      <c r="Q263" s="30"/>
      <c r="R263" s="30"/>
      <c r="S263" s="7" t="s">
        <v>208</v>
      </c>
      <c r="T263" s="7" t="s">
        <v>1073</v>
      </c>
      <c r="U263" s="7" t="s">
        <v>117</v>
      </c>
      <c r="V263" s="26" t="e">
        <f t="shared" ca="1" si="14"/>
        <v>#NAME?</v>
      </c>
      <c r="W263" s="7"/>
      <c r="X263" s="7" t="s">
        <v>34</v>
      </c>
      <c r="Y263" s="31"/>
      <c r="Z263" s="32"/>
      <c r="AA263" s="10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78" t="s">
        <v>1075</v>
      </c>
      <c r="C264" s="59" t="s">
        <v>1076</v>
      </c>
      <c r="D264" s="7" t="s">
        <v>18</v>
      </c>
      <c r="E264" s="7" t="s">
        <v>19</v>
      </c>
      <c r="F264" s="7" t="s">
        <v>1077</v>
      </c>
      <c r="G264" s="7" t="e">
        <f t="shared" ca="1" si="13"/>
        <v>#NAME?</v>
      </c>
      <c r="H264" s="26" t="s">
        <v>206</v>
      </c>
      <c r="I264" s="26" t="s">
        <v>23</v>
      </c>
      <c r="J264" s="7" t="str">
        <f t="shared" si="12"/>
        <v>Não</v>
      </c>
      <c r="K264" s="27">
        <v>45280</v>
      </c>
      <c r="L264" s="27">
        <v>45478</v>
      </c>
      <c r="M264" s="7" t="s">
        <v>22</v>
      </c>
      <c r="N264" s="60">
        <v>2.0000000000000001E-4</v>
      </c>
      <c r="O264" s="61" t="s">
        <v>23</v>
      </c>
      <c r="P264" s="62">
        <v>0</v>
      </c>
      <c r="Q264" s="30"/>
      <c r="R264" s="30" t="s">
        <v>1078</v>
      </c>
      <c r="S264" s="7" t="s">
        <v>208</v>
      </c>
      <c r="T264" s="7" t="s">
        <v>1079</v>
      </c>
      <c r="U264" s="7" t="s">
        <v>19</v>
      </c>
      <c r="V264" s="26" t="e">
        <f t="shared" ca="1" si="14"/>
        <v>#NAME?</v>
      </c>
      <c r="W264" s="7"/>
      <c r="X264" s="7"/>
      <c r="Y264" s="31" t="s">
        <v>551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25" t="s">
        <v>1080</v>
      </c>
      <c r="C265" s="4" t="s">
        <v>1081</v>
      </c>
      <c r="D265" s="7" t="s">
        <v>204</v>
      </c>
      <c r="E265" s="7" t="s">
        <v>19</v>
      </c>
      <c r="F265" s="7" t="s">
        <v>205</v>
      </c>
      <c r="G265" s="7" t="e">
        <f t="shared" ca="1" si="13"/>
        <v>#NAME?</v>
      </c>
      <c r="H265" s="26" t="s">
        <v>206</v>
      </c>
      <c r="I265" s="26" t="s">
        <v>23</v>
      </c>
      <c r="J265" s="7" t="str">
        <f t="shared" si="12"/>
        <v>Não</v>
      </c>
      <c r="K265" s="27">
        <v>45105</v>
      </c>
      <c r="L265" s="27">
        <v>45524</v>
      </c>
      <c r="M265" s="7" t="s">
        <v>267</v>
      </c>
      <c r="N265" s="28">
        <v>1.2E-2</v>
      </c>
      <c r="O265" s="7" t="s">
        <v>84</v>
      </c>
      <c r="P265" s="29">
        <v>0.2</v>
      </c>
      <c r="Q265" s="47"/>
      <c r="R265" s="47" t="s">
        <v>1082</v>
      </c>
      <c r="S265" s="7" t="s">
        <v>208</v>
      </c>
      <c r="T265" s="7" t="s">
        <v>1083</v>
      </c>
      <c r="U265" s="7" t="s">
        <v>25</v>
      </c>
      <c r="V265" s="26" t="e">
        <f t="shared" ca="1" si="14"/>
        <v>#NAME?</v>
      </c>
      <c r="W265" s="7"/>
      <c r="X265" s="7"/>
      <c r="Y265" s="31" t="s">
        <v>210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1080</v>
      </c>
      <c r="C266" s="46" t="s">
        <v>1084</v>
      </c>
      <c r="D266" s="7" t="s">
        <v>204</v>
      </c>
      <c r="E266" s="7" t="s">
        <v>19</v>
      </c>
      <c r="F266" s="7" t="s">
        <v>205</v>
      </c>
      <c r="G266" s="7" t="e">
        <f t="shared" ca="1" si="13"/>
        <v>#NAME?</v>
      </c>
      <c r="H266" s="26" t="s">
        <v>206</v>
      </c>
      <c r="I266" s="26" t="s">
        <v>23</v>
      </c>
      <c r="J266" s="7" t="str">
        <f t="shared" si="12"/>
        <v>Não</v>
      </c>
      <c r="K266" s="27">
        <v>45365</v>
      </c>
      <c r="L266" s="27">
        <v>45524</v>
      </c>
      <c r="M266" s="7" t="s">
        <v>83</v>
      </c>
      <c r="N266" s="28">
        <v>1.4E-2</v>
      </c>
      <c r="O266" s="7" t="s">
        <v>84</v>
      </c>
      <c r="P266" s="29">
        <v>0.1</v>
      </c>
      <c r="Q266" s="47"/>
      <c r="R266" s="47" t="s">
        <v>1082</v>
      </c>
      <c r="S266" s="7" t="s">
        <v>208</v>
      </c>
      <c r="T266" s="12" t="s">
        <v>1083</v>
      </c>
      <c r="U266" s="7" t="s">
        <v>25</v>
      </c>
      <c r="V266" s="26" t="e">
        <f t="shared" ca="1" si="14"/>
        <v>#NAME?</v>
      </c>
      <c r="W266" s="7"/>
      <c r="X266" s="7"/>
      <c r="Y266" s="31" t="s">
        <v>210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14" t="s">
        <v>1085</v>
      </c>
      <c r="C267" s="4" t="s">
        <v>1086</v>
      </c>
      <c r="D267" s="7" t="s">
        <v>18</v>
      </c>
      <c r="E267" s="7" t="s">
        <v>127</v>
      </c>
      <c r="F267" s="7" t="s">
        <v>779</v>
      </c>
      <c r="G267" s="7" t="e">
        <f t="shared" ca="1" si="13"/>
        <v>#NAME?</v>
      </c>
      <c r="H267" s="26" t="s">
        <v>215</v>
      </c>
      <c r="I267" s="26" t="s">
        <v>23</v>
      </c>
      <c r="J267" s="7" t="str">
        <f t="shared" si="12"/>
        <v>Não</v>
      </c>
      <c r="K267" s="27">
        <v>45166</v>
      </c>
      <c r="L267" s="7"/>
      <c r="M267" s="7" t="s">
        <v>267</v>
      </c>
      <c r="N267" s="28">
        <v>1.4999999999999999E-2</v>
      </c>
      <c r="O267" s="7" t="s">
        <v>84</v>
      </c>
      <c r="P267" s="29">
        <v>0.1</v>
      </c>
      <c r="Q267" s="30"/>
      <c r="R267" s="30"/>
      <c r="S267" s="7" t="s">
        <v>208</v>
      </c>
      <c r="T267" s="7" t="s">
        <v>1087</v>
      </c>
      <c r="U267" s="7" t="s">
        <v>19</v>
      </c>
      <c r="V267" s="26" t="e">
        <f t="shared" ca="1" si="14"/>
        <v>#NAME?</v>
      </c>
      <c r="W267" s="7"/>
      <c r="X267" s="7"/>
      <c r="Y267" s="31" t="s">
        <v>210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1088</v>
      </c>
      <c r="C268" s="4" t="s">
        <v>1089</v>
      </c>
      <c r="D268" s="7" t="s">
        <v>18</v>
      </c>
      <c r="E268" s="7" t="s">
        <v>30</v>
      </c>
      <c r="F268" s="7" t="s">
        <v>93</v>
      </c>
      <c r="G268" s="7" t="e">
        <f t="shared" ca="1" si="13"/>
        <v>#NAME?</v>
      </c>
      <c r="H268" s="26" t="s">
        <v>215</v>
      </c>
      <c r="I268" s="26" t="s">
        <v>23</v>
      </c>
      <c r="J268" s="7" t="str">
        <f t="shared" si="12"/>
        <v>Não</v>
      </c>
      <c r="K268" s="27">
        <v>45602</v>
      </c>
      <c r="L268" s="7"/>
      <c r="M268" s="7" t="s">
        <v>22</v>
      </c>
      <c r="N268" s="28">
        <v>1.2E-2</v>
      </c>
      <c r="O268" s="7" t="s">
        <v>23</v>
      </c>
      <c r="P268" s="29">
        <v>0</v>
      </c>
      <c r="Q268" s="30"/>
      <c r="R268" s="30"/>
      <c r="S268" s="7" t="s">
        <v>208</v>
      </c>
      <c r="T268" s="7" t="s">
        <v>1090</v>
      </c>
      <c r="U268" s="7" t="s">
        <v>117</v>
      </c>
      <c r="V268" s="26" t="e">
        <f t="shared" ca="1" si="14"/>
        <v>#NAME?</v>
      </c>
      <c r="W268" s="7"/>
      <c r="X268" s="7" t="s">
        <v>232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29</v>
      </c>
      <c r="B269" s="14" t="s">
        <v>1091</v>
      </c>
      <c r="C269" s="4" t="s">
        <v>1092</v>
      </c>
      <c r="D269" s="7" t="s">
        <v>204</v>
      </c>
      <c r="E269" s="7" t="s">
        <v>19</v>
      </c>
      <c r="F269" s="7" t="s">
        <v>1093</v>
      </c>
      <c r="G269" s="7" t="e">
        <f t="shared" ca="1" si="13"/>
        <v>#NAME?</v>
      </c>
      <c r="H269" s="26" t="s">
        <v>206</v>
      </c>
      <c r="I269" s="26" t="s">
        <v>23</v>
      </c>
      <c r="J269" s="7" t="str">
        <f t="shared" si="12"/>
        <v>Não</v>
      </c>
      <c r="K269" s="27">
        <v>44879</v>
      </c>
      <c r="L269" s="27">
        <v>45516</v>
      </c>
      <c r="M269" s="7" t="s">
        <v>22</v>
      </c>
      <c r="N269" s="28">
        <v>0.01</v>
      </c>
      <c r="O269" s="7" t="s">
        <v>23</v>
      </c>
      <c r="P269" s="29">
        <v>0</v>
      </c>
      <c r="Q269" s="30"/>
      <c r="R269" s="30" t="s">
        <v>1094</v>
      </c>
      <c r="S269" s="7" t="s">
        <v>208</v>
      </c>
      <c r="T269" s="7" t="s">
        <v>1095</v>
      </c>
      <c r="U269" s="7" t="s">
        <v>19</v>
      </c>
      <c r="V269" s="26" t="e">
        <f t="shared" ca="1" si="14"/>
        <v>#NAME?</v>
      </c>
      <c r="W269" s="7"/>
      <c r="X269" s="7"/>
      <c r="Y269" s="31" t="s">
        <v>324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1096</v>
      </c>
      <c r="C270" s="38" t="s">
        <v>1097</v>
      </c>
      <c r="D270" s="7" t="s">
        <v>18</v>
      </c>
      <c r="E270" s="7" t="s">
        <v>76</v>
      </c>
      <c r="F270" s="7" t="s">
        <v>77</v>
      </c>
      <c r="G270" s="7" t="e">
        <f t="shared" ca="1" si="13"/>
        <v>#NAME?</v>
      </c>
      <c r="H270" s="26" t="s">
        <v>215</v>
      </c>
      <c r="I270" s="26" t="s">
        <v>23</v>
      </c>
      <c r="J270" s="7" t="str">
        <f t="shared" si="12"/>
        <v>Não</v>
      </c>
      <c r="K270" s="27">
        <v>45331</v>
      </c>
      <c r="L270" s="7"/>
      <c r="M270" s="7" t="s">
        <v>22</v>
      </c>
      <c r="N270" s="28">
        <v>1.2E-2</v>
      </c>
      <c r="O270" s="7" t="s">
        <v>23</v>
      </c>
      <c r="P270" s="29">
        <v>0</v>
      </c>
      <c r="Q270" s="30"/>
      <c r="R270" s="30"/>
      <c r="S270" s="7" t="s">
        <v>254</v>
      </c>
      <c r="T270" s="6" t="s">
        <v>1098</v>
      </c>
      <c r="U270" s="7" t="s">
        <v>76</v>
      </c>
      <c r="V270" s="26" t="e">
        <f t="shared" ca="1" si="14"/>
        <v>#NAME?</v>
      </c>
      <c r="W270" s="7"/>
      <c r="X270" s="7"/>
      <c r="Y270" s="31" t="s">
        <v>210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29</v>
      </c>
      <c r="B271" s="110" t="s">
        <v>1099</v>
      </c>
      <c r="C271" s="111" t="s">
        <v>1100</v>
      </c>
      <c r="D271" s="7" t="s">
        <v>18</v>
      </c>
      <c r="E271" s="7" t="s">
        <v>30</v>
      </c>
      <c r="F271" s="9" t="s">
        <v>31</v>
      </c>
      <c r="G271" s="7" t="e">
        <f t="shared" ca="1" si="13"/>
        <v>#NAME?</v>
      </c>
      <c r="H271" s="26" t="s">
        <v>206</v>
      </c>
      <c r="I271" s="26" t="s">
        <v>23</v>
      </c>
      <c r="J271" s="7" t="str">
        <f t="shared" si="12"/>
        <v>Não</v>
      </c>
      <c r="K271" s="27">
        <v>45222</v>
      </c>
      <c r="L271" s="79">
        <v>45589</v>
      </c>
      <c r="M271" s="7" t="s">
        <v>122</v>
      </c>
      <c r="N271" s="28">
        <v>0</v>
      </c>
      <c r="O271" s="7" t="s">
        <v>23</v>
      </c>
      <c r="P271" s="29">
        <v>0</v>
      </c>
      <c r="Q271" s="30"/>
      <c r="R271" s="30"/>
      <c r="S271" s="7" t="s">
        <v>208</v>
      </c>
      <c r="T271" s="7" t="s">
        <v>1101</v>
      </c>
      <c r="U271" s="7" t="s">
        <v>117</v>
      </c>
      <c r="V271" s="26" t="e">
        <f t="shared" ca="1" si="14"/>
        <v>#NAME?</v>
      </c>
      <c r="W271" s="7"/>
      <c r="X271" s="7"/>
      <c r="Y271" s="31" t="s">
        <v>210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29</v>
      </c>
      <c r="B272" s="42" t="s">
        <v>1102</v>
      </c>
      <c r="C272" s="43" t="s">
        <v>1103</v>
      </c>
      <c r="D272" s="7" t="s">
        <v>204</v>
      </c>
      <c r="E272" s="7" t="s">
        <v>19</v>
      </c>
      <c r="F272" s="7" t="s">
        <v>588</v>
      </c>
      <c r="G272" s="7" t="e">
        <f t="shared" ca="1" si="13"/>
        <v>#NAME?</v>
      </c>
      <c r="H272" s="26" t="s">
        <v>206</v>
      </c>
      <c r="I272" s="26" t="s">
        <v>23</v>
      </c>
      <c r="J272" s="7" t="str">
        <f t="shared" si="12"/>
        <v>Não</v>
      </c>
      <c r="K272" s="27">
        <v>45174</v>
      </c>
      <c r="L272" s="27">
        <v>45526</v>
      </c>
      <c r="M272" s="7" t="s">
        <v>22</v>
      </c>
      <c r="N272" s="28">
        <v>8.5000000000000006E-3</v>
      </c>
      <c r="O272" s="7" t="s">
        <v>23</v>
      </c>
      <c r="P272" s="29">
        <v>0</v>
      </c>
      <c r="Q272" s="30"/>
      <c r="R272" s="30"/>
      <c r="S272" s="7" t="s">
        <v>208</v>
      </c>
      <c r="T272" s="7" t="s">
        <v>1104</v>
      </c>
      <c r="U272" s="7" t="s">
        <v>127</v>
      </c>
      <c r="V272" s="26" t="e">
        <f t="shared" ca="1" si="14"/>
        <v>#NAME?</v>
      </c>
      <c r="W272" s="7"/>
      <c r="X272" s="7"/>
      <c r="Y272" s="31" t="s">
        <v>210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1105</v>
      </c>
      <c r="C273" s="43" t="s">
        <v>1106</v>
      </c>
      <c r="D273" s="7" t="s">
        <v>18</v>
      </c>
      <c r="E273" s="7" t="s">
        <v>30</v>
      </c>
      <c r="F273" s="7" t="s">
        <v>93</v>
      </c>
      <c r="G273" s="7" t="e">
        <f t="shared" ca="1" si="13"/>
        <v>#NAME?</v>
      </c>
      <c r="H273" s="26" t="s">
        <v>215</v>
      </c>
      <c r="I273" s="26" t="s">
        <v>23</v>
      </c>
      <c r="J273" s="7" t="str">
        <f t="shared" si="12"/>
        <v>Não</v>
      </c>
      <c r="K273" s="27">
        <v>45603</v>
      </c>
      <c r="L273" s="27"/>
      <c r="M273" s="7" t="s">
        <v>22</v>
      </c>
      <c r="N273" s="28">
        <v>1.2E-2</v>
      </c>
      <c r="O273" s="7" t="s">
        <v>23</v>
      </c>
      <c r="P273" s="29">
        <v>0</v>
      </c>
      <c r="Q273" s="30"/>
      <c r="R273" s="30"/>
      <c r="S273" s="7" t="s">
        <v>208</v>
      </c>
      <c r="T273" s="7" t="s">
        <v>1107</v>
      </c>
      <c r="U273" s="7" t="s">
        <v>276</v>
      </c>
      <c r="V273" s="26" t="e">
        <f t="shared" ca="1" si="14"/>
        <v>#NAME?</v>
      </c>
      <c r="W273" s="7"/>
      <c r="X273" s="7" t="s">
        <v>232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112" t="s">
        <v>1108</v>
      </c>
      <c r="C274" s="43" t="s">
        <v>1109</v>
      </c>
      <c r="D274" s="7" t="s">
        <v>18</v>
      </c>
      <c r="E274" s="7" t="s">
        <v>19</v>
      </c>
      <c r="F274" s="9" t="s">
        <v>606</v>
      </c>
      <c r="G274" s="7" t="e">
        <f t="shared" ca="1" si="13"/>
        <v>#NAME?</v>
      </c>
      <c r="H274" s="26" t="s">
        <v>215</v>
      </c>
      <c r="I274" s="26" t="s">
        <v>23</v>
      </c>
      <c r="J274" s="7" t="str">
        <f t="shared" si="12"/>
        <v>Não</v>
      </c>
      <c r="K274" s="27">
        <v>45201</v>
      </c>
      <c r="L274" s="7"/>
      <c r="M274" s="7" t="s">
        <v>22</v>
      </c>
      <c r="N274" s="28">
        <v>1.2E-2</v>
      </c>
      <c r="O274" s="7" t="s">
        <v>23</v>
      </c>
      <c r="P274" s="29">
        <v>0</v>
      </c>
      <c r="Q274" s="72"/>
      <c r="R274" s="30"/>
      <c r="S274" s="7" t="s">
        <v>208</v>
      </c>
      <c r="T274" s="7" t="s">
        <v>1110</v>
      </c>
      <c r="U274" s="7" t="s">
        <v>19</v>
      </c>
      <c r="V274" s="26" t="e">
        <f t="shared" ca="1" si="14"/>
        <v>#NAME?</v>
      </c>
      <c r="W274" s="7"/>
      <c r="X274" s="7" t="s">
        <v>34</v>
      </c>
      <c r="Y274" s="31" t="s">
        <v>210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1108</v>
      </c>
      <c r="C275" s="43" t="s">
        <v>1111</v>
      </c>
      <c r="D275" s="7" t="s">
        <v>18</v>
      </c>
      <c r="E275" s="7" t="s">
        <v>19</v>
      </c>
      <c r="F275" s="9" t="s">
        <v>606</v>
      </c>
      <c r="G275" s="7" t="e">
        <f t="shared" ca="1" si="13"/>
        <v>#NAME?</v>
      </c>
      <c r="H275" s="26" t="s">
        <v>343</v>
      </c>
      <c r="I275" s="26" t="s">
        <v>23</v>
      </c>
      <c r="J275" s="7" t="str">
        <f t="shared" si="12"/>
        <v>Sim</v>
      </c>
      <c r="K275" s="27">
        <v>45688</v>
      </c>
      <c r="L275" s="7"/>
      <c r="M275" s="7" t="s">
        <v>90</v>
      </c>
      <c r="N275" s="28">
        <v>0.01</v>
      </c>
      <c r="O275" s="7" t="s">
        <v>23</v>
      </c>
      <c r="P275" s="29">
        <v>0</v>
      </c>
      <c r="Q275" s="72" t="s">
        <v>1112</v>
      </c>
      <c r="R275" s="30"/>
      <c r="S275" s="7" t="s">
        <v>208</v>
      </c>
      <c r="T275" s="7" t="s">
        <v>1110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25" t="s">
        <v>1113</v>
      </c>
      <c r="C276" s="46" t="s">
        <v>1114</v>
      </c>
      <c r="D276" s="7" t="s">
        <v>18</v>
      </c>
      <c r="E276" s="7" t="s">
        <v>76</v>
      </c>
      <c r="F276" s="7" t="s">
        <v>1115</v>
      </c>
      <c r="G276" s="7" t="e">
        <f t="shared" ca="1" si="13"/>
        <v>#NAME?</v>
      </c>
      <c r="H276" s="26" t="s">
        <v>215</v>
      </c>
      <c r="I276" s="26" t="s">
        <v>23</v>
      </c>
      <c r="J276" s="7" t="str">
        <f t="shared" si="12"/>
        <v>Não</v>
      </c>
      <c r="K276" s="27">
        <v>45373</v>
      </c>
      <c r="L276" s="7"/>
      <c r="M276" s="7" t="s">
        <v>22</v>
      </c>
      <c r="N276" s="28">
        <v>1.2E-2</v>
      </c>
      <c r="O276" s="7" t="s">
        <v>23</v>
      </c>
      <c r="P276" s="29">
        <v>0</v>
      </c>
      <c r="Q276" s="72"/>
      <c r="R276" s="30"/>
      <c r="S276" s="7" t="s">
        <v>208</v>
      </c>
      <c r="T276" s="12" t="s">
        <v>1116</v>
      </c>
      <c r="U276" s="7" t="s">
        <v>76</v>
      </c>
      <c r="V276" s="26" t="e">
        <f t="shared" ca="1" si="14"/>
        <v>#NAME?</v>
      </c>
      <c r="W276" s="7"/>
      <c r="X276" s="7"/>
      <c r="Y276" s="31" t="s">
        <v>210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1117</v>
      </c>
      <c r="C277" s="46" t="s">
        <v>1118</v>
      </c>
      <c r="D277" s="7" t="s">
        <v>112</v>
      </c>
      <c r="E277" s="7" t="s">
        <v>30</v>
      </c>
      <c r="F277" s="7" t="s">
        <v>113</v>
      </c>
      <c r="G277" s="7" t="e">
        <f t="shared" ca="1" si="13"/>
        <v>#NAME?</v>
      </c>
      <c r="H277" s="26" t="s">
        <v>343</v>
      </c>
      <c r="I277" s="26" t="s">
        <v>23</v>
      </c>
      <c r="J277" s="7" t="str">
        <f t="shared" si="12"/>
        <v>Não</v>
      </c>
      <c r="K277" s="27">
        <v>45688</v>
      </c>
      <c r="L277" s="7"/>
      <c r="M277" s="7" t="s">
        <v>1119</v>
      </c>
      <c r="N277" s="28">
        <v>0.02</v>
      </c>
      <c r="O277" s="7" t="s">
        <v>248</v>
      </c>
      <c r="P277" s="29">
        <v>0.2</v>
      </c>
      <c r="Q277" s="72"/>
      <c r="R277" s="30"/>
      <c r="S277" s="7" t="s">
        <v>208</v>
      </c>
      <c r="T277" s="12" t="s">
        <v>1120</v>
      </c>
      <c r="U277" s="7" t="s">
        <v>117</v>
      </c>
      <c r="V277" s="26" t="e">
        <f t="shared" ca="1" si="14"/>
        <v>#NAME?</v>
      </c>
      <c r="W277" s="7"/>
      <c r="X277" s="7" t="s">
        <v>34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29</v>
      </c>
      <c r="B278" s="14" t="s">
        <v>1121</v>
      </c>
      <c r="C278" s="4" t="s">
        <v>1122</v>
      </c>
      <c r="D278" s="7" t="s">
        <v>18</v>
      </c>
      <c r="E278" s="7" t="s">
        <v>76</v>
      </c>
      <c r="F278" s="7" t="s">
        <v>77</v>
      </c>
      <c r="G278" s="7" t="e">
        <f t="shared" ca="1" si="13"/>
        <v>#NAME?</v>
      </c>
      <c r="H278" s="26" t="s">
        <v>224</v>
      </c>
      <c r="I278" s="26" t="s">
        <v>225</v>
      </c>
      <c r="J278" s="7" t="str">
        <f t="shared" si="12"/>
        <v>Não</v>
      </c>
      <c r="K278" s="27">
        <v>45033</v>
      </c>
      <c r="L278" s="7"/>
      <c r="M278" s="7" t="s">
        <v>22</v>
      </c>
      <c r="N278" s="28">
        <v>1.2E-2</v>
      </c>
      <c r="O278" s="7" t="s">
        <v>23</v>
      </c>
      <c r="P278" s="29">
        <v>0</v>
      </c>
      <c r="Q278" s="94"/>
      <c r="R278" s="30" t="s">
        <v>1123</v>
      </c>
      <c r="S278" s="7" t="s">
        <v>208</v>
      </c>
      <c r="T278" s="7" t="s">
        <v>1124</v>
      </c>
      <c r="U278" s="7" t="s">
        <v>1125</v>
      </c>
      <c r="V278" s="26" t="e">
        <f t="shared" ca="1" si="14"/>
        <v>#NAME?</v>
      </c>
      <c r="W278" s="7"/>
      <c r="X278" s="7"/>
      <c r="Y278" s="31" t="s">
        <v>324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3" t="s">
        <v>1126</v>
      </c>
      <c r="C279" s="4" t="s">
        <v>1127</v>
      </c>
      <c r="D279" s="7" t="s">
        <v>18</v>
      </c>
      <c r="E279" s="7" t="s">
        <v>76</v>
      </c>
      <c r="F279" s="7" t="s">
        <v>351</v>
      </c>
      <c r="G279" s="7" t="e">
        <f t="shared" ca="1" si="13"/>
        <v>#NAME?</v>
      </c>
      <c r="H279" s="26" t="s">
        <v>215</v>
      </c>
      <c r="I279" s="26" t="s">
        <v>23</v>
      </c>
      <c r="J279" s="7" t="str">
        <f t="shared" si="12"/>
        <v>Não</v>
      </c>
      <c r="K279" s="27">
        <v>45156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94"/>
      <c r="S279" s="7" t="s">
        <v>208</v>
      </c>
      <c r="T279" s="7" t="s">
        <v>1128</v>
      </c>
      <c r="U279" s="7" t="s">
        <v>76</v>
      </c>
      <c r="V279" s="26" t="e">
        <f t="shared" ca="1" si="14"/>
        <v>#NAME?</v>
      </c>
      <c r="W279" s="7"/>
      <c r="X279" s="7"/>
      <c r="Y279" s="31" t="s">
        <v>210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9" t="s">
        <v>1129</v>
      </c>
      <c r="C280" s="67" t="s">
        <v>1130</v>
      </c>
      <c r="D280" s="7" t="s">
        <v>18</v>
      </c>
      <c r="E280" s="7" t="s">
        <v>19</v>
      </c>
      <c r="F280" s="7" t="s">
        <v>453</v>
      </c>
      <c r="G280" s="7" t="e">
        <f t="shared" ca="1" si="13"/>
        <v>#NAME?</v>
      </c>
      <c r="H280" s="26" t="s">
        <v>206</v>
      </c>
      <c r="I280" s="26" t="s">
        <v>23</v>
      </c>
      <c r="J280" s="7" t="str">
        <f t="shared" si="12"/>
        <v>Não</v>
      </c>
      <c r="K280" s="27">
        <v>45244</v>
      </c>
      <c r="L280" s="27">
        <v>45574</v>
      </c>
      <c r="M280" s="7" t="s">
        <v>22</v>
      </c>
      <c r="N280" s="10">
        <v>0.01</v>
      </c>
      <c r="O280" s="6" t="s">
        <v>23</v>
      </c>
      <c r="P280" s="11">
        <v>0</v>
      </c>
      <c r="Q280" s="30"/>
      <c r="R280" s="94"/>
      <c r="S280" s="7" t="s">
        <v>208</v>
      </c>
      <c r="T280" s="7" t="s">
        <v>1131</v>
      </c>
      <c r="U280" s="7" t="s">
        <v>19</v>
      </c>
      <c r="V280" s="26" t="e">
        <f t="shared" ca="1" si="14"/>
        <v>#NAME?</v>
      </c>
      <c r="W280" s="7"/>
      <c r="X280" s="7"/>
      <c r="Y280" s="31" t="s">
        <v>210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" t="s">
        <v>1132</v>
      </c>
      <c r="C281" s="4" t="s">
        <v>1133</v>
      </c>
      <c r="D281" s="7" t="s">
        <v>18</v>
      </c>
      <c r="E281" s="7" t="s">
        <v>19</v>
      </c>
      <c r="F281" s="7" t="s">
        <v>97</v>
      </c>
      <c r="G281" s="7" t="e">
        <f t="shared" ca="1" si="13"/>
        <v>#NAME?</v>
      </c>
      <c r="H281" s="26" t="s">
        <v>215</v>
      </c>
      <c r="I281" s="26" t="s">
        <v>23</v>
      </c>
      <c r="J281" s="7" t="str">
        <f t="shared" si="12"/>
        <v>Não</v>
      </c>
      <c r="K281" s="27">
        <v>44998</v>
      </c>
      <c r="L281" s="7"/>
      <c r="M281" s="7" t="s">
        <v>22</v>
      </c>
      <c r="N281" s="28">
        <v>1.2E-2</v>
      </c>
      <c r="O281" s="7" t="s">
        <v>23</v>
      </c>
      <c r="P281" s="29">
        <v>0</v>
      </c>
      <c r="Q281" s="30"/>
      <c r="R281" s="30"/>
      <c r="S281" s="7" t="s">
        <v>208</v>
      </c>
      <c r="T281" s="7" t="s">
        <v>1134</v>
      </c>
      <c r="U281" s="7" t="s">
        <v>19</v>
      </c>
      <c r="V281" s="26" t="e">
        <f t="shared" ca="1" si="14"/>
        <v>#NAME?</v>
      </c>
      <c r="W281" s="7"/>
      <c r="X281" s="7"/>
      <c r="Y281" s="31" t="s">
        <v>210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1135</v>
      </c>
      <c r="C282" s="4" t="s">
        <v>1136</v>
      </c>
      <c r="D282" s="7" t="s">
        <v>18</v>
      </c>
      <c r="E282" s="7" t="s">
        <v>19</v>
      </c>
      <c r="F282" s="7" t="s">
        <v>1137</v>
      </c>
      <c r="G282" s="7" t="e">
        <f t="shared" ca="1" si="13"/>
        <v>#NAME?</v>
      </c>
      <c r="H282" s="26" t="s">
        <v>224</v>
      </c>
      <c r="I282" s="26" t="s">
        <v>310</v>
      </c>
      <c r="J282" s="7" t="str">
        <f t="shared" si="12"/>
        <v>Não</v>
      </c>
      <c r="K282" s="27">
        <v>45503</v>
      </c>
      <c r="L282" s="7"/>
      <c r="M282" s="7" t="s">
        <v>267</v>
      </c>
      <c r="N282" s="28">
        <v>1.4999999999999999E-2</v>
      </c>
      <c r="O282" s="7" t="s">
        <v>84</v>
      </c>
      <c r="P282" s="29">
        <v>0.1</v>
      </c>
      <c r="Q282" s="30"/>
      <c r="R282" s="30"/>
      <c r="S282" s="7" t="s">
        <v>254</v>
      </c>
      <c r="T282" s="7" t="s">
        <v>1138</v>
      </c>
      <c r="U282" s="7" t="s">
        <v>19</v>
      </c>
      <c r="V282" s="26" t="e">
        <f t="shared" ca="1" si="14"/>
        <v>#NAME?</v>
      </c>
      <c r="W282" s="7"/>
      <c r="X282" s="7" t="s">
        <v>34</v>
      </c>
      <c r="Y282" s="31" t="s">
        <v>210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1139</v>
      </c>
      <c r="C283" s="4" t="s">
        <v>1140</v>
      </c>
      <c r="D283" s="7" t="s">
        <v>18</v>
      </c>
      <c r="E283" s="7" t="s">
        <v>19</v>
      </c>
      <c r="F283" s="7" t="s">
        <v>266</v>
      </c>
      <c r="G283" s="7" t="e">
        <f t="shared" ca="1" si="13"/>
        <v>#NAME?</v>
      </c>
      <c r="H283" s="26" t="s">
        <v>215</v>
      </c>
      <c r="I283" s="26" t="s">
        <v>23</v>
      </c>
      <c r="J283" s="7" t="str">
        <f t="shared" si="12"/>
        <v>Não</v>
      </c>
      <c r="K283" s="27">
        <v>45447</v>
      </c>
      <c r="L283" s="7"/>
      <c r="M283" s="7" t="s">
        <v>22</v>
      </c>
      <c r="N283" s="28">
        <v>7.0000000000000001E-3</v>
      </c>
      <c r="O283" s="7" t="s">
        <v>23</v>
      </c>
      <c r="P283" s="29">
        <v>0</v>
      </c>
      <c r="Q283" s="30"/>
      <c r="R283" s="30"/>
      <c r="S283" s="7" t="s">
        <v>208</v>
      </c>
      <c r="T283" s="7" t="s">
        <v>1141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210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1142</v>
      </c>
      <c r="C284" s="4" t="s">
        <v>1143</v>
      </c>
      <c r="D284" s="7" t="s">
        <v>18</v>
      </c>
      <c r="E284" s="7" t="s">
        <v>19</v>
      </c>
      <c r="F284" s="7" t="s">
        <v>1077</v>
      </c>
      <c r="G284" s="7" t="e">
        <f t="shared" ca="1" si="13"/>
        <v>#NAME?</v>
      </c>
      <c r="H284" s="26" t="s">
        <v>206</v>
      </c>
      <c r="I284" s="26" t="s">
        <v>23</v>
      </c>
      <c r="J284" s="7" t="str">
        <f t="shared" si="12"/>
        <v>Não</v>
      </c>
      <c r="K284" s="27">
        <v>45121</v>
      </c>
      <c r="L284" s="27">
        <v>45449</v>
      </c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208</v>
      </c>
      <c r="T284" s="7" t="s">
        <v>1144</v>
      </c>
      <c r="U284" s="7" t="s">
        <v>19</v>
      </c>
      <c r="V284" s="26" t="e">
        <f t="shared" ca="1" si="14"/>
        <v>#NAME?</v>
      </c>
      <c r="W284" s="7"/>
      <c r="X284" s="7"/>
      <c r="Y284" s="31" t="s">
        <v>324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14" t="s">
        <v>1145</v>
      </c>
      <c r="C285" s="4" t="s">
        <v>1146</v>
      </c>
      <c r="D285" s="7" t="s">
        <v>18</v>
      </c>
      <c r="E285" s="7" t="s">
        <v>30</v>
      </c>
      <c r="F285" s="7" t="s">
        <v>31</v>
      </c>
      <c r="G285" s="7" t="e">
        <f t="shared" ca="1" si="13"/>
        <v>#NAME?</v>
      </c>
      <c r="H285" s="26" t="s">
        <v>206</v>
      </c>
      <c r="I285" s="26" t="s">
        <v>23</v>
      </c>
      <c r="J285" s="7" t="str">
        <f t="shared" si="12"/>
        <v>Não</v>
      </c>
      <c r="K285" s="27">
        <v>44910</v>
      </c>
      <c r="L285" s="27">
        <v>45684</v>
      </c>
      <c r="M285" s="7" t="s">
        <v>22</v>
      </c>
      <c r="N285" s="28">
        <v>0.01</v>
      </c>
      <c r="O285" s="7" t="s">
        <v>23</v>
      </c>
      <c r="P285" s="29">
        <v>0</v>
      </c>
      <c r="Q285" s="30"/>
      <c r="R285" s="30"/>
      <c r="S285" s="7" t="s">
        <v>208</v>
      </c>
      <c r="T285" s="7" t="s">
        <v>1147</v>
      </c>
      <c r="U285" s="7" t="s">
        <v>117</v>
      </c>
      <c r="V285" s="26" t="e">
        <f t="shared" ca="1" si="14"/>
        <v>#NAME?</v>
      </c>
      <c r="W285" s="7"/>
      <c r="X285" s="7"/>
      <c r="Y285" s="31" t="s">
        <v>324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1145</v>
      </c>
      <c r="C286" s="4" t="s">
        <v>1148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343</v>
      </c>
      <c r="I286" s="26" t="s">
        <v>23</v>
      </c>
      <c r="J286" s="7" t="str">
        <f t="shared" si="12"/>
        <v>Não</v>
      </c>
      <c r="K286" s="27">
        <v>45692</v>
      </c>
      <c r="L286" s="27"/>
      <c r="M286" s="7" t="s">
        <v>115</v>
      </c>
      <c r="N286" s="28">
        <v>1.2E-2</v>
      </c>
      <c r="O286" s="7" t="s">
        <v>23</v>
      </c>
      <c r="P286" s="29">
        <v>0</v>
      </c>
      <c r="Q286" s="30"/>
      <c r="R286" s="30"/>
      <c r="S286" s="7" t="s">
        <v>208</v>
      </c>
      <c r="T286" s="7" t="s">
        <v>1147</v>
      </c>
      <c r="U286" s="7" t="s">
        <v>117</v>
      </c>
      <c r="V286" s="26" t="e">
        <f t="shared" ca="1" si="14"/>
        <v>#NAME?</v>
      </c>
      <c r="W286" s="7"/>
      <c r="X286" s="7" t="s">
        <v>34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1149</v>
      </c>
      <c r="C287" s="4" t="s">
        <v>1150</v>
      </c>
      <c r="D287" s="7" t="s">
        <v>18</v>
      </c>
      <c r="E287" s="7" t="s">
        <v>76</v>
      </c>
      <c r="F287" s="7" t="s">
        <v>77</v>
      </c>
      <c r="G287" s="7" t="e">
        <f t="shared" ca="1" si="13"/>
        <v>#NAME?</v>
      </c>
      <c r="H287" s="26" t="s">
        <v>215</v>
      </c>
      <c r="I287" s="26" t="s">
        <v>23</v>
      </c>
      <c r="J287" s="7" t="str">
        <f t="shared" si="12"/>
        <v>Não</v>
      </c>
      <c r="K287" s="27">
        <v>44935</v>
      </c>
      <c r="L287" s="7"/>
      <c r="M287" s="7" t="s">
        <v>22</v>
      </c>
      <c r="N287" s="28">
        <v>0.01</v>
      </c>
      <c r="O287" s="7" t="s">
        <v>23</v>
      </c>
      <c r="P287" s="29">
        <v>0</v>
      </c>
      <c r="Q287" s="30"/>
      <c r="R287" s="30"/>
      <c r="S287" s="7" t="s">
        <v>208</v>
      </c>
      <c r="T287" s="7" t="s">
        <v>1151</v>
      </c>
      <c r="U287" s="7" t="s">
        <v>76</v>
      </c>
      <c r="V287" s="26" t="e">
        <f t="shared" ca="1" si="14"/>
        <v>#NAME?</v>
      </c>
      <c r="W287" s="7"/>
      <c r="X287" s="7"/>
      <c r="Y287" s="31" t="s">
        <v>324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1152</v>
      </c>
      <c r="C288" s="48" t="s">
        <v>1153</v>
      </c>
      <c r="D288" s="7" t="s">
        <v>112</v>
      </c>
      <c r="E288" s="7" t="s">
        <v>30</v>
      </c>
      <c r="F288" s="7" t="s">
        <v>1154</v>
      </c>
      <c r="G288" s="7" t="e">
        <f t="shared" ca="1" si="13"/>
        <v>#NAME?</v>
      </c>
      <c r="H288" s="26" t="s">
        <v>215</v>
      </c>
      <c r="I288" s="26" t="s">
        <v>23</v>
      </c>
      <c r="J288" s="7" t="str">
        <f t="shared" si="12"/>
        <v>Não</v>
      </c>
      <c r="K288" s="113">
        <v>45901</v>
      </c>
      <c r="L288" s="27"/>
      <c r="M288" s="7" t="s">
        <v>22</v>
      </c>
      <c r="N288" s="28">
        <v>1.2E-2</v>
      </c>
      <c r="O288" s="7" t="s">
        <v>23</v>
      </c>
      <c r="P288" s="29">
        <v>0</v>
      </c>
      <c r="Q288" s="30"/>
      <c r="R288" s="30"/>
      <c r="S288" s="7" t="s">
        <v>208</v>
      </c>
      <c r="T288" s="7" t="s">
        <v>1155</v>
      </c>
      <c r="U288" s="7" t="s">
        <v>131</v>
      </c>
      <c r="V288" s="26" t="e">
        <f t="shared" ca="1" si="14"/>
        <v>#NAME?</v>
      </c>
      <c r="W288" s="7"/>
      <c r="X288" s="7" t="s">
        <v>34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1156</v>
      </c>
      <c r="C289" s="4" t="s">
        <v>1157</v>
      </c>
      <c r="D289" s="7" t="s">
        <v>204</v>
      </c>
      <c r="E289" s="7" t="s">
        <v>19</v>
      </c>
      <c r="F289" s="7" t="s">
        <v>205</v>
      </c>
      <c r="G289" s="7" t="e">
        <f t="shared" ca="1" si="13"/>
        <v>#NAME?</v>
      </c>
      <c r="H289" s="26" t="s">
        <v>206</v>
      </c>
      <c r="I289" s="26" t="s">
        <v>23</v>
      </c>
      <c r="J289" s="7" t="str">
        <f t="shared" si="12"/>
        <v>Não</v>
      </c>
      <c r="K289" s="27">
        <v>45148</v>
      </c>
      <c r="L289" s="27">
        <v>45525</v>
      </c>
      <c r="M289" s="7" t="s">
        <v>1158</v>
      </c>
      <c r="N289" s="28">
        <v>1.4E-2</v>
      </c>
      <c r="O289" s="7" t="s">
        <v>84</v>
      </c>
      <c r="P289" s="29">
        <v>0.1</v>
      </c>
      <c r="Q289" s="30"/>
      <c r="R289" s="30"/>
      <c r="S289" s="7" t="s">
        <v>208</v>
      </c>
      <c r="T289" s="7" t="s">
        <v>1159</v>
      </c>
      <c r="U289" s="7" t="s">
        <v>19</v>
      </c>
      <c r="V289" s="26" t="e">
        <f t="shared" ca="1" si="14"/>
        <v>#NAME?</v>
      </c>
      <c r="W289" s="7"/>
      <c r="X289" s="7"/>
      <c r="Y289" s="31" t="s">
        <v>210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40" t="s">
        <v>1160</v>
      </c>
      <c r="C290" s="41" t="s">
        <v>1161</v>
      </c>
      <c r="D290" s="7" t="s">
        <v>242</v>
      </c>
      <c r="E290" s="7" t="s">
        <v>76</v>
      </c>
      <c r="F290" s="7" t="s">
        <v>243</v>
      </c>
      <c r="G290" s="7" t="e">
        <f t="shared" ca="1" si="13"/>
        <v>#NAME?</v>
      </c>
      <c r="H290" s="26" t="s">
        <v>215</v>
      </c>
      <c r="I290" s="26" t="s">
        <v>23</v>
      </c>
      <c r="J290" s="7" t="str">
        <f t="shared" si="12"/>
        <v>Sim</v>
      </c>
      <c r="K290" s="27">
        <v>45401</v>
      </c>
      <c r="L290" s="7"/>
      <c r="M290" s="7" t="s">
        <v>22</v>
      </c>
      <c r="N290" s="28">
        <v>1.2E-2</v>
      </c>
      <c r="O290" s="7" t="s">
        <v>23</v>
      </c>
      <c r="P290" s="29">
        <v>0</v>
      </c>
      <c r="Q290" s="39" t="s">
        <v>1162</v>
      </c>
      <c r="R290" s="30"/>
      <c r="S290" s="7" t="s">
        <v>208</v>
      </c>
      <c r="T290" s="6" t="s">
        <v>1163</v>
      </c>
      <c r="U290" s="7" t="s">
        <v>76</v>
      </c>
      <c r="V290" s="26" t="e">
        <f t="shared" ca="1" si="14"/>
        <v>#NAME?</v>
      </c>
      <c r="W290" s="7"/>
      <c r="X290" s="7" t="s">
        <v>34</v>
      </c>
      <c r="Y290" s="31" t="s">
        <v>210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78" t="s">
        <v>1164</v>
      </c>
      <c r="C291" s="4" t="s">
        <v>1165</v>
      </c>
      <c r="D291" s="7" t="s">
        <v>242</v>
      </c>
      <c r="E291" s="7" t="s">
        <v>76</v>
      </c>
      <c r="F291" s="7" t="s">
        <v>243</v>
      </c>
      <c r="G291" s="7" t="e">
        <f t="shared" ca="1" si="13"/>
        <v>#NAME?</v>
      </c>
      <c r="H291" s="26" t="s">
        <v>215</v>
      </c>
      <c r="I291" s="26" t="s">
        <v>23</v>
      </c>
      <c r="J291" s="7" t="str">
        <f t="shared" si="12"/>
        <v>Não</v>
      </c>
      <c r="K291" s="27">
        <v>45356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0"/>
      <c r="R291" s="30"/>
      <c r="S291" s="7" t="s">
        <v>208</v>
      </c>
      <c r="T291" s="12" t="s">
        <v>1166</v>
      </c>
      <c r="U291" s="7" t="s">
        <v>76</v>
      </c>
      <c r="V291" s="26" t="e">
        <f t="shared" ca="1" si="14"/>
        <v>#NAME?</v>
      </c>
      <c r="W291" s="7"/>
      <c r="X291" s="7"/>
      <c r="Y291" s="31" t="s">
        <v>210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14" t="s">
        <v>1167</v>
      </c>
      <c r="C292" s="4" t="s">
        <v>1168</v>
      </c>
      <c r="D292" s="7" t="s">
        <v>18</v>
      </c>
      <c r="E292" s="7" t="s">
        <v>76</v>
      </c>
      <c r="F292" s="7" t="s">
        <v>88</v>
      </c>
      <c r="G292" s="7" t="e">
        <f t="shared" ca="1" si="13"/>
        <v>#NAME?</v>
      </c>
      <c r="H292" s="26" t="s">
        <v>215</v>
      </c>
      <c r="I292" s="26" t="s">
        <v>23</v>
      </c>
      <c r="J292" s="7" t="str">
        <f t="shared" si="12"/>
        <v>Sim</v>
      </c>
      <c r="K292" s="27">
        <v>44887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 t="s">
        <v>1169</v>
      </c>
      <c r="R292" s="30" t="s">
        <v>1170</v>
      </c>
      <c r="S292" s="7" t="s">
        <v>208</v>
      </c>
      <c r="T292" s="7" t="s">
        <v>1171</v>
      </c>
      <c r="U292" s="7" t="s">
        <v>19</v>
      </c>
      <c r="V292" s="26" t="e">
        <f t="shared" ca="1" si="14"/>
        <v>#NAME?</v>
      </c>
      <c r="W292" s="7"/>
      <c r="X292" s="7"/>
      <c r="Y292" s="31" t="s">
        <v>324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1172</v>
      </c>
      <c r="C293" s="4" t="s">
        <v>1173</v>
      </c>
      <c r="D293" s="7" t="s">
        <v>18</v>
      </c>
      <c r="E293" s="7" t="s">
        <v>76</v>
      </c>
      <c r="F293" s="7" t="s">
        <v>77</v>
      </c>
      <c r="G293" s="7" t="e">
        <f t="shared" ca="1" si="13"/>
        <v>#NAME?</v>
      </c>
      <c r="H293" s="26" t="s">
        <v>224</v>
      </c>
      <c r="I293" s="26" t="s">
        <v>225</v>
      </c>
      <c r="J293" s="7" t="str">
        <f t="shared" si="12"/>
        <v>Não</v>
      </c>
      <c r="K293" s="27">
        <v>45166</v>
      </c>
      <c r="L293" s="7"/>
      <c r="M293" s="7" t="s">
        <v>267</v>
      </c>
      <c r="N293" s="28">
        <v>1.4999999999999999E-2</v>
      </c>
      <c r="O293" s="7" t="s">
        <v>84</v>
      </c>
      <c r="P293" s="29">
        <v>0.1</v>
      </c>
      <c r="Q293" s="30"/>
      <c r="R293" s="30"/>
      <c r="S293" s="7" t="s">
        <v>254</v>
      </c>
      <c r="T293" s="7" t="s">
        <v>1174</v>
      </c>
      <c r="U293" s="7" t="s">
        <v>76</v>
      </c>
      <c r="V293" s="26" t="e">
        <f t="shared" ca="1" si="14"/>
        <v>#NAME?</v>
      </c>
      <c r="W293" s="7"/>
      <c r="X293" s="7"/>
      <c r="Y293" s="31" t="s">
        <v>210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1175</v>
      </c>
      <c r="C294" s="48" t="s">
        <v>1176</v>
      </c>
      <c r="D294" s="7" t="s">
        <v>18</v>
      </c>
      <c r="E294" s="7" t="s">
        <v>19</v>
      </c>
      <c r="F294" s="7" t="s">
        <v>266</v>
      </c>
      <c r="G294" s="7" t="e">
        <f t="shared" ca="1" si="13"/>
        <v>#NAME?</v>
      </c>
      <c r="H294" s="26" t="s">
        <v>224</v>
      </c>
      <c r="I294" s="26" t="s">
        <v>310</v>
      </c>
      <c r="J294" s="7" t="str">
        <f t="shared" si="12"/>
        <v>Sim</v>
      </c>
      <c r="K294" s="27">
        <v>45457</v>
      </c>
      <c r="L294" s="7"/>
      <c r="M294" s="7" t="s">
        <v>83</v>
      </c>
      <c r="N294" s="28">
        <v>1.2E-2</v>
      </c>
      <c r="O294" s="7" t="s">
        <v>84</v>
      </c>
      <c r="P294" s="29">
        <v>0.1</v>
      </c>
      <c r="Q294" s="30" t="s">
        <v>1177</v>
      </c>
      <c r="R294" s="30"/>
      <c r="S294" s="7" t="s">
        <v>208</v>
      </c>
      <c r="T294" s="7" t="s">
        <v>1178</v>
      </c>
      <c r="U294" s="7" t="s">
        <v>19</v>
      </c>
      <c r="V294" s="26" t="e">
        <f t="shared" ca="1" si="14"/>
        <v>#NAME?</v>
      </c>
      <c r="W294" s="7"/>
      <c r="X294" s="7" t="s">
        <v>34</v>
      </c>
      <c r="Y294" s="31" t="s">
        <v>210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40" t="s">
        <v>1179</v>
      </c>
      <c r="C295" s="41" t="s">
        <v>1180</v>
      </c>
      <c r="D295" s="7" t="s">
        <v>18</v>
      </c>
      <c r="E295" s="7" t="s">
        <v>19</v>
      </c>
      <c r="F295" s="7" t="s">
        <v>235</v>
      </c>
      <c r="G295" s="7" t="e">
        <f t="shared" ca="1" si="13"/>
        <v>#NAME?</v>
      </c>
      <c r="H295" s="26" t="s">
        <v>215</v>
      </c>
      <c r="I295" s="26" t="s">
        <v>23</v>
      </c>
      <c r="J295" s="7" t="str">
        <f t="shared" si="12"/>
        <v>Sim</v>
      </c>
      <c r="K295" s="27">
        <v>45545</v>
      </c>
      <c r="L295" s="7"/>
      <c r="M295" s="7" t="s">
        <v>109</v>
      </c>
      <c r="N295" s="28">
        <v>7.0000000000000001E-3</v>
      </c>
      <c r="O295" s="7" t="s">
        <v>23</v>
      </c>
      <c r="P295" s="29">
        <v>0</v>
      </c>
      <c r="Q295" s="30" t="s">
        <v>1181</v>
      </c>
      <c r="R295" s="30"/>
      <c r="S295" s="7" t="s">
        <v>254</v>
      </c>
      <c r="T295" s="7" t="s">
        <v>1182</v>
      </c>
      <c r="U295" s="7" t="s">
        <v>76</v>
      </c>
      <c r="V295" s="26" t="e">
        <f t="shared" ca="1" si="14"/>
        <v>#NAME?</v>
      </c>
      <c r="W295" s="7"/>
      <c r="X295" s="7" t="s">
        <v>34</v>
      </c>
      <c r="Y295" s="31"/>
      <c r="Z295" s="32"/>
      <c r="AA295" s="33">
        <v>45545</v>
      </c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1179</v>
      </c>
      <c r="C296" s="41" t="s">
        <v>1183</v>
      </c>
      <c r="D296" s="7" t="s">
        <v>18</v>
      </c>
      <c r="E296" s="7" t="s">
        <v>19</v>
      </c>
      <c r="F296" s="7" t="s">
        <v>235</v>
      </c>
      <c r="G296" s="7" t="e">
        <f t="shared" ca="1" si="13"/>
        <v>#NAME?</v>
      </c>
      <c r="H296" s="26" t="s">
        <v>224</v>
      </c>
      <c r="I296" s="26" t="s">
        <v>225</v>
      </c>
      <c r="J296" s="7" t="str">
        <f t="shared" si="12"/>
        <v>Não</v>
      </c>
      <c r="K296" s="27">
        <v>45441</v>
      </c>
      <c r="L296" s="7"/>
      <c r="M296" s="7" t="s">
        <v>22</v>
      </c>
      <c r="N296" s="28">
        <v>1.2E-2</v>
      </c>
      <c r="O296" s="7" t="s">
        <v>23</v>
      </c>
      <c r="P296" s="29">
        <v>0</v>
      </c>
      <c r="Q296" s="30"/>
      <c r="R296" s="30"/>
      <c r="S296" s="7" t="s">
        <v>208</v>
      </c>
      <c r="T296" s="7" t="s">
        <v>1184</v>
      </c>
      <c r="U296" s="7" t="s">
        <v>19</v>
      </c>
      <c r="V296" s="26" t="e">
        <f t="shared" ca="1" si="14"/>
        <v>#NAME?</v>
      </c>
      <c r="W296" s="7"/>
      <c r="X296" s="7" t="s">
        <v>34</v>
      </c>
      <c r="Y296" s="31" t="s">
        <v>210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39" t="s">
        <v>1185</v>
      </c>
      <c r="C297" s="67" t="s">
        <v>1186</v>
      </c>
      <c r="D297" s="7" t="s">
        <v>107</v>
      </c>
      <c r="E297" s="7" t="s">
        <v>19</v>
      </c>
      <c r="F297" s="7" t="s">
        <v>467</v>
      </c>
      <c r="G297" s="7" t="e">
        <f t="shared" ca="1" si="13"/>
        <v>#NAME?</v>
      </c>
      <c r="H297" s="26" t="s">
        <v>215</v>
      </c>
      <c r="I297" s="26" t="s">
        <v>23</v>
      </c>
      <c r="J297" s="7" t="str">
        <f t="shared" si="12"/>
        <v>Não</v>
      </c>
      <c r="K297" s="27">
        <v>45253</v>
      </c>
      <c r="L297" s="7"/>
      <c r="M297" s="9" t="s">
        <v>83</v>
      </c>
      <c r="N297" s="10">
        <v>1.2E-2</v>
      </c>
      <c r="O297" s="6" t="s">
        <v>84</v>
      </c>
      <c r="P297" s="11">
        <v>0.1</v>
      </c>
      <c r="Q297" s="30"/>
      <c r="R297" s="30"/>
      <c r="S297" s="7" t="s">
        <v>208</v>
      </c>
      <c r="T297" s="7" t="s">
        <v>1187</v>
      </c>
      <c r="U297" s="7" t="s">
        <v>19</v>
      </c>
      <c r="V297" s="26" t="e">
        <f t="shared" ca="1" si="14"/>
        <v>#NAME?</v>
      </c>
      <c r="W297" s="7"/>
      <c r="X297" s="7"/>
      <c r="Y297" s="31" t="s">
        <v>210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14" t="s">
        <v>1188</v>
      </c>
      <c r="C298" s="4" t="s">
        <v>1189</v>
      </c>
      <c r="D298" s="7" t="s">
        <v>18</v>
      </c>
      <c r="E298" s="7" t="s">
        <v>30</v>
      </c>
      <c r="F298" s="7" t="s">
        <v>31</v>
      </c>
      <c r="G298" s="7" t="e">
        <f t="shared" ca="1" si="13"/>
        <v>#NAME?</v>
      </c>
      <c r="H298" s="26" t="s">
        <v>206</v>
      </c>
      <c r="I298" s="26" t="s">
        <v>23</v>
      </c>
      <c r="J298" s="7" t="str">
        <f t="shared" si="12"/>
        <v>Não</v>
      </c>
      <c r="K298" s="27">
        <v>45156</v>
      </c>
      <c r="L298" s="27">
        <v>45449</v>
      </c>
      <c r="M298" s="7" t="s">
        <v>22</v>
      </c>
      <c r="N298" s="28">
        <v>1.2E-2</v>
      </c>
      <c r="O298" s="7" t="s">
        <v>23</v>
      </c>
      <c r="P298" s="29">
        <v>0</v>
      </c>
      <c r="Q298" s="30"/>
      <c r="R298" s="30" t="s">
        <v>388</v>
      </c>
      <c r="S298" s="7" t="s">
        <v>208</v>
      </c>
      <c r="T298" s="7" t="s">
        <v>1190</v>
      </c>
      <c r="U298" s="7" t="s">
        <v>117</v>
      </c>
      <c r="V298" s="26" t="e">
        <f t="shared" ca="1" si="14"/>
        <v>#NAME?</v>
      </c>
      <c r="W298" s="7"/>
      <c r="X298" s="7"/>
      <c r="Y298" s="31" t="s">
        <v>210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1191</v>
      </c>
      <c r="C299" s="4" t="s">
        <v>1192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224</v>
      </c>
      <c r="I299" s="26" t="s">
        <v>225</v>
      </c>
      <c r="J299" s="7" t="str">
        <f t="shared" si="12"/>
        <v>Não</v>
      </c>
      <c r="K299" s="27">
        <v>45166</v>
      </c>
      <c r="L299" s="7"/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/>
      <c r="S299" s="7" t="s">
        <v>208</v>
      </c>
      <c r="T299" s="7" t="s">
        <v>1193</v>
      </c>
      <c r="U299" s="7" t="s">
        <v>117</v>
      </c>
      <c r="V299" s="26" t="e">
        <f t="shared" ca="1" si="14"/>
        <v>#NAME?</v>
      </c>
      <c r="W299" s="7"/>
      <c r="X299" s="7"/>
      <c r="Y299" s="31" t="s">
        <v>210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1194</v>
      </c>
      <c r="C300" s="4" t="s">
        <v>1195</v>
      </c>
      <c r="D300" s="7" t="s">
        <v>18</v>
      </c>
      <c r="E300" s="7" t="s">
        <v>19</v>
      </c>
      <c r="F300" s="7" t="s">
        <v>97</v>
      </c>
      <c r="G300" s="7" t="e">
        <f t="shared" ca="1" si="13"/>
        <v>#NAME?</v>
      </c>
      <c r="H300" s="26" t="s">
        <v>215</v>
      </c>
      <c r="I300" s="26" t="s">
        <v>23</v>
      </c>
      <c r="J300" s="7" t="str">
        <f t="shared" si="12"/>
        <v>Sim</v>
      </c>
      <c r="K300" s="27">
        <v>45000</v>
      </c>
      <c r="L300" s="7"/>
      <c r="M300" s="7" t="s">
        <v>22</v>
      </c>
      <c r="N300" s="28">
        <v>7.0000000000000001E-3</v>
      </c>
      <c r="O300" s="7" t="s">
        <v>23</v>
      </c>
      <c r="P300" s="29">
        <v>0</v>
      </c>
      <c r="Q300" s="47" t="s">
        <v>1196</v>
      </c>
      <c r="R300" s="30" t="s">
        <v>1197</v>
      </c>
      <c r="S300" s="7" t="s">
        <v>208</v>
      </c>
      <c r="T300" s="7" t="s">
        <v>1198</v>
      </c>
      <c r="U300" s="7" t="s">
        <v>19</v>
      </c>
      <c r="V300" s="26" t="e">
        <f t="shared" ca="1" si="14"/>
        <v>#NAME?</v>
      </c>
      <c r="W300" s="7"/>
      <c r="X300" s="7" t="s">
        <v>34</v>
      </c>
      <c r="Y300" s="31" t="s">
        <v>210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1194</v>
      </c>
      <c r="C301" s="4" t="s">
        <v>1199</v>
      </c>
      <c r="D301" s="7" t="s">
        <v>18</v>
      </c>
      <c r="E301" s="7" t="s">
        <v>19</v>
      </c>
      <c r="F301" s="7" t="s">
        <v>97</v>
      </c>
      <c r="G301" s="7" t="e">
        <f t="shared" ca="1" si="13"/>
        <v>#NAME?</v>
      </c>
      <c r="H301" s="26" t="s">
        <v>215</v>
      </c>
      <c r="I301" s="26" t="s">
        <v>23</v>
      </c>
      <c r="J301" s="7" t="str">
        <f t="shared" si="12"/>
        <v>Não</v>
      </c>
      <c r="K301" s="27">
        <v>45007</v>
      </c>
      <c r="L301" s="7"/>
      <c r="M301" s="7" t="s">
        <v>999</v>
      </c>
      <c r="N301" s="28">
        <v>0.02</v>
      </c>
      <c r="O301" s="7" t="s">
        <v>248</v>
      </c>
      <c r="P301" s="29">
        <v>0.2</v>
      </c>
      <c r="Q301" s="47"/>
      <c r="R301" s="30" t="s">
        <v>1197</v>
      </c>
      <c r="S301" s="7" t="s">
        <v>208</v>
      </c>
      <c r="T301" s="7" t="s">
        <v>1198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210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1200</v>
      </c>
      <c r="C302" s="4" t="s">
        <v>1201</v>
      </c>
      <c r="D302" s="7" t="s">
        <v>18</v>
      </c>
      <c r="E302" s="7" t="s">
        <v>76</v>
      </c>
      <c r="F302" s="7" t="s">
        <v>229</v>
      </c>
      <c r="G302" s="7" t="e">
        <f t="shared" ca="1" si="13"/>
        <v>#NAME?</v>
      </c>
      <c r="H302" s="26" t="s">
        <v>215</v>
      </c>
      <c r="I302" s="26" t="s">
        <v>23</v>
      </c>
      <c r="J302" s="7" t="str">
        <f t="shared" si="12"/>
        <v>Não</v>
      </c>
      <c r="K302" s="27">
        <v>45393</v>
      </c>
      <c r="L302" s="7"/>
      <c r="M302" s="7" t="s">
        <v>22</v>
      </c>
      <c r="N302" s="28">
        <v>1.2E-2</v>
      </c>
      <c r="O302" s="7" t="s">
        <v>23</v>
      </c>
      <c r="P302" s="29">
        <v>0</v>
      </c>
      <c r="Q302" s="47"/>
      <c r="R302" s="30"/>
      <c r="S302" s="7" t="s">
        <v>208</v>
      </c>
      <c r="T302" s="7" t="s">
        <v>1202</v>
      </c>
      <c r="U302" s="7" t="s">
        <v>76</v>
      </c>
      <c r="V302" s="26" t="e">
        <f t="shared" ca="1" si="14"/>
        <v>#NAME?</v>
      </c>
      <c r="W302" s="7"/>
      <c r="X302" s="7" t="s">
        <v>34</v>
      </c>
      <c r="Y302" s="31" t="s">
        <v>210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1203</v>
      </c>
      <c r="C303" s="4" t="s">
        <v>1204</v>
      </c>
      <c r="D303" s="7" t="s">
        <v>18</v>
      </c>
      <c r="E303" s="7" t="s">
        <v>19</v>
      </c>
      <c r="F303" s="7" t="s">
        <v>266</v>
      </c>
      <c r="G303" s="7" t="e">
        <f t="shared" ca="1" si="13"/>
        <v>#NAME?</v>
      </c>
      <c r="H303" s="26" t="s">
        <v>215</v>
      </c>
      <c r="I303" s="26" t="s">
        <v>23</v>
      </c>
      <c r="J303" s="7" t="str">
        <f t="shared" si="12"/>
        <v>Não</v>
      </c>
      <c r="K303" s="27">
        <v>45474</v>
      </c>
      <c r="L303" s="7"/>
      <c r="M303" s="7" t="s">
        <v>22</v>
      </c>
      <c r="N303" s="55">
        <v>1.2E-2</v>
      </c>
      <c r="O303" s="56" t="s">
        <v>23</v>
      </c>
      <c r="P303" s="57">
        <v>0</v>
      </c>
      <c r="Q303" s="47"/>
      <c r="R303" s="30"/>
      <c r="S303" s="7" t="s">
        <v>208</v>
      </c>
      <c r="T303" s="7" t="s">
        <v>1205</v>
      </c>
      <c r="U303" s="7" t="s">
        <v>19</v>
      </c>
      <c r="V303" s="26" t="e">
        <f t="shared" ca="1" si="14"/>
        <v>#NAME?</v>
      </c>
      <c r="W303" s="7"/>
      <c r="X303" s="7" t="s">
        <v>26</v>
      </c>
      <c r="Y303" s="31" t="s">
        <v>210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1206</v>
      </c>
      <c r="C304" s="4" t="s">
        <v>1207</v>
      </c>
      <c r="D304" s="7" t="s">
        <v>18</v>
      </c>
      <c r="E304" s="7" t="s">
        <v>76</v>
      </c>
      <c r="F304" s="7" t="s">
        <v>88</v>
      </c>
      <c r="G304" s="7" t="e">
        <f t="shared" ca="1" si="13"/>
        <v>#NAME?</v>
      </c>
      <c r="H304" s="26" t="s">
        <v>215</v>
      </c>
      <c r="I304" s="26" t="s">
        <v>23</v>
      </c>
      <c r="J304" s="7" t="str">
        <f t="shared" si="12"/>
        <v>Não</v>
      </c>
      <c r="K304" s="27">
        <v>45446</v>
      </c>
      <c r="L304" s="7"/>
      <c r="M304" s="88" t="s">
        <v>22</v>
      </c>
      <c r="N304" s="60">
        <v>1.2E-2</v>
      </c>
      <c r="O304" s="61" t="s">
        <v>23</v>
      </c>
      <c r="P304" s="62">
        <v>0</v>
      </c>
      <c r="Q304" s="13"/>
      <c r="R304" s="30"/>
      <c r="S304" s="7" t="s">
        <v>208</v>
      </c>
      <c r="T304" s="7" t="s">
        <v>1208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210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1206</v>
      </c>
      <c r="C305" s="4" t="s">
        <v>1209</v>
      </c>
      <c r="D305" s="7" t="s">
        <v>18</v>
      </c>
      <c r="E305" s="7" t="s">
        <v>76</v>
      </c>
      <c r="F305" s="7" t="s">
        <v>88</v>
      </c>
      <c r="G305" s="7" t="e">
        <f t="shared" ca="1" si="13"/>
        <v>#NAME?</v>
      </c>
      <c r="H305" s="26" t="s">
        <v>215</v>
      </c>
      <c r="I305" s="26" t="s">
        <v>23</v>
      </c>
      <c r="J305" s="7" t="str">
        <f t="shared" si="12"/>
        <v>Não</v>
      </c>
      <c r="K305" s="27">
        <v>45677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208</v>
      </c>
      <c r="T305" s="7" t="s">
        <v>1208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/>
      <c r="Z305" s="32"/>
      <c r="AA305" s="33">
        <v>45678</v>
      </c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1210</v>
      </c>
      <c r="C306" s="4" t="s">
        <v>1211</v>
      </c>
      <c r="D306" s="7" t="s">
        <v>18</v>
      </c>
      <c r="E306" s="7" t="s">
        <v>19</v>
      </c>
      <c r="F306" s="7" t="s">
        <v>266</v>
      </c>
      <c r="G306" s="7" t="e">
        <f t="shared" ca="1" si="13"/>
        <v>#NAME?</v>
      </c>
      <c r="H306" s="26" t="s">
        <v>215</v>
      </c>
      <c r="I306" s="26" t="s">
        <v>23</v>
      </c>
      <c r="J306" s="7" t="str">
        <f t="shared" si="12"/>
        <v>Sim</v>
      </c>
      <c r="K306" s="27">
        <v>45467</v>
      </c>
      <c r="L306" s="7"/>
      <c r="M306" s="7" t="s">
        <v>109</v>
      </c>
      <c r="N306" s="28">
        <v>8.0000000000000002E-3</v>
      </c>
      <c r="O306" s="7" t="s">
        <v>23</v>
      </c>
      <c r="P306" s="29">
        <v>0</v>
      </c>
      <c r="Q306" s="30" t="s">
        <v>1212</v>
      </c>
      <c r="R306" s="94"/>
      <c r="S306" s="7" t="s">
        <v>254</v>
      </c>
      <c r="T306" s="7" t="s">
        <v>1213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 t="s">
        <v>210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1214</v>
      </c>
      <c r="C307" s="4" t="s">
        <v>1215</v>
      </c>
      <c r="D307" s="7" t="s">
        <v>204</v>
      </c>
      <c r="E307" s="7" t="s">
        <v>19</v>
      </c>
      <c r="F307" s="7" t="s">
        <v>205</v>
      </c>
      <c r="G307" s="7" t="e">
        <f t="shared" ca="1" si="13"/>
        <v>#NAME?</v>
      </c>
      <c r="H307" s="26" t="s">
        <v>206</v>
      </c>
      <c r="I307" s="26" t="s">
        <v>23</v>
      </c>
      <c r="J307" s="7" t="str">
        <f t="shared" si="12"/>
        <v>Não</v>
      </c>
      <c r="K307" s="27">
        <v>45133</v>
      </c>
      <c r="L307" s="27">
        <v>45527</v>
      </c>
      <c r="M307" s="7" t="s">
        <v>22</v>
      </c>
      <c r="N307" s="28">
        <v>1.2E-2</v>
      </c>
      <c r="O307" s="7" t="s">
        <v>23</v>
      </c>
      <c r="P307" s="29">
        <v>0</v>
      </c>
      <c r="Q307" s="30"/>
      <c r="R307" s="30"/>
      <c r="S307" s="7" t="s">
        <v>208</v>
      </c>
      <c r="T307" s="7" t="s">
        <v>1216</v>
      </c>
      <c r="U307" s="7" t="s">
        <v>19</v>
      </c>
      <c r="V307" s="26" t="e">
        <f t="shared" ca="1" si="14"/>
        <v>#NAME?</v>
      </c>
      <c r="W307" s="7"/>
      <c r="X307" s="7"/>
      <c r="Y307" s="31" t="s">
        <v>324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1217</v>
      </c>
      <c r="C308" s="4" t="s">
        <v>1218</v>
      </c>
      <c r="D308" s="7" t="s">
        <v>18</v>
      </c>
      <c r="E308" s="7" t="s">
        <v>30</v>
      </c>
      <c r="F308" s="7" t="s">
        <v>93</v>
      </c>
      <c r="G308" s="7" t="e">
        <f t="shared" ca="1" si="13"/>
        <v>#NAME?</v>
      </c>
      <c r="H308" s="26" t="s">
        <v>215</v>
      </c>
      <c r="I308" s="26" t="s">
        <v>23</v>
      </c>
      <c r="J308" s="7" t="str">
        <f t="shared" si="12"/>
        <v>Não</v>
      </c>
      <c r="K308" s="27">
        <v>45623</v>
      </c>
      <c r="L308" s="27"/>
      <c r="M308" s="7" t="s">
        <v>115</v>
      </c>
      <c r="N308" s="28">
        <v>1.2E-2</v>
      </c>
      <c r="O308" s="7" t="s">
        <v>23</v>
      </c>
      <c r="P308" s="29">
        <v>0</v>
      </c>
      <c r="Q308" s="30"/>
      <c r="R308" s="30" t="s">
        <v>1219</v>
      </c>
      <c r="S308" s="7" t="s">
        <v>208</v>
      </c>
      <c r="T308" s="7" t="s">
        <v>1220</v>
      </c>
      <c r="U308" s="7" t="s">
        <v>117</v>
      </c>
      <c r="V308" s="26" t="e">
        <f t="shared" ca="1" si="14"/>
        <v>#NAME?</v>
      </c>
      <c r="W308" s="7"/>
      <c r="X308" s="7" t="s">
        <v>34</v>
      </c>
      <c r="Y308" s="31"/>
      <c r="Z308" s="32"/>
      <c r="AA308" s="33">
        <v>45638</v>
      </c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1221</v>
      </c>
      <c r="C309" s="4" t="s">
        <v>1222</v>
      </c>
      <c r="D309" s="7" t="s">
        <v>18</v>
      </c>
      <c r="E309" s="7" t="s">
        <v>30</v>
      </c>
      <c r="F309" s="7" t="s">
        <v>93</v>
      </c>
      <c r="G309" s="7" t="e">
        <f t="shared" ca="1" si="13"/>
        <v>#NAME?</v>
      </c>
      <c r="H309" s="26" t="s">
        <v>215</v>
      </c>
      <c r="I309" s="26" t="s">
        <v>23</v>
      </c>
      <c r="J309" s="7" t="str">
        <f t="shared" si="12"/>
        <v>Não</v>
      </c>
      <c r="K309" s="27">
        <v>45127</v>
      </c>
      <c r="L309" s="27"/>
      <c r="M309" s="7" t="s">
        <v>115</v>
      </c>
      <c r="N309" s="28">
        <v>1.2E-2</v>
      </c>
      <c r="O309" s="7" t="s">
        <v>23</v>
      </c>
      <c r="P309" s="29">
        <v>0</v>
      </c>
      <c r="Q309" s="25"/>
      <c r="R309" s="30" t="s">
        <v>1223</v>
      </c>
      <c r="S309" s="7" t="s">
        <v>208</v>
      </c>
      <c r="T309" s="7" t="s">
        <v>1224</v>
      </c>
      <c r="U309" s="7" t="s">
        <v>117</v>
      </c>
      <c r="V309" s="26" t="e">
        <f t="shared" ca="1" si="14"/>
        <v>#NAME?</v>
      </c>
      <c r="W309" s="7"/>
      <c r="X309" s="7"/>
      <c r="Y309" s="31" t="s">
        <v>210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1225</v>
      </c>
      <c r="C310" s="4" t="s">
        <v>1226</v>
      </c>
      <c r="D310" s="7" t="s">
        <v>18</v>
      </c>
      <c r="E310" s="7" t="s">
        <v>76</v>
      </c>
      <c r="F310" s="7" t="s">
        <v>77</v>
      </c>
      <c r="G310" s="7" t="e">
        <f t="shared" ca="1" si="13"/>
        <v>#NAME?</v>
      </c>
      <c r="H310" s="26" t="s">
        <v>206</v>
      </c>
      <c r="I310" s="26" t="s">
        <v>23</v>
      </c>
      <c r="J310" s="7" t="str">
        <f t="shared" si="12"/>
        <v>Não</v>
      </c>
      <c r="K310" s="27">
        <v>45016</v>
      </c>
      <c r="L310" s="79">
        <v>45579</v>
      </c>
      <c r="M310" s="7" t="s">
        <v>22</v>
      </c>
      <c r="N310" s="28">
        <v>1.2E-2</v>
      </c>
      <c r="O310" s="7" t="s">
        <v>23</v>
      </c>
      <c r="P310" s="29">
        <v>0</v>
      </c>
      <c r="Q310" s="25"/>
      <c r="R310" s="30"/>
      <c r="S310" s="7" t="s">
        <v>208</v>
      </c>
      <c r="T310" s="7" t="s">
        <v>1227</v>
      </c>
      <c r="U310" s="7" t="s">
        <v>127</v>
      </c>
      <c r="V310" s="26" t="e">
        <f t="shared" ca="1" si="14"/>
        <v>#NAME?</v>
      </c>
      <c r="W310" s="7"/>
      <c r="X310" s="7"/>
      <c r="Y310" s="31" t="s">
        <v>210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1228</v>
      </c>
      <c r="C311" s="4" t="s">
        <v>1229</v>
      </c>
      <c r="D311" s="7" t="s">
        <v>18</v>
      </c>
      <c r="E311" s="7" t="s">
        <v>19</v>
      </c>
      <c r="F311" s="7" t="s">
        <v>266</v>
      </c>
      <c r="G311" s="7" t="e">
        <f t="shared" ca="1" si="13"/>
        <v>#NAME?</v>
      </c>
      <c r="H311" s="26" t="s">
        <v>206</v>
      </c>
      <c r="I311" s="26" t="s">
        <v>23</v>
      </c>
      <c r="J311" s="7" t="str">
        <f t="shared" si="12"/>
        <v>Não</v>
      </c>
      <c r="K311" s="27">
        <v>45162</v>
      </c>
      <c r="L311" s="27">
        <v>45614</v>
      </c>
      <c r="M311" s="7" t="s">
        <v>326</v>
      </c>
      <c r="N311" s="28">
        <v>0.02</v>
      </c>
      <c r="O311" s="7" t="s">
        <v>248</v>
      </c>
      <c r="P311" s="29">
        <v>0.2</v>
      </c>
      <c r="Q311" s="47"/>
      <c r="R311" s="47" t="s">
        <v>1230</v>
      </c>
      <c r="S311" s="7" t="s">
        <v>208</v>
      </c>
      <c r="T311" s="7" t="s">
        <v>1231</v>
      </c>
      <c r="U311" s="7" t="s">
        <v>276</v>
      </c>
      <c r="V311" s="26" t="e">
        <f t="shared" ca="1" si="14"/>
        <v>#NAME?</v>
      </c>
      <c r="W311" s="7"/>
      <c r="X311" s="7"/>
      <c r="Y311" s="31" t="s">
        <v>210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1232</v>
      </c>
      <c r="C312" s="4" t="s">
        <v>1233</v>
      </c>
      <c r="D312" s="7" t="s">
        <v>18</v>
      </c>
      <c r="E312" s="7" t="s">
        <v>30</v>
      </c>
      <c r="F312" s="7" t="s">
        <v>93</v>
      </c>
      <c r="G312" s="7" t="e">
        <f t="shared" ca="1" si="13"/>
        <v>#NAME?</v>
      </c>
      <c r="H312" s="26" t="s">
        <v>215</v>
      </c>
      <c r="I312" s="26" t="s">
        <v>23</v>
      </c>
      <c r="J312" s="7" t="str">
        <f t="shared" si="12"/>
        <v>Não</v>
      </c>
      <c r="K312" s="27">
        <v>45166</v>
      </c>
      <c r="L312" s="27"/>
      <c r="M312" s="7" t="s">
        <v>267</v>
      </c>
      <c r="N312" s="28">
        <v>1.4999999999999999E-2</v>
      </c>
      <c r="O312" s="7" t="s">
        <v>84</v>
      </c>
      <c r="P312" s="29">
        <v>0.1</v>
      </c>
      <c r="Q312" s="30"/>
      <c r="R312" s="30" t="s">
        <v>1234</v>
      </c>
      <c r="S312" s="7" t="s">
        <v>208</v>
      </c>
      <c r="T312" s="7" t="s">
        <v>1235</v>
      </c>
      <c r="U312" s="7" t="s">
        <v>117</v>
      </c>
      <c r="V312" s="26" t="e">
        <f t="shared" ca="1" si="14"/>
        <v>#NAME?</v>
      </c>
      <c r="W312" s="7"/>
      <c r="X312" s="7"/>
      <c r="Y312" s="31" t="s">
        <v>210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1236</v>
      </c>
      <c r="C313" s="4" t="s">
        <v>1237</v>
      </c>
      <c r="D313" s="7" t="s">
        <v>18</v>
      </c>
      <c r="E313" s="7" t="s">
        <v>30</v>
      </c>
      <c r="F313" s="7" t="s">
        <v>93</v>
      </c>
      <c r="G313" s="7" t="e">
        <f t="shared" ca="1" si="13"/>
        <v>#NAME?</v>
      </c>
      <c r="H313" s="26" t="s">
        <v>343</v>
      </c>
      <c r="I313" s="26" t="s">
        <v>23</v>
      </c>
      <c r="J313" s="7" t="str">
        <f t="shared" si="12"/>
        <v>Não</v>
      </c>
      <c r="K313" s="27">
        <v>45694</v>
      </c>
      <c r="L313" s="27"/>
      <c r="M313" s="7" t="s">
        <v>22</v>
      </c>
      <c r="N313" s="28">
        <v>1.2E-2</v>
      </c>
      <c r="O313" s="7" t="s">
        <v>23</v>
      </c>
      <c r="P313" s="29">
        <v>0</v>
      </c>
      <c r="Q313" s="30"/>
      <c r="R313" s="30"/>
      <c r="S313" s="7" t="s">
        <v>254</v>
      </c>
      <c r="T313" s="7" t="s">
        <v>1238</v>
      </c>
      <c r="U313" s="7" t="s">
        <v>117</v>
      </c>
      <c r="V313" s="26" t="e">
        <f t="shared" ca="1" si="14"/>
        <v>#NAME?</v>
      </c>
      <c r="W313" s="7"/>
      <c r="X313" s="7" t="s">
        <v>34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1239</v>
      </c>
      <c r="C314" s="67" t="s">
        <v>1240</v>
      </c>
      <c r="D314" s="6" t="s">
        <v>204</v>
      </c>
      <c r="E314" s="6" t="s">
        <v>19</v>
      </c>
      <c r="F314" s="7" t="s">
        <v>205</v>
      </c>
      <c r="G314" s="7" t="e">
        <f t="shared" ca="1" si="13"/>
        <v>#NAME?</v>
      </c>
      <c r="H314" s="8" t="s">
        <v>206</v>
      </c>
      <c r="I314" s="26" t="s">
        <v>23</v>
      </c>
      <c r="J314" s="7" t="str">
        <f t="shared" si="12"/>
        <v>Não</v>
      </c>
      <c r="K314" s="114">
        <v>45140</v>
      </c>
      <c r="L314" s="114">
        <v>45516</v>
      </c>
      <c r="M314" s="7" t="s">
        <v>22</v>
      </c>
      <c r="N314" s="10">
        <v>0.01</v>
      </c>
      <c r="O314" s="6" t="s">
        <v>23</v>
      </c>
      <c r="P314" s="11">
        <v>0</v>
      </c>
      <c r="Q314" s="115"/>
      <c r="R314" s="115" t="s">
        <v>388</v>
      </c>
      <c r="S314" s="6" t="s">
        <v>208</v>
      </c>
      <c r="T314" s="7" t="s">
        <v>1241</v>
      </c>
      <c r="U314" s="6" t="s">
        <v>19</v>
      </c>
      <c r="V314" s="26" t="e">
        <f t="shared" ca="1" si="14"/>
        <v>#NAME?</v>
      </c>
      <c r="W314" s="6"/>
      <c r="X314" s="6"/>
      <c r="Y314" s="116" t="s">
        <v>210</v>
      </c>
      <c r="Z314" s="117"/>
      <c r="AA314" s="118">
        <v>45140</v>
      </c>
      <c r="AB314" s="119">
        <v>49075100007152</v>
      </c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>
        <v>2602048.34</v>
      </c>
      <c r="AN314" s="117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1242</v>
      </c>
      <c r="C315" s="67" t="s">
        <v>1243</v>
      </c>
      <c r="D315" s="6" t="s">
        <v>204</v>
      </c>
      <c r="E315" s="6" t="s">
        <v>19</v>
      </c>
      <c r="F315" s="7" t="s">
        <v>272</v>
      </c>
      <c r="G315" s="7" t="e">
        <f t="shared" ca="1" si="13"/>
        <v>#NAME?</v>
      </c>
      <c r="H315" s="8" t="s">
        <v>215</v>
      </c>
      <c r="I315" s="26" t="s">
        <v>23</v>
      </c>
      <c r="J315" s="7" t="str">
        <f t="shared" si="12"/>
        <v>Sim</v>
      </c>
      <c r="K315" s="114">
        <v>45623</v>
      </c>
      <c r="L315" s="114"/>
      <c r="M315" s="7" t="s">
        <v>273</v>
      </c>
      <c r="N315" s="10">
        <v>3.0000000000000001E-3</v>
      </c>
      <c r="O315" s="6" t="s">
        <v>23</v>
      </c>
      <c r="P315" s="11">
        <v>0</v>
      </c>
      <c r="Q315" s="115" t="s">
        <v>1244</v>
      </c>
      <c r="R315" s="115"/>
      <c r="S315" s="6" t="s">
        <v>208</v>
      </c>
      <c r="T315" s="7" t="s">
        <v>1245</v>
      </c>
      <c r="U315" s="6" t="s">
        <v>276</v>
      </c>
      <c r="V315" s="26" t="e">
        <f t="shared" ca="1" si="14"/>
        <v>#NAME?</v>
      </c>
      <c r="W315" s="6"/>
      <c r="X315" s="6" t="s">
        <v>34</v>
      </c>
      <c r="Y315" s="116"/>
      <c r="Z315" s="117"/>
      <c r="AA315" s="118">
        <v>45623</v>
      </c>
      <c r="AB315" s="119">
        <v>49075100016305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90" t="s">
        <v>1246</v>
      </c>
      <c r="C316" s="53" t="s">
        <v>1247</v>
      </c>
      <c r="D316" s="7" t="s">
        <v>18</v>
      </c>
      <c r="E316" s="7" t="s">
        <v>19</v>
      </c>
      <c r="F316" s="7" t="s">
        <v>279</v>
      </c>
      <c r="G316" s="7" t="e">
        <f t="shared" ca="1" si="13"/>
        <v>#NAME?</v>
      </c>
      <c r="H316" s="26" t="s">
        <v>206</v>
      </c>
      <c r="I316" s="26" t="s">
        <v>23</v>
      </c>
      <c r="J316" s="7" t="str">
        <f>IF(R316=0,"Não","Sim")</f>
        <v>Sim</v>
      </c>
      <c r="K316" s="27">
        <v>45180</v>
      </c>
      <c r="L316" s="27">
        <v>45449</v>
      </c>
      <c r="M316" s="7" t="s">
        <v>22</v>
      </c>
      <c r="N316" s="28">
        <v>1.2E-2</v>
      </c>
      <c r="O316" s="7" t="s">
        <v>23</v>
      </c>
      <c r="P316" s="29">
        <v>0</v>
      </c>
      <c r="Q316" s="87"/>
      <c r="R316" s="47" t="s">
        <v>388</v>
      </c>
      <c r="S316" s="7" t="s">
        <v>208</v>
      </c>
      <c r="T316" s="7" t="s">
        <v>1248</v>
      </c>
      <c r="U316" s="7" t="s">
        <v>131</v>
      </c>
      <c r="V316" s="26" t="e">
        <f t="shared" ca="1" si="14"/>
        <v>#NAME?</v>
      </c>
      <c r="W316" s="7"/>
      <c r="X316" s="7"/>
      <c r="Y316" s="31" t="s">
        <v>210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14" t="s">
        <v>1249</v>
      </c>
      <c r="C317" s="4" t="s">
        <v>1250</v>
      </c>
      <c r="D317" s="7" t="s">
        <v>18</v>
      </c>
      <c r="E317" s="7" t="s">
        <v>19</v>
      </c>
      <c r="F317" s="7" t="s">
        <v>266</v>
      </c>
      <c r="G317" s="7" t="e">
        <f t="shared" ca="1" si="13"/>
        <v>#NAME?</v>
      </c>
      <c r="H317" s="26" t="s">
        <v>224</v>
      </c>
      <c r="I317" s="26" t="s">
        <v>225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424</v>
      </c>
      <c r="N317" s="28">
        <v>0.02</v>
      </c>
      <c r="O317" s="7" t="s">
        <v>84</v>
      </c>
      <c r="P317" s="29">
        <v>0.2</v>
      </c>
      <c r="Q317" s="30"/>
      <c r="R317" s="30" t="s">
        <v>1251</v>
      </c>
      <c r="S317" s="7" t="s">
        <v>208</v>
      </c>
      <c r="T317" s="7" t="s">
        <v>1252</v>
      </c>
      <c r="U317" s="7" t="s">
        <v>19</v>
      </c>
      <c r="V317" s="26" t="e">
        <f t="shared" ca="1" si="14"/>
        <v>#NAME?</v>
      </c>
      <c r="W317" s="7"/>
      <c r="X317" s="7"/>
      <c r="Y317" s="31" t="s">
        <v>210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1253</v>
      </c>
      <c r="C318" s="4" t="s">
        <v>1254</v>
      </c>
      <c r="D318" s="7" t="s">
        <v>18</v>
      </c>
      <c r="E318" s="7" t="s">
        <v>19</v>
      </c>
      <c r="F318" s="7" t="s">
        <v>97</v>
      </c>
      <c r="G318" s="7" t="e">
        <f t="shared" ca="1" si="13"/>
        <v>#NAME?</v>
      </c>
      <c r="H318" s="26" t="s">
        <v>224</v>
      </c>
      <c r="I318" s="26" t="s">
        <v>291</v>
      </c>
      <c r="J318" s="7" t="str">
        <f t="shared" si="15"/>
        <v>Não</v>
      </c>
      <c r="K318" s="27">
        <v>44993</v>
      </c>
      <c r="L318" s="7"/>
      <c r="M318" s="7" t="s">
        <v>22</v>
      </c>
      <c r="N318" s="28">
        <v>1.2E-2</v>
      </c>
      <c r="O318" s="7" t="s">
        <v>23</v>
      </c>
      <c r="P318" s="29">
        <v>0</v>
      </c>
      <c r="Q318" s="30"/>
      <c r="R318" s="30"/>
      <c r="S318" s="7" t="s">
        <v>208</v>
      </c>
      <c r="T318" s="7" t="s">
        <v>1255</v>
      </c>
      <c r="U318" s="7" t="s">
        <v>19</v>
      </c>
      <c r="V318" s="26" t="e">
        <f t="shared" ca="1" si="14"/>
        <v>#NAME?</v>
      </c>
      <c r="W318" s="7"/>
      <c r="X318" s="7"/>
      <c r="Y318" s="31" t="s">
        <v>210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1256</v>
      </c>
      <c r="C319" s="4" t="s">
        <v>1257</v>
      </c>
      <c r="D319" s="7" t="s">
        <v>18</v>
      </c>
      <c r="E319" s="7" t="s">
        <v>19</v>
      </c>
      <c r="F319" s="7" t="s">
        <v>97</v>
      </c>
      <c r="G319" s="7" t="e">
        <f t="shared" ca="1" si="13"/>
        <v>#NAME?</v>
      </c>
      <c r="H319" s="26" t="s">
        <v>224</v>
      </c>
      <c r="I319" s="26" t="s">
        <v>291</v>
      </c>
      <c r="J319" s="7" t="str">
        <f t="shared" si="15"/>
        <v>Não</v>
      </c>
      <c r="K319" s="27">
        <v>45056</v>
      </c>
      <c r="L319" s="27"/>
      <c r="M319" s="7" t="s">
        <v>326</v>
      </c>
      <c r="N319" s="28">
        <v>2.5000000000000001E-2</v>
      </c>
      <c r="O319" s="7" t="s">
        <v>248</v>
      </c>
      <c r="P319" s="29">
        <v>0.2</v>
      </c>
      <c r="Q319" s="30"/>
      <c r="R319" s="30"/>
      <c r="S319" s="7" t="s">
        <v>208</v>
      </c>
      <c r="T319" s="7" t="s">
        <v>1255</v>
      </c>
      <c r="U319" s="7" t="s">
        <v>19</v>
      </c>
      <c r="V319" s="26" t="e">
        <f t="shared" ca="1" si="14"/>
        <v>#NAME?</v>
      </c>
      <c r="W319" s="7"/>
      <c r="X319" s="7"/>
      <c r="Y319" s="31" t="s">
        <v>210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1258</v>
      </c>
      <c r="C320" s="48" t="s">
        <v>1259</v>
      </c>
      <c r="D320" s="7" t="s">
        <v>242</v>
      </c>
      <c r="E320" s="7" t="s">
        <v>76</v>
      </c>
      <c r="F320" s="7" t="s">
        <v>243</v>
      </c>
      <c r="G320" s="7" t="e">
        <f t="shared" ca="1" si="13"/>
        <v>#NAME?</v>
      </c>
      <c r="H320" s="26" t="s">
        <v>215</v>
      </c>
      <c r="I320" s="26" t="s">
        <v>23</v>
      </c>
      <c r="J320" s="7" t="str">
        <f t="shared" si="15"/>
        <v>Sim</v>
      </c>
      <c r="K320" s="27">
        <v>45260</v>
      </c>
      <c r="L320" s="27"/>
      <c r="M320" s="7" t="s">
        <v>22</v>
      </c>
      <c r="N320" s="28">
        <v>0.01</v>
      </c>
      <c r="O320" s="7" t="s">
        <v>23</v>
      </c>
      <c r="P320" s="29">
        <v>0</v>
      </c>
      <c r="Q320" s="39" t="s">
        <v>1260</v>
      </c>
      <c r="R320" s="30"/>
      <c r="S320" s="7" t="s">
        <v>208</v>
      </c>
      <c r="T320" s="7" t="s">
        <v>1261</v>
      </c>
      <c r="U320" s="7" t="s">
        <v>76</v>
      </c>
      <c r="V320" s="26" t="e">
        <f t="shared" ca="1" si="14"/>
        <v>#NAME?</v>
      </c>
      <c r="W320" s="7"/>
      <c r="X320" s="7"/>
      <c r="Y320" s="31" t="s">
        <v>210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1258</v>
      </c>
      <c r="C321" s="48" t="s">
        <v>1262</v>
      </c>
      <c r="D321" s="7" t="s">
        <v>242</v>
      </c>
      <c r="E321" s="7" t="s">
        <v>76</v>
      </c>
      <c r="F321" s="7" t="s">
        <v>243</v>
      </c>
      <c r="G321" s="7" t="e">
        <f t="shared" ca="1" si="13"/>
        <v>#NAME?</v>
      </c>
      <c r="H321" s="26" t="s">
        <v>206</v>
      </c>
      <c r="I321" s="26" t="s">
        <v>23</v>
      </c>
      <c r="J321" s="7" t="str">
        <f t="shared" si="15"/>
        <v>Não</v>
      </c>
      <c r="K321" s="27">
        <v>45260</v>
      </c>
      <c r="L321" s="27">
        <v>45531</v>
      </c>
      <c r="M321" s="7" t="s">
        <v>273</v>
      </c>
      <c r="N321" s="28">
        <v>0</v>
      </c>
      <c r="O321" s="7" t="s">
        <v>23</v>
      </c>
      <c r="P321" s="29">
        <v>0</v>
      </c>
      <c r="Q321" s="104"/>
      <c r="R321" s="30"/>
      <c r="S321" s="7" t="s">
        <v>208</v>
      </c>
      <c r="T321" s="7" t="s">
        <v>1261</v>
      </c>
      <c r="U321" s="7" t="s">
        <v>76</v>
      </c>
      <c r="V321" s="26" t="e">
        <f t="shared" ca="1" si="14"/>
        <v>#NAME?</v>
      </c>
      <c r="W321" s="7"/>
      <c r="X321" s="7"/>
      <c r="Y321" s="31" t="s">
        <v>551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40" t="s">
        <v>1263</v>
      </c>
      <c r="C322" s="93" t="s">
        <v>1264</v>
      </c>
      <c r="D322" s="7" t="s">
        <v>18</v>
      </c>
      <c r="E322" s="7" t="s">
        <v>76</v>
      </c>
      <c r="F322" s="7" t="s">
        <v>351</v>
      </c>
      <c r="G322" s="7" t="e">
        <f t="shared" ca="1" si="13"/>
        <v>#NAME?</v>
      </c>
      <c r="H322" s="26" t="s">
        <v>215</v>
      </c>
      <c r="I322" s="26" t="s">
        <v>23</v>
      </c>
      <c r="J322" s="7" t="str">
        <f t="shared" si="15"/>
        <v>Não</v>
      </c>
      <c r="K322" s="27">
        <v>45446</v>
      </c>
      <c r="L322" s="27"/>
      <c r="M322" s="7" t="s">
        <v>22</v>
      </c>
      <c r="N322" s="28">
        <v>1.2E-2</v>
      </c>
      <c r="O322" s="7" t="s">
        <v>23</v>
      </c>
      <c r="P322" s="29">
        <v>0</v>
      </c>
      <c r="Q322" s="104"/>
      <c r="R322" s="30"/>
      <c r="S322" s="7" t="s">
        <v>208</v>
      </c>
      <c r="T322" s="7" t="s">
        <v>1265</v>
      </c>
      <c r="U322" s="7" t="s">
        <v>76</v>
      </c>
      <c r="V322" s="26" t="e">
        <f t="shared" ca="1" si="14"/>
        <v>#NAME?</v>
      </c>
      <c r="W322" s="7"/>
      <c r="X322" s="7" t="s">
        <v>26</v>
      </c>
      <c r="Y322" s="31" t="s">
        <v>210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1266</v>
      </c>
      <c r="C323" s="93" t="s">
        <v>1267</v>
      </c>
      <c r="D323" s="7" t="s">
        <v>107</v>
      </c>
      <c r="E323" s="7" t="s">
        <v>19</v>
      </c>
      <c r="F323" s="7" t="s">
        <v>108</v>
      </c>
      <c r="G323" s="7" t="e">
        <f t="shared" ca="1" si="13"/>
        <v>#NAME?</v>
      </c>
      <c r="H323" s="26" t="s">
        <v>215</v>
      </c>
      <c r="I323" s="26" t="s">
        <v>23</v>
      </c>
      <c r="J323" s="7" t="str">
        <f t="shared" si="15"/>
        <v>Sim</v>
      </c>
      <c r="K323" s="27">
        <v>45695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 t="s">
        <v>1268</v>
      </c>
      <c r="R323" s="30"/>
      <c r="S323" s="7" t="s">
        <v>208</v>
      </c>
      <c r="T323" s="7" t="s">
        <v>1269</v>
      </c>
      <c r="U323" s="7" t="s">
        <v>19</v>
      </c>
      <c r="V323" s="26" t="e">
        <f t="shared" ca="1" si="14"/>
        <v>#NAME?</v>
      </c>
      <c r="W323" s="7"/>
      <c r="X323" s="7" t="s">
        <v>34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1270</v>
      </c>
      <c r="C324" s="93" t="s">
        <v>1271</v>
      </c>
      <c r="D324" s="7" t="s">
        <v>242</v>
      </c>
      <c r="E324" s="7" t="s">
        <v>76</v>
      </c>
      <c r="F324" s="7" t="s">
        <v>243</v>
      </c>
      <c r="G324" s="7" t="e">
        <f t="shared" ca="1" si="13"/>
        <v>#NAME?</v>
      </c>
      <c r="H324" s="26" t="s">
        <v>215</v>
      </c>
      <c r="I324" s="26" t="s">
        <v>23</v>
      </c>
      <c r="J324" s="7" t="str">
        <f t="shared" si="15"/>
        <v>Não</v>
      </c>
      <c r="K324" s="27">
        <v>45483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/>
      <c r="R324" s="30"/>
      <c r="S324" s="7" t="s">
        <v>208</v>
      </c>
      <c r="T324" s="7" t="s">
        <v>1272</v>
      </c>
      <c r="U324" s="7" t="s">
        <v>76</v>
      </c>
      <c r="V324" s="26" t="e">
        <f t="shared" ca="1" si="14"/>
        <v>#NAME?</v>
      </c>
      <c r="W324" s="7"/>
      <c r="X324" s="7" t="s">
        <v>34</v>
      </c>
      <c r="Y324" s="31" t="s">
        <v>210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1273</v>
      </c>
      <c r="C325" s="93" t="s">
        <v>1274</v>
      </c>
      <c r="D325" s="7" t="s">
        <v>112</v>
      </c>
      <c r="E325" s="7" t="s">
        <v>30</v>
      </c>
      <c r="F325" s="7" t="s">
        <v>1154</v>
      </c>
      <c r="G325" s="7" t="e">
        <f t="shared" ca="1" si="13"/>
        <v>#NAME?</v>
      </c>
      <c r="H325" s="26" t="s">
        <v>215</v>
      </c>
      <c r="I325" s="26" t="s">
        <v>23</v>
      </c>
      <c r="J325" s="7" t="str">
        <f t="shared" si="15"/>
        <v>Não</v>
      </c>
      <c r="K325" s="27">
        <v>45666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 t="s">
        <v>1275</v>
      </c>
      <c r="S325" s="7" t="s">
        <v>208</v>
      </c>
      <c r="T325" s="7" t="s">
        <v>1276</v>
      </c>
      <c r="U325" s="7" t="s">
        <v>76</v>
      </c>
      <c r="V325" s="26" t="e">
        <f t="shared" ca="1" si="14"/>
        <v>#NAME?</v>
      </c>
      <c r="W325" s="7"/>
      <c r="X325" s="7" t="s">
        <v>34</v>
      </c>
      <c r="Y325" s="31"/>
      <c r="Z325" s="32"/>
      <c r="AA325" s="33">
        <v>45680</v>
      </c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14" t="s">
        <v>1277</v>
      </c>
      <c r="C326" s="4" t="s">
        <v>1278</v>
      </c>
      <c r="D326" s="7" t="s">
        <v>18</v>
      </c>
      <c r="E326" s="7" t="s">
        <v>19</v>
      </c>
      <c r="F326" s="7" t="s">
        <v>235</v>
      </c>
      <c r="G326" s="7" t="e">
        <f t="shared" ca="1" si="13"/>
        <v>#NAME?</v>
      </c>
      <c r="H326" s="26" t="s">
        <v>215</v>
      </c>
      <c r="I326" s="26" t="s">
        <v>23</v>
      </c>
      <c r="J326" s="7" t="str">
        <f t="shared" si="15"/>
        <v>Sim</v>
      </c>
      <c r="K326" s="27">
        <v>45264</v>
      </c>
      <c r="L326" s="27"/>
      <c r="M326" s="7" t="s">
        <v>83</v>
      </c>
      <c r="N326" s="28">
        <v>1.4E-2</v>
      </c>
      <c r="O326" s="7" t="s">
        <v>84</v>
      </c>
      <c r="P326" s="29">
        <v>0.2</v>
      </c>
      <c r="Q326" s="39" t="s">
        <v>1279</v>
      </c>
      <c r="R326" s="30"/>
      <c r="S326" s="7" t="s">
        <v>208</v>
      </c>
      <c r="T326" s="7" t="s">
        <v>1280</v>
      </c>
      <c r="U326" s="7" t="s">
        <v>19</v>
      </c>
      <c r="V326" s="26" t="e">
        <f t="shared" ca="1" si="14"/>
        <v>#NAME?</v>
      </c>
      <c r="W326" s="7"/>
      <c r="X326" s="7"/>
      <c r="Y326" s="31" t="s">
        <v>210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1281</v>
      </c>
      <c r="C327" s="4" t="s">
        <v>1282</v>
      </c>
      <c r="D327" s="7" t="s">
        <v>18</v>
      </c>
      <c r="E327" s="7" t="s">
        <v>30</v>
      </c>
      <c r="F327" s="7" t="s">
        <v>93</v>
      </c>
      <c r="G327" s="7" t="e">
        <f t="shared" ca="1" si="13"/>
        <v>#NAME?</v>
      </c>
      <c r="H327" s="26" t="s">
        <v>215</v>
      </c>
      <c r="I327" s="26" t="s">
        <v>23</v>
      </c>
      <c r="J327" s="7" t="str">
        <f t="shared" si="15"/>
        <v>Não</v>
      </c>
      <c r="K327" s="27">
        <v>45071</v>
      </c>
      <c r="L327" s="7"/>
      <c r="M327" s="7" t="s">
        <v>83</v>
      </c>
      <c r="N327" s="28">
        <v>1.2E-2</v>
      </c>
      <c r="O327" s="7" t="s">
        <v>23</v>
      </c>
      <c r="P327" s="29">
        <v>0</v>
      </c>
      <c r="Q327" s="47"/>
      <c r="R327" s="30" t="s">
        <v>1069</v>
      </c>
      <c r="S327" s="7" t="s">
        <v>208</v>
      </c>
      <c r="T327" s="7" t="s">
        <v>1283</v>
      </c>
      <c r="U327" s="7" t="s">
        <v>117</v>
      </c>
      <c r="V327" s="26" t="e">
        <f t="shared" ca="1" si="14"/>
        <v>#NAME?</v>
      </c>
      <c r="W327" s="7"/>
      <c r="X327" s="7"/>
      <c r="Y327" s="31" t="s">
        <v>210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3" t="s">
        <v>1284</v>
      </c>
      <c r="C328" s="4" t="s">
        <v>1285</v>
      </c>
      <c r="D328" s="7" t="s">
        <v>18</v>
      </c>
      <c r="E328" s="7" t="s">
        <v>30</v>
      </c>
      <c r="F328" s="7" t="s">
        <v>93</v>
      </c>
      <c r="G328" s="7" t="e">
        <f t="shared" ca="1" si="13"/>
        <v>#NAME?</v>
      </c>
      <c r="H328" s="26" t="s">
        <v>215</v>
      </c>
      <c r="I328" s="26" t="s">
        <v>23</v>
      </c>
      <c r="J328" s="7" t="str">
        <f t="shared" si="15"/>
        <v>Não</v>
      </c>
      <c r="K328" s="27">
        <v>45166</v>
      </c>
      <c r="L328" s="27"/>
      <c r="M328" s="7" t="s">
        <v>115</v>
      </c>
      <c r="N328" s="28">
        <v>1.2E-2</v>
      </c>
      <c r="O328" s="7" t="s">
        <v>23</v>
      </c>
      <c r="P328" s="29">
        <v>0</v>
      </c>
      <c r="Q328" s="30"/>
      <c r="R328" s="30" t="s">
        <v>1286</v>
      </c>
      <c r="S328" s="7" t="s">
        <v>208</v>
      </c>
      <c r="T328" s="7" t="s">
        <v>1287</v>
      </c>
      <c r="U328" s="26" t="s">
        <v>117</v>
      </c>
      <c r="V328" s="26" t="e">
        <f t="shared" ca="1" si="14"/>
        <v>#NAME?</v>
      </c>
      <c r="W328" s="7"/>
      <c r="X328" s="7" t="s">
        <v>232</v>
      </c>
      <c r="Y328" s="31" t="s">
        <v>210</v>
      </c>
      <c r="Z328" s="120"/>
      <c r="AA328" s="121">
        <v>45166</v>
      </c>
      <c r="AB328" s="122">
        <v>49075100011419</v>
      </c>
      <c r="AC328" s="120"/>
      <c r="AD328" s="120"/>
      <c r="AE328" s="120"/>
      <c r="AF328" s="120"/>
      <c r="AG328" s="120"/>
      <c r="AH328" s="120"/>
      <c r="AI328" s="120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1284</v>
      </c>
      <c r="C329" s="4" t="s">
        <v>1288</v>
      </c>
      <c r="D329" s="7" t="s">
        <v>18</v>
      </c>
      <c r="E329" s="7" t="s">
        <v>30</v>
      </c>
      <c r="F329" s="7" t="s">
        <v>93</v>
      </c>
      <c r="G329" s="7" t="e">
        <f t="shared" ca="1" si="13"/>
        <v>#NAME?</v>
      </c>
      <c r="H329" s="26" t="s">
        <v>224</v>
      </c>
      <c r="I329" s="26" t="s">
        <v>252</v>
      </c>
      <c r="J329" s="7" t="str">
        <f t="shared" si="15"/>
        <v>Sim</v>
      </c>
      <c r="K329" s="27">
        <v>45062</v>
      </c>
      <c r="L329" s="27"/>
      <c r="M329" s="7" t="s">
        <v>273</v>
      </c>
      <c r="N329" s="28">
        <v>0</v>
      </c>
      <c r="O329" s="7" t="s">
        <v>23</v>
      </c>
      <c r="P329" s="29">
        <v>0</v>
      </c>
      <c r="Q329" s="104" t="s">
        <v>1289</v>
      </c>
      <c r="R329" s="30"/>
      <c r="S329" s="7" t="s">
        <v>208</v>
      </c>
      <c r="T329" s="7" t="s">
        <v>1287</v>
      </c>
      <c r="U329" s="26" t="s">
        <v>117</v>
      </c>
      <c r="V329" s="26" t="e">
        <f t="shared" ca="1" si="14"/>
        <v>#NAME?</v>
      </c>
      <c r="W329" s="7"/>
      <c r="X329" s="7" t="s">
        <v>232</v>
      </c>
      <c r="Y329" s="31" t="s">
        <v>210</v>
      </c>
      <c r="Z329" s="120"/>
      <c r="AA329" s="121">
        <v>45062</v>
      </c>
      <c r="AB329" s="122">
        <v>49075100011400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14" t="s">
        <v>1290</v>
      </c>
      <c r="C330" s="4" t="s">
        <v>1291</v>
      </c>
      <c r="D330" s="7" t="s">
        <v>204</v>
      </c>
      <c r="E330" s="7" t="s">
        <v>19</v>
      </c>
      <c r="F330" s="7" t="s">
        <v>1093</v>
      </c>
      <c r="G330" s="7" t="e">
        <f t="shared" ca="1" si="13"/>
        <v>#NAME?</v>
      </c>
      <c r="H330" s="26" t="s">
        <v>215</v>
      </c>
      <c r="I330" s="26" t="s">
        <v>23</v>
      </c>
      <c r="J330" s="7" t="str">
        <f t="shared" si="15"/>
        <v>Sim</v>
      </c>
      <c r="K330" s="27">
        <v>44981</v>
      </c>
      <c r="L330" s="7"/>
      <c r="M330" s="7" t="s">
        <v>83</v>
      </c>
      <c r="N330" s="28">
        <v>8.0000000000000002E-3</v>
      </c>
      <c r="O330" s="7" t="s">
        <v>84</v>
      </c>
      <c r="P330" s="29">
        <v>0.1</v>
      </c>
      <c r="Q330" s="123" t="s">
        <v>1292</v>
      </c>
      <c r="R330" s="30" t="s">
        <v>1293</v>
      </c>
      <c r="S330" s="7" t="s">
        <v>208</v>
      </c>
      <c r="T330" s="7" t="s">
        <v>1294</v>
      </c>
      <c r="U330" s="7" t="s">
        <v>19</v>
      </c>
      <c r="V330" s="26" t="e">
        <f t="shared" ca="1" si="14"/>
        <v>#NAME?</v>
      </c>
      <c r="W330" s="7"/>
      <c r="X330" s="7"/>
      <c r="Y330" s="31" t="s">
        <v>210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1295</v>
      </c>
      <c r="C331" s="4" t="s">
        <v>1296</v>
      </c>
      <c r="D331" s="7" t="s">
        <v>18</v>
      </c>
      <c r="E331" s="7" t="s">
        <v>76</v>
      </c>
      <c r="F331" s="7" t="s">
        <v>77</v>
      </c>
      <c r="G331" s="7" t="e">
        <f t="shared" ca="1" si="13"/>
        <v>#NAME?</v>
      </c>
      <c r="H331" s="26" t="s">
        <v>215</v>
      </c>
      <c r="I331" s="26" t="s">
        <v>23</v>
      </c>
      <c r="J331" s="7" t="str">
        <f t="shared" si="15"/>
        <v>Não</v>
      </c>
      <c r="K331" s="27">
        <v>44951</v>
      </c>
      <c r="L331" s="7"/>
      <c r="M331" s="7" t="s">
        <v>22</v>
      </c>
      <c r="N331" s="28">
        <v>0.01</v>
      </c>
      <c r="O331" s="7" t="s">
        <v>23</v>
      </c>
      <c r="P331" s="29">
        <v>0</v>
      </c>
      <c r="Q331" s="47"/>
      <c r="R331" s="124" t="s">
        <v>1297</v>
      </c>
      <c r="S331" s="7" t="s">
        <v>254</v>
      </c>
      <c r="T331" s="7" t="s">
        <v>1298</v>
      </c>
      <c r="U331" s="7" t="s">
        <v>76</v>
      </c>
      <c r="V331" s="26" t="e">
        <f t="shared" ca="1" si="14"/>
        <v>#NAME?</v>
      </c>
      <c r="W331" s="7"/>
      <c r="X331" s="7"/>
      <c r="Y331" s="31" t="s">
        <v>324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1299</v>
      </c>
      <c r="C332" s="4" t="s">
        <v>1300</v>
      </c>
      <c r="D332" s="7" t="s">
        <v>18</v>
      </c>
      <c r="E332" s="7" t="s">
        <v>30</v>
      </c>
      <c r="F332" s="7" t="s">
        <v>31</v>
      </c>
      <c r="G332" s="7" t="e">
        <f t="shared" ca="1" si="13"/>
        <v>#NAME?</v>
      </c>
      <c r="H332" s="26" t="s">
        <v>215</v>
      </c>
      <c r="I332" s="26" t="s">
        <v>23</v>
      </c>
      <c r="J332" s="7" t="str">
        <f t="shared" si="15"/>
        <v>Não</v>
      </c>
      <c r="K332" s="27">
        <v>45162</v>
      </c>
      <c r="L332" s="27"/>
      <c r="M332" s="7" t="s">
        <v>267</v>
      </c>
      <c r="N332" s="28">
        <v>1.4999999999999999E-2</v>
      </c>
      <c r="O332" s="7" t="s">
        <v>84</v>
      </c>
      <c r="P332" s="29">
        <v>0.1</v>
      </c>
      <c r="Q332" s="47"/>
      <c r="R332" s="30" t="s">
        <v>791</v>
      </c>
      <c r="S332" s="7" t="s">
        <v>208</v>
      </c>
      <c r="T332" s="7" t="s">
        <v>1301</v>
      </c>
      <c r="U332" s="7" t="s">
        <v>127</v>
      </c>
      <c r="V332" s="26" t="e">
        <f t="shared" ca="1" si="14"/>
        <v>#NAME?</v>
      </c>
      <c r="W332" s="7"/>
      <c r="X332" s="7"/>
      <c r="Y332" s="31" t="s">
        <v>210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1302</v>
      </c>
      <c r="C333" s="4" t="s">
        <v>1303</v>
      </c>
      <c r="D333" s="7" t="s">
        <v>18</v>
      </c>
      <c r="E333" s="7" t="s">
        <v>30</v>
      </c>
      <c r="F333" s="7" t="s">
        <v>93</v>
      </c>
      <c r="G333" s="7" t="e">
        <f t="shared" ca="1" si="13"/>
        <v>#NAME?</v>
      </c>
      <c r="H333" s="26" t="s">
        <v>224</v>
      </c>
      <c r="I333" s="26" t="s">
        <v>672</v>
      </c>
      <c r="J333" s="7" t="str">
        <f t="shared" si="15"/>
        <v>Não</v>
      </c>
      <c r="K333" s="27">
        <v>45162</v>
      </c>
      <c r="L333" s="27"/>
      <c r="M333" s="7" t="s">
        <v>267</v>
      </c>
      <c r="N333" s="28">
        <v>1.4999999999999999E-2</v>
      </c>
      <c r="O333" s="7" t="s">
        <v>84</v>
      </c>
      <c r="P333" s="29">
        <v>0.1</v>
      </c>
      <c r="Q333" s="47"/>
      <c r="R333" s="30" t="s">
        <v>1304</v>
      </c>
      <c r="S333" s="7" t="s">
        <v>208</v>
      </c>
      <c r="T333" s="7" t="s">
        <v>1305</v>
      </c>
      <c r="U333" s="7" t="s">
        <v>117</v>
      </c>
      <c r="V333" s="26" t="e">
        <f t="shared" ca="1" si="14"/>
        <v>#NAME?</v>
      </c>
      <c r="W333" s="7"/>
      <c r="X333" s="7"/>
      <c r="Y333" s="31" t="s">
        <v>210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1306</v>
      </c>
      <c r="C334" s="4" t="s">
        <v>1307</v>
      </c>
      <c r="D334" s="7" t="s">
        <v>112</v>
      </c>
      <c r="E334" s="7" t="s">
        <v>30</v>
      </c>
      <c r="F334" s="7" t="s">
        <v>1308</v>
      </c>
      <c r="G334" s="7" t="e">
        <f t="shared" ca="1" si="13"/>
        <v>#NAME?</v>
      </c>
      <c r="H334" s="26" t="s">
        <v>215</v>
      </c>
      <c r="I334" s="26" t="s">
        <v>23</v>
      </c>
      <c r="J334" s="7" t="str">
        <f t="shared" si="15"/>
        <v>Não</v>
      </c>
      <c r="K334" s="27">
        <v>45558</v>
      </c>
      <c r="L334" s="7"/>
      <c r="M334" s="7" t="s">
        <v>83</v>
      </c>
      <c r="N334" s="28">
        <v>1.2E-2</v>
      </c>
      <c r="O334" s="7" t="s">
        <v>84</v>
      </c>
      <c r="P334" s="29">
        <v>0.1</v>
      </c>
      <c r="Q334" s="123"/>
      <c r="R334" s="30"/>
      <c r="S334" s="7" t="s">
        <v>254</v>
      </c>
      <c r="T334" s="7" t="s">
        <v>1309</v>
      </c>
      <c r="U334" s="7" t="s">
        <v>117</v>
      </c>
      <c r="V334" s="26" t="e">
        <f t="shared" ca="1" si="14"/>
        <v>#NAME?</v>
      </c>
      <c r="W334" s="7"/>
      <c r="X334" s="7" t="s">
        <v>26</v>
      </c>
      <c r="Y334" s="31"/>
      <c r="Z334" s="32"/>
      <c r="AA334" s="33">
        <v>45558</v>
      </c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1310</v>
      </c>
      <c r="C335" s="4" t="s">
        <v>1311</v>
      </c>
      <c r="D335" s="7" t="s">
        <v>18</v>
      </c>
      <c r="E335" s="7" t="s">
        <v>76</v>
      </c>
      <c r="F335" s="7" t="s">
        <v>88</v>
      </c>
      <c r="G335" s="7" t="e">
        <f t="shared" ca="1" si="13"/>
        <v>#NAME?</v>
      </c>
      <c r="H335" s="26" t="s">
        <v>224</v>
      </c>
      <c r="I335" s="26" t="s">
        <v>225</v>
      </c>
      <c r="J335" s="7" t="str">
        <f t="shared" si="15"/>
        <v>Não</v>
      </c>
      <c r="K335" s="27">
        <v>44928</v>
      </c>
      <c r="L335" s="7"/>
      <c r="M335" s="7" t="s">
        <v>22</v>
      </c>
      <c r="N335" s="28">
        <v>0.01</v>
      </c>
      <c r="O335" s="7" t="s">
        <v>23</v>
      </c>
      <c r="P335" s="29">
        <v>0</v>
      </c>
      <c r="Q335" s="30"/>
      <c r="R335" s="30" t="s">
        <v>1312</v>
      </c>
      <c r="S335" s="7" t="s">
        <v>208</v>
      </c>
      <c r="T335" s="7" t="s">
        <v>1313</v>
      </c>
      <c r="U335" s="7" t="s">
        <v>19</v>
      </c>
      <c r="V335" s="26" t="e">
        <f t="shared" ca="1" si="14"/>
        <v>#NAME?</v>
      </c>
      <c r="W335" s="7"/>
      <c r="X335" s="7"/>
      <c r="Y335" s="31" t="s">
        <v>324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1314</v>
      </c>
      <c r="C336" s="4" t="s">
        <v>1315</v>
      </c>
      <c r="D336" s="7" t="s">
        <v>204</v>
      </c>
      <c r="E336" s="7" t="s">
        <v>19</v>
      </c>
      <c r="F336" s="7" t="s">
        <v>205</v>
      </c>
      <c r="G336" s="7" t="e">
        <f t="shared" ca="1" si="13"/>
        <v>#NAME?</v>
      </c>
      <c r="H336" s="26" t="s">
        <v>206</v>
      </c>
      <c r="I336" s="26" t="s">
        <v>23</v>
      </c>
      <c r="J336" s="7" t="s">
        <v>1316</v>
      </c>
      <c r="K336" s="27">
        <v>45392</v>
      </c>
      <c r="L336" s="79">
        <v>45525</v>
      </c>
      <c r="M336" s="7" t="s">
        <v>1317</v>
      </c>
      <c r="N336" s="28">
        <v>0.01</v>
      </c>
      <c r="O336" s="7" t="s">
        <v>23</v>
      </c>
      <c r="P336" s="29">
        <v>0</v>
      </c>
      <c r="Q336" s="30"/>
      <c r="R336" s="30"/>
      <c r="S336" s="7" t="s">
        <v>208</v>
      </c>
      <c r="T336" s="7" t="s">
        <v>1318</v>
      </c>
      <c r="U336" s="7" t="s">
        <v>131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1319</v>
      </c>
      <c r="C337" s="4" t="s">
        <v>1320</v>
      </c>
      <c r="D337" s="7" t="s">
        <v>18</v>
      </c>
      <c r="E337" s="7" t="s">
        <v>76</v>
      </c>
      <c r="F337" s="7" t="s">
        <v>77</v>
      </c>
      <c r="G337" s="7" t="e">
        <f t="shared" ca="1" si="13"/>
        <v>#NAME?</v>
      </c>
      <c r="H337" s="26" t="s">
        <v>206</v>
      </c>
      <c r="I337" s="26" t="s">
        <v>23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22</v>
      </c>
      <c r="N337" s="28">
        <v>1.2E-2</v>
      </c>
      <c r="O337" s="7" t="s">
        <v>23</v>
      </c>
      <c r="P337" s="29">
        <v>0</v>
      </c>
      <c r="Q337" s="47"/>
      <c r="R337" s="30"/>
      <c r="S337" s="7" t="s">
        <v>208</v>
      </c>
      <c r="T337" s="7" t="s">
        <v>1321</v>
      </c>
      <c r="U337" s="7" t="s">
        <v>76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1322</v>
      </c>
      <c r="C338" s="4" t="s">
        <v>1323</v>
      </c>
      <c r="D338" s="7" t="s">
        <v>18</v>
      </c>
      <c r="E338" s="7" t="s">
        <v>19</v>
      </c>
      <c r="F338" s="7" t="s">
        <v>266</v>
      </c>
      <c r="G338" s="7" t="e">
        <f t="shared" ca="1" si="13"/>
        <v>#NAME?</v>
      </c>
      <c r="H338" s="26" t="s">
        <v>224</v>
      </c>
      <c r="I338" s="26" t="s">
        <v>225</v>
      </c>
      <c r="J338" s="7" t="str">
        <f t="shared" si="16"/>
        <v>Não</v>
      </c>
      <c r="K338" s="27">
        <v>44924</v>
      </c>
      <c r="L338" s="7"/>
      <c r="M338" s="7" t="s">
        <v>22</v>
      </c>
      <c r="N338" s="28">
        <v>1.2E-2</v>
      </c>
      <c r="O338" s="7" t="s">
        <v>23</v>
      </c>
      <c r="P338" s="29">
        <v>0</v>
      </c>
      <c r="Q338" s="94"/>
      <c r="R338" s="94"/>
      <c r="S338" s="7" t="s">
        <v>208</v>
      </c>
      <c r="T338" s="7" t="s">
        <v>1324</v>
      </c>
      <c r="U338" s="7" t="s">
        <v>131</v>
      </c>
      <c r="V338" s="26" t="e">
        <f t="shared" ca="1" si="14"/>
        <v>#NAME?</v>
      </c>
      <c r="W338" s="7"/>
      <c r="X338" s="7"/>
      <c r="Y338" s="31" t="s">
        <v>324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1325</v>
      </c>
      <c r="C339" s="4" t="s">
        <v>1326</v>
      </c>
      <c r="D339" s="7" t="s">
        <v>18</v>
      </c>
      <c r="E339" s="7" t="s">
        <v>30</v>
      </c>
      <c r="F339" s="7" t="s">
        <v>727</v>
      </c>
      <c r="G339" s="7" t="e">
        <f t="shared" ca="1" si="13"/>
        <v>#NAME?</v>
      </c>
      <c r="H339" s="26" t="s">
        <v>215</v>
      </c>
      <c r="I339" s="26" t="s">
        <v>23</v>
      </c>
      <c r="J339" s="7" t="str">
        <f t="shared" si="16"/>
        <v>Não</v>
      </c>
      <c r="K339" s="27">
        <v>45166</v>
      </c>
      <c r="L339" s="27"/>
      <c r="M339" s="7" t="s">
        <v>22</v>
      </c>
      <c r="N339" s="28">
        <v>7.0000000000000001E-3</v>
      </c>
      <c r="O339" s="7" t="s">
        <v>23</v>
      </c>
      <c r="P339" s="29">
        <v>0</v>
      </c>
      <c r="Q339" s="94"/>
      <c r="R339" s="30" t="s">
        <v>1327</v>
      </c>
      <c r="S339" s="7" t="s">
        <v>208</v>
      </c>
      <c r="T339" s="7" t="s">
        <v>1328</v>
      </c>
      <c r="U339" s="7" t="s">
        <v>127</v>
      </c>
      <c r="V339" s="26" t="e">
        <f t="shared" ca="1" si="14"/>
        <v>#NAME?</v>
      </c>
      <c r="W339" s="7"/>
      <c r="X339" s="7"/>
      <c r="Y339" s="31" t="s">
        <v>210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86" t="s">
        <v>1329</v>
      </c>
      <c r="C340" s="46" t="s">
        <v>1330</v>
      </c>
      <c r="D340" s="7" t="s">
        <v>18</v>
      </c>
      <c r="E340" s="7" t="s">
        <v>76</v>
      </c>
      <c r="F340" s="7" t="s">
        <v>77</v>
      </c>
      <c r="G340" s="7" t="e">
        <f t="shared" ca="1" si="13"/>
        <v>#NAME?</v>
      </c>
      <c r="H340" s="26" t="s">
        <v>206</v>
      </c>
      <c r="I340" s="26" t="s">
        <v>23</v>
      </c>
      <c r="J340" s="7" t="str">
        <f t="shared" si="16"/>
        <v>Não</v>
      </c>
      <c r="K340" s="27">
        <v>45219</v>
      </c>
      <c r="L340" s="27">
        <v>45539</v>
      </c>
      <c r="M340" s="7" t="s">
        <v>22</v>
      </c>
      <c r="N340" s="125">
        <v>8.0000000000000002E-3</v>
      </c>
      <c r="O340" s="7" t="s">
        <v>23</v>
      </c>
      <c r="P340" s="29">
        <v>0</v>
      </c>
      <c r="Q340" s="30"/>
      <c r="R340" s="30"/>
      <c r="S340" s="7" t="s">
        <v>254</v>
      </c>
      <c r="T340" s="7" t="s">
        <v>1331</v>
      </c>
      <c r="U340" s="7" t="s">
        <v>76</v>
      </c>
      <c r="V340" s="26" t="e">
        <f t="shared" ca="1" si="14"/>
        <v>#NAME?</v>
      </c>
      <c r="W340" s="7"/>
      <c r="X340" s="7"/>
      <c r="Y340" s="31" t="s">
        <v>210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14" t="s">
        <v>1332</v>
      </c>
      <c r="C341" s="4" t="s">
        <v>1333</v>
      </c>
      <c r="D341" s="7" t="s">
        <v>18</v>
      </c>
      <c r="E341" s="7" t="s">
        <v>76</v>
      </c>
      <c r="F341" s="7" t="s">
        <v>77</v>
      </c>
      <c r="G341" s="7" t="e">
        <f t="shared" ca="1" si="13"/>
        <v>#NAME?</v>
      </c>
      <c r="H341" s="26" t="s">
        <v>224</v>
      </c>
      <c r="I341" s="26" t="s">
        <v>225</v>
      </c>
      <c r="J341" s="7" t="str">
        <f t="shared" si="16"/>
        <v>Não</v>
      </c>
      <c r="K341" s="27">
        <v>44998</v>
      </c>
      <c r="L341" s="7"/>
      <c r="M341" s="7" t="s">
        <v>22</v>
      </c>
      <c r="N341" s="28">
        <v>1.2E-2</v>
      </c>
      <c r="O341" s="7" t="s">
        <v>23</v>
      </c>
      <c r="P341" s="29">
        <v>0</v>
      </c>
      <c r="Q341" s="94"/>
      <c r="R341" s="94"/>
      <c r="S341" s="7" t="s">
        <v>208</v>
      </c>
      <c r="T341" s="7" t="s">
        <v>1334</v>
      </c>
      <c r="U341" s="7" t="s">
        <v>76</v>
      </c>
      <c r="V341" s="26" t="e">
        <f t="shared" ca="1" si="14"/>
        <v>#NAME?</v>
      </c>
      <c r="W341" s="7"/>
      <c r="X341" s="7"/>
      <c r="Y341" s="31" t="s">
        <v>210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1335</v>
      </c>
      <c r="C342" s="4" t="s">
        <v>1336</v>
      </c>
      <c r="D342" s="7" t="s">
        <v>18</v>
      </c>
      <c r="E342" s="7" t="s">
        <v>19</v>
      </c>
      <c r="F342" s="7" t="s">
        <v>453</v>
      </c>
      <c r="G342" s="7" t="e">
        <f t="shared" ca="1" si="13"/>
        <v>#NAME?</v>
      </c>
      <c r="H342" s="26" t="s">
        <v>224</v>
      </c>
      <c r="I342" s="26" t="s">
        <v>310</v>
      </c>
      <c r="J342" s="7" t="str">
        <f t="shared" si="16"/>
        <v>Não</v>
      </c>
      <c r="K342" s="27">
        <v>45086</v>
      </c>
      <c r="L342" s="7"/>
      <c r="M342" s="7" t="s">
        <v>122</v>
      </c>
      <c r="N342" s="28">
        <v>0</v>
      </c>
      <c r="O342" s="7" t="s">
        <v>23</v>
      </c>
      <c r="P342" s="29">
        <v>0</v>
      </c>
      <c r="Q342" s="30"/>
      <c r="R342" s="30" t="s">
        <v>1337</v>
      </c>
      <c r="S342" s="7" t="s">
        <v>208</v>
      </c>
      <c r="T342" s="7" t="s">
        <v>1338</v>
      </c>
      <c r="U342" s="7" t="s">
        <v>19</v>
      </c>
      <c r="V342" s="26" t="e">
        <f t="shared" ca="1" si="14"/>
        <v>#NAME?</v>
      </c>
      <c r="W342" s="7"/>
      <c r="X342" s="7"/>
      <c r="Y342" s="31" t="s">
        <v>210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42" t="s">
        <v>1339</v>
      </c>
      <c r="C343" s="37" t="s">
        <v>1340</v>
      </c>
      <c r="D343" s="7" t="s">
        <v>18</v>
      </c>
      <c r="E343" s="7" t="s">
        <v>30</v>
      </c>
      <c r="F343" s="9" t="s">
        <v>93</v>
      </c>
      <c r="G343" s="7" t="e">
        <f t="shared" ca="1" si="13"/>
        <v>#NAME?</v>
      </c>
      <c r="H343" s="26" t="s">
        <v>224</v>
      </c>
      <c r="I343" s="26" t="s">
        <v>225</v>
      </c>
      <c r="J343" s="7" t="str">
        <f t="shared" si="16"/>
        <v>Não</v>
      </c>
      <c r="K343" s="27">
        <v>45212</v>
      </c>
      <c r="L343" s="7"/>
      <c r="M343" s="7" t="s">
        <v>122</v>
      </c>
      <c r="N343" s="28">
        <v>0</v>
      </c>
      <c r="O343" s="7" t="s">
        <v>23</v>
      </c>
      <c r="P343" s="29">
        <v>0</v>
      </c>
      <c r="Q343" s="25"/>
      <c r="R343" s="30"/>
      <c r="S343" s="7" t="s">
        <v>208</v>
      </c>
      <c r="T343" s="7" t="s">
        <v>1341</v>
      </c>
      <c r="U343" s="7" t="s">
        <v>117</v>
      </c>
      <c r="V343" s="26" t="e">
        <f t="shared" ca="1" si="14"/>
        <v>#NAME?</v>
      </c>
      <c r="W343" s="7"/>
      <c r="X343" s="7"/>
      <c r="Y343" s="31" t="s">
        <v>210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1342</v>
      </c>
      <c r="C344" s="37" t="s">
        <v>1343</v>
      </c>
      <c r="D344" s="7" t="s">
        <v>18</v>
      </c>
      <c r="E344" s="7" t="s">
        <v>19</v>
      </c>
      <c r="F344" s="9" t="s">
        <v>1137</v>
      </c>
      <c r="G344" s="7" t="e">
        <f t="shared" ca="1" si="13"/>
        <v>#NAME?</v>
      </c>
      <c r="H344" s="26" t="s">
        <v>224</v>
      </c>
      <c r="I344" s="26" t="s">
        <v>310</v>
      </c>
      <c r="J344" s="7" t="str">
        <f t="shared" si="16"/>
        <v>Não</v>
      </c>
      <c r="K344" s="27">
        <v>45454</v>
      </c>
      <c r="L344" s="7"/>
      <c r="M344" s="7" t="s">
        <v>22</v>
      </c>
      <c r="N344" s="28">
        <v>1.2E-2</v>
      </c>
      <c r="O344" s="7" t="s">
        <v>23</v>
      </c>
      <c r="P344" s="29">
        <v>0</v>
      </c>
      <c r="Q344" s="25"/>
      <c r="R344" s="30"/>
      <c r="S344" s="7" t="s">
        <v>208</v>
      </c>
      <c r="T344" s="7" t="s">
        <v>1344</v>
      </c>
      <c r="U344" s="7" t="s">
        <v>127</v>
      </c>
      <c r="V344" s="26" t="e">
        <f t="shared" ca="1" si="14"/>
        <v>#NAME?</v>
      </c>
      <c r="W344" s="7"/>
      <c r="X344" s="7" t="s">
        <v>34</v>
      </c>
      <c r="Y344" s="31" t="s">
        <v>210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1345</v>
      </c>
      <c r="C345" s="37" t="s">
        <v>1346</v>
      </c>
      <c r="D345" s="7" t="s">
        <v>18</v>
      </c>
      <c r="E345" s="7" t="s">
        <v>19</v>
      </c>
      <c r="F345" s="9" t="s">
        <v>266</v>
      </c>
      <c r="G345" s="7" t="e">
        <f t="shared" ca="1" si="13"/>
        <v>#NAME?</v>
      </c>
      <c r="H345" s="26" t="s">
        <v>215</v>
      </c>
      <c r="I345" s="26" t="s">
        <v>23</v>
      </c>
      <c r="J345" s="7" t="str">
        <f t="shared" si="16"/>
        <v>Não</v>
      </c>
      <c r="K345" s="27">
        <v>45582</v>
      </c>
      <c r="L345" s="7"/>
      <c r="M345" s="7" t="s">
        <v>122</v>
      </c>
      <c r="N345" s="28">
        <v>0</v>
      </c>
      <c r="O345" s="7" t="s">
        <v>23</v>
      </c>
      <c r="P345" s="29">
        <v>0</v>
      </c>
      <c r="Q345" s="25"/>
      <c r="R345" s="30"/>
      <c r="S345" s="7" t="s">
        <v>208</v>
      </c>
      <c r="T345" s="7" t="s">
        <v>1347</v>
      </c>
      <c r="U345" s="7" t="s">
        <v>19</v>
      </c>
      <c r="V345" s="26" t="e">
        <f t="shared" ca="1" si="14"/>
        <v>#NAME?</v>
      </c>
      <c r="W345" s="7"/>
      <c r="X345" s="7" t="s">
        <v>26</v>
      </c>
      <c r="Y345" s="31"/>
      <c r="Z345" s="32"/>
      <c r="AA345" s="35">
        <v>45582</v>
      </c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14" t="s">
        <v>1348</v>
      </c>
      <c r="C346" s="4" t="s">
        <v>1349</v>
      </c>
      <c r="D346" s="7" t="s">
        <v>18</v>
      </c>
      <c r="E346" s="7" t="s">
        <v>76</v>
      </c>
      <c r="F346" s="7" t="s">
        <v>229</v>
      </c>
      <c r="G346" s="7" t="e">
        <f t="shared" ca="1" si="13"/>
        <v>#NAME?</v>
      </c>
      <c r="H346" s="26" t="s">
        <v>224</v>
      </c>
      <c r="I346" s="26" t="s">
        <v>1350</v>
      </c>
      <c r="J346" s="7" t="str">
        <f t="shared" si="16"/>
        <v>Não</v>
      </c>
      <c r="K346" s="27">
        <v>45086</v>
      </c>
      <c r="L346" s="7"/>
      <c r="M346" s="7" t="s">
        <v>22</v>
      </c>
      <c r="N346" s="28">
        <v>1.2E-2</v>
      </c>
      <c r="O346" s="7" t="s">
        <v>23</v>
      </c>
      <c r="P346" s="29">
        <v>0</v>
      </c>
      <c r="Q346" s="30"/>
      <c r="R346" s="94"/>
      <c r="S346" s="7" t="s">
        <v>208</v>
      </c>
      <c r="T346" s="7" t="s">
        <v>1351</v>
      </c>
      <c r="U346" s="7" t="s">
        <v>76</v>
      </c>
      <c r="V346" s="26" t="e">
        <f t="shared" ca="1" si="14"/>
        <v>#NAME?</v>
      </c>
      <c r="W346" s="7"/>
      <c r="X346" s="7"/>
      <c r="Y346" s="31" t="s">
        <v>210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1352</v>
      </c>
      <c r="C347" s="43" t="s">
        <v>1353</v>
      </c>
      <c r="D347" s="7" t="s">
        <v>204</v>
      </c>
      <c r="E347" s="7" t="s">
        <v>19</v>
      </c>
      <c r="F347" s="7" t="s">
        <v>205</v>
      </c>
      <c r="G347" s="7" t="e">
        <f t="shared" ca="1" si="13"/>
        <v>#NAME?</v>
      </c>
      <c r="H347" s="26" t="s">
        <v>206</v>
      </c>
      <c r="I347" s="26" t="s">
        <v>23</v>
      </c>
      <c r="J347" s="7" t="str">
        <f t="shared" si="16"/>
        <v>Não</v>
      </c>
      <c r="K347" s="27">
        <v>45173</v>
      </c>
      <c r="L347" s="27">
        <v>45513</v>
      </c>
      <c r="M347" s="7" t="s">
        <v>267</v>
      </c>
      <c r="N347" s="28">
        <v>0.01</v>
      </c>
      <c r="O347" s="7" t="s">
        <v>84</v>
      </c>
      <c r="P347" s="29">
        <v>0.1</v>
      </c>
      <c r="Q347" s="30"/>
      <c r="R347" s="94" t="s">
        <v>821</v>
      </c>
      <c r="S347" s="7" t="s">
        <v>208</v>
      </c>
      <c r="T347" s="7" t="s">
        <v>1354</v>
      </c>
      <c r="U347" s="7" t="s">
        <v>19</v>
      </c>
      <c r="V347" s="26" t="e">
        <f t="shared" ca="1" si="14"/>
        <v>#NAME?</v>
      </c>
      <c r="W347" s="7"/>
      <c r="X347" s="7"/>
      <c r="Y347" s="31" t="s">
        <v>210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1355</v>
      </c>
      <c r="C348" s="4" t="s">
        <v>1356</v>
      </c>
      <c r="D348" s="7" t="s">
        <v>204</v>
      </c>
      <c r="E348" s="7" t="s">
        <v>19</v>
      </c>
      <c r="F348" s="7" t="s">
        <v>272</v>
      </c>
      <c r="G348" s="7" t="e">
        <f t="shared" ca="1" si="13"/>
        <v>#NAME?</v>
      </c>
      <c r="H348" s="26" t="s">
        <v>224</v>
      </c>
      <c r="I348" s="26" t="s">
        <v>252</v>
      </c>
      <c r="J348" s="7" t="str">
        <f t="shared" si="16"/>
        <v>Sim</v>
      </c>
      <c r="K348" s="27">
        <v>45279</v>
      </c>
      <c r="L348" s="7"/>
      <c r="M348" s="7" t="s">
        <v>273</v>
      </c>
      <c r="N348" s="28">
        <v>3.0000000000000001E-3</v>
      </c>
      <c r="O348" s="7" t="s">
        <v>23</v>
      </c>
      <c r="P348" s="29">
        <v>0</v>
      </c>
      <c r="Q348" s="39" t="s">
        <v>1244</v>
      </c>
      <c r="R348" s="94"/>
      <c r="S348" s="7" t="s">
        <v>208</v>
      </c>
      <c r="T348" s="7" t="s">
        <v>1357</v>
      </c>
      <c r="U348" s="7" t="s">
        <v>19</v>
      </c>
      <c r="V348" s="26" t="e">
        <f t="shared" ca="1" si="14"/>
        <v>#NAME?</v>
      </c>
      <c r="W348" s="7"/>
      <c r="X348" s="7"/>
      <c r="Y348" s="31" t="s">
        <v>210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3" t="s">
        <v>1358</v>
      </c>
      <c r="C349" s="4" t="s">
        <v>1359</v>
      </c>
      <c r="D349" s="7" t="s">
        <v>18</v>
      </c>
      <c r="E349" s="7" t="s">
        <v>30</v>
      </c>
      <c r="F349" s="7" t="s">
        <v>31</v>
      </c>
      <c r="G349" s="7" t="e">
        <f t="shared" ca="1" si="13"/>
        <v>#NAME?</v>
      </c>
      <c r="H349" s="26" t="s">
        <v>206</v>
      </c>
      <c r="I349" s="26" t="s">
        <v>23</v>
      </c>
      <c r="J349" s="7" t="str">
        <f t="shared" si="16"/>
        <v>Não</v>
      </c>
      <c r="K349" s="27">
        <v>45022</v>
      </c>
      <c r="L349" s="27">
        <v>45574</v>
      </c>
      <c r="M349" s="7" t="s">
        <v>267</v>
      </c>
      <c r="N349" s="28">
        <v>1.4999999999999999E-2</v>
      </c>
      <c r="O349" s="7" t="s">
        <v>84</v>
      </c>
      <c r="P349" s="29">
        <v>0.1</v>
      </c>
      <c r="Q349" s="30"/>
      <c r="R349" s="94"/>
      <c r="S349" s="7" t="s">
        <v>208</v>
      </c>
      <c r="T349" s="7" t="s">
        <v>1360</v>
      </c>
      <c r="U349" s="7" t="s">
        <v>117</v>
      </c>
      <c r="V349" s="26" t="e">
        <f t="shared" ca="1" si="14"/>
        <v>#NAME?</v>
      </c>
      <c r="W349" s="7"/>
      <c r="X349" s="7"/>
      <c r="Y349" s="31" t="s">
        <v>210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1358</v>
      </c>
      <c r="C350" s="4" t="s">
        <v>1361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215</v>
      </c>
      <c r="I350" s="26" t="s">
        <v>23</v>
      </c>
      <c r="J350" s="7" t="str">
        <f t="shared" si="16"/>
        <v>Não</v>
      </c>
      <c r="K350" s="27">
        <v>45673</v>
      </c>
      <c r="L350" s="27"/>
      <c r="M350" s="7" t="s">
        <v>83</v>
      </c>
      <c r="N350" s="28">
        <v>1.2E-2</v>
      </c>
      <c r="O350" s="7" t="s">
        <v>84</v>
      </c>
      <c r="P350" s="29">
        <v>0.1</v>
      </c>
      <c r="Q350" s="30"/>
      <c r="R350" s="94"/>
      <c r="S350" s="7" t="s">
        <v>208</v>
      </c>
      <c r="T350" s="7" t="s">
        <v>1360</v>
      </c>
      <c r="U350" s="7" t="s">
        <v>117</v>
      </c>
      <c r="V350" s="26" t="e">
        <f t="shared" ca="1" si="14"/>
        <v>#NAME?</v>
      </c>
      <c r="W350" s="7"/>
      <c r="X350" s="7" t="s">
        <v>34</v>
      </c>
      <c r="Y350" s="31"/>
      <c r="Z350" s="32"/>
      <c r="AA350" s="33">
        <v>45684</v>
      </c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1362</v>
      </c>
      <c r="C351" s="4" t="s">
        <v>1363</v>
      </c>
      <c r="D351" s="7" t="s">
        <v>81</v>
      </c>
      <c r="E351" s="7" t="s">
        <v>19</v>
      </c>
      <c r="F351" s="7" t="s">
        <v>262</v>
      </c>
      <c r="G351" s="7" t="e">
        <f t="shared" ca="1" si="13"/>
        <v>#NAME?</v>
      </c>
      <c r="H351" s="26" t="s">
        <v>206</v>
      </c>
      <c r="I351" s="26" t="s">
        <v>23</v>
      </c>
      <c r="J351" s="7" t="str">
        <f t="shared" si="16"/>
        <v>Não</v>
      </c>
      <c r="K351" s="27">
        <v>45681</v>
      </c>
      <c r="L351" s="27">
        <v>45693</v>
      </c>
      <c r="M351" s="7" t="s">
        <v>1012</v>
      </c>
      <c r="N351" s="28">
        <v>7.0000000000000001E-3</v>
      </c>
      <c r="O351" s="7" t="s">
        <v>23</v>
      </c>
      <c r="P351" s="29">
        <v>0</v>
      </c>
      <c r="Q351" s="30"/>
      <c r="R351" s="94"/>
      <c r="S351" s="7" t="s">
        <v>208</v>
      </c>
      <c r="T351" s="7" t="s">
        <v>1364</v>
      </c>
      <c r="U351" s="7" t="s">
        <v>19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14" t="s">
        <v>1365</v>
      </c>
      <c r="C352" s="4" t="s">
        <v>1366</v>
      </c>
      <c r="D352" s="7" t="s">
        <v>18</v>
      </c>
      <c r="E352" s="7" t="s">
        <v>76</v>
      </c>
      <c r="F352" s="7" t="s">
        <v>351</v>
      </c>
      <c r="G352" s="7" t="e">
        <f t="shared" ca="1" si="13"/>
        <v>#NAME?</v>
      </c>
      <c r="H352" s="26" t="s">
        <v>215</v>
      </c>
      <c r="I352" s="26" t="s">
        <v>23</v>
      </c>
      <c r="J352" s="7" t="str">
        <f t="shared" si="16"/>
        <v>Não</v>
      </c>
      <c r="K352" s="27">
        <v>45000</v>
      </c>
      <c r="L352" s="7"/>
      <c r="M352" s="7" t="s">
        <v>22</v>
      </c>
      <c r="N352" s="28">
        <v>1.2E-2</v>
      </c>
      <c r="O352" s="7" t="s">
        <v>23</v>
      </c>
      <c r="P352" s="29">
        <v>0</v>
      </c>
      <c r="Q352" s="94"/>
      <c r="R352" s="94"/>
      <c r="S352" s="7" t="s">
        <v>208</v>
      </c>
      <c r="T352" s="7" t="s">
        <v>1367</v>
      </c>
      <c r="U352" s="7" t="s">
        <v>76</v>
      </c>
      <c r="V352" s="26" t="e">
        <f t="shared" ca="1" si="14"/>
        <v>#NAME?</v>
      </c>
      <c r="W352" s="7"/>
      <c r="X352" s="7"/>
      <c r="Y352" s="31" t="s">
        <v>324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40" t="s">
        <v>1368</v>
      </c>
      <c r="C353" s="41" t="s">
        <v>1369</v>
      </c>
      <c r="D353" s="7" t="s">
        <v>18</v>
      </c>
      <c r="E353" s="7" t="s">
        <v>19</v>
      </c>
      <c r="F353" s="7" t="s">
        <v>279</v>
      </c>
      <c r="G353" s="7" t="e">
        <f t="shared" ca="1" si="13"/>
        <v>#NAME?</v>
      </c>
      <c r="H353" s="26" t="s">
        <v>224</v>
      </c>
      <c r="I353" s="26" t="s">
        <v>310</v>
      </c>
      <c r="J353" s="7" t="str">
        <f t="shared" si="16"/>
        <v>Não</v>
      </c>
      <c r="K353" s="27">
        <v>45439</v>
      </c>
      <c r="L353" s="7"/>
      <c r="M353" s="7" t="s">
        <v>83</v>
      </c>
      <c r="N353" s="28">
        <v>1.2E-2</v>
      </c>
      <c r="O353" s="7" t="s">
        <v>84</v>
      </c>
      <c r="P353" s="29">
        <v>0.1</v>
      </c>
      <c r="Q353" s="94"/>
      <c r="R353" s="94"/>
      <c r="S353" s="7" t="s">
        <v>208</v>
      </c>
      <c r="T353" s="12" t="s">
        <v>1370</v>
      </c>
      <c r="U353" s="7" t="s">
        <v>19</v>
      </c>
      <c r="V353" s="26" t="e">
        <f t="shared" ca="1" si="14"/>
        <v>#NAME?</v>
      </c>
      <c r="W353" s="7"/>
      <c r="X353" s="7" t="s">
        <v>34</v>
      </c>
      <c r="Y353" s="31" t="s">
        <v>210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14" t="s">
        <v>1371</v>
      </c>
      <c r="C354" s="4" t="s">
        <v>1372</v>
      </c>
      <c r="D354" s="7" t="s">
        <v>18</v>
      </c>
      <c r="E354" s="7" t="s">
        <v>19</v>
      </c>
      <c r="F354" s="7" t="s">
        <v>453</v>
      </c>
      <c r="G354" s="7" t="e">
        <f t="shared" ca="1" si="13"/>
        <v>#NAME?</v>
      </c>
      <c r="H354" s="26" t="s">
        <v>215</v>
      </c>
      <c r="I354" s="26" t="s">
        <v>23</v>
      </c>
      <c r="J354" s="7" t="str">
        <f t="shared" si="16"/>
        <v>Não</v>
      </c>
      <c r="K354" s="27">
        <v>45012</v>
      </c>
      <c r="L354" s="7"/>
      <c r="M354" s="7" t="s">
        <v>22</v>
      </c>
      <c r="N354" s="28">
        <v>1.2E-2</v>
      </c>
      <c r="O354" s="7" t="s">
        <v>23</v>
      </c>
      <c r="P354" s="29">
        <v>0</v>
      </c>
      <c r="Q354" s="30"/>
      <c r="R354" s="94"/>
      <c r="S354" s="7" t="s">
        <v>208</v>
      </c>
      <c r="T354" s="7" t="s">
        <v>1373</v>
      </c>
      <c r="U354" s="126" t="s">
        <v>1374</v>
      </c>
      <c r="V354" s="26" t="e">
        <f t="shared" ca="1" si="14"/>
        <v>#NAME?</v>
      </c>
      <c r="W354" s="7"/>
      <c r="X354" s="7"/>
      <c r="Y354" s="31" t="s">
        <v>210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40" t="s">
        <v>1375</v>
      </c>
      <c r="C355" s="41" t="s">
        <v>1376</v>
      </c>
      <c r="D355" s="7" t="s">
        <v>18</v>
      </c>
      <c r="E355" s="7" t="s">
        <v>76</v>
      </c>
      <c r="F355" s="7" t="s">
        <v>77</v>
      </c>
      <c r="G355" s="7" t="e">
        <f t="shared" ca="1" si="13"/>
        <v>#NAME?</v>
      </c>
      <c r="H355" s="26" t="s">
        <v>215</v>
      </c>
      <c r="I355" s="26" t="s">
        <v>23</v>
      </c>
      <c r="J355" s="7" t="str">
        <f t="shared" si="16"/>
        <v>Não</v>
      </c>
      <c r="K355" s="27">
        <v>45414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94"/>
      <c r="R355" s="94"/>
      <c r="S355" s="7" t="s">
        <v>254</v>
      </c>
      <c r="T355" s="12" t="s">
        <v>1377</v>
      </c>
      <c r="U355" s="12" t="s">
        <v>76</v>
      </c>
      <c r="V355" s="26" t="e">
        <f t="shared" ca="1" si="14"/>
        <v>#NAME?</v>
      </c>
      <c r="W355" s="7"/>
      <c r="X355" s="7" t="s">
        <v>34</v>
      </c>
      <c r="Y355" s="31" t="s">
        <v>210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39" t="s">
        <v>1378</v>
      </c>
      <c r="C356" s="46" t="s">
        <v>1379</v>
      </c>
      <c r="D356" s="7" t="s">
        <v>204</v>
      </c>
      <c r="E356" s="7" t="s">
        <v>19</v>
      </c>
      <c r="F356" s="7" t="s">
        <v>205</v>
      </c>
      <c r="G356" s="7" t="e">
        <f t="shared" ca="1" si="13"/>
        <v>#NAME?</v>
      </c>
      <c r="H356" s="26" t="s">
        <v>206</v>
      </c>
      <c r="I356" s="26" t="s">
        <v>23</v>
      </c>
      <c r="J356" s="7" t="str">
        <f t="shared" si="16"/>
        <v>Não</v>
      </c>
      <c r="K356" s="27">
        <v>45257</v>
      </c>
      <c r="L356" s="27">
        <v>45530</v>
      </c>
      <c r="M356" s="7" t="s">
        <v>83</v>
      </c>
      <c r="N356" s="28">
        <v>1.2E-2</v>
      </c>
      <c r="O356" s="7" t="s">
        <v>84</v>
      </c>
      <c r="P356" s="29">
        <v>0.1</v>
      </c>
      <c r="Q356" s="94"/>
      <c r="R356" s="94"/>
      <c r="S356" s="7" t="s">
        <v>208</v>
      </c>
      <c r="T356" s="7" t="s">
        <v>1380</v>
      </c>
      <c r="U356" s="127" t="s">
        <v>19</v>
      </c>
      <c r="V356" s="26" t="e">
        <f t="shared" ca="1" si="14"/>
        <v>#NAME?</v>
      </c>
      <c r="W356" s="7"/>
      <c r="X356" s="7"/>
      <c r="Y356" s="31" t="s">
        <v>210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14" t="s">
        <v>1381</v>
      </c>
      <c r="C357" s="4" t="s">
        <v>1382</v>
      </c>
      <c r="D357" s="7" t="s">
        <v>18</v>
      </c>
      <c r="E357" s="7" t="s">
        <v>76</v>
      </c>
      <c r="F357" s="7" t="s">
        <v>351</v>
      </c>
      <c r="G357" s="7" t="e">
        <f t="shared" ca="1" si="13"/>
        <v>#NAME?</v>
      </c>
      <c r="H357" s="26" t="s">
        <v>215</v>
      </c>
      <c r="I357" s="26" t="s">
        <v>23</v>
      </c>
      <c r="J357" s="7" t="str">
        <f t="shared" si="16"/>
        <v>Não</v>
      </c>
      <c r="K357" s="27">
        <v>45132</v>
      </c>
      <c r="L357" s="7"/>
      <c r="M357" s="7" t="s">
        <v>22</v>
      </c>
      <c r="N357" s="28">
        <v>1.2E-2</v>
      </c>
      <c r="O357" s="7" t="s">
        <v>23</v>
      </c>
      <c r="P357" s="29">
        <v>0</v>
      </c>
      <c r="Q357" s="94"/>
      <c r="R357" s="94"/>
      <c r="S357" s="7" t="s">
        <v>208</v>
      </c>
      <c r="T357" s="7" t="s">
        <v>1383</v>
      </c>
      <c r="U357" s="7" t="s">
        <v>76</v>
      </c>
      <c r="V357" s="26" t="e">
        <f t="shared" ca="1" si="14"/>
        <v>#NAME?</v>
      </c>
      <c r="W357" s="7"/>
      <c r="X357" s="7"/>
      <c r="Y357" s="31" t="s">
        <v>210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1384</v>
      </c>
      <c r="C358" s="4" t="s">
        <v>1385</v>
      </c>
      <c r="D358" s="7" t="s">
        <v>18</v>
      </c>
      <c r="E358" s="7" t="s">
        <v>30</v>
      </c>
      <c r="F358" s="7" t="s">
        <v>31</v>
      </c>
      <c r="G358" s="7" t="e">
        <f t="shared" ca="1" si="13"/>
        <v>#NAME?</v>
      </c>
      <c r="H358" s="26" t="s">
        <v>224</v>
      </c>
      <c r="I358" s="26" t="s">
        <v>225</v>
      </c>
      <c r="J358" s="7" t="str">
        <f t="shared" si="16"/>
        <v>Não</v>
      </c>
      <c r="K358" s="27">
        <v>45103</v>
      </c>
      <c r="L358" s="7"/>
      <c r="M358" s="7" t="s">
        <v>267</v>
      </c>
      <c r="N358" s="28">
        <v>1.4999999999999999E-2</v>
      </c>
      <c r="O358" s="7" t="s">
        <v>84</v>
      </c>
      <c r="P358" s="29">
        <v>0.1</v>
      </c>
      <c r="Q358" s="94"/>
      <c r="R358" s="85" t="s">
        <v>1386</v>
      </c>
      <c r="S358" s="7" t="s">
        <v>208</v>
      </c>
      <c r="T358" s="7" t="s">
        <v>1387</v>
      </c>
      <c r="U358" s="7" t="s">
        <v>131</v>
      </c>
      <c r="V358" s="26" t="e">
        <f t="shared" ca="1" si="14"/>
        <v>#NAME?</v>
      </c>
      <c r="W358" s="7"/>
      <c r="X358" s="7"/>
      <c r="Y358" s="31" t="s">
        <v>210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3" t="s">
        <v>1388</v>
      </c>
      <c r="C359" s="4" t="s">
        <v>1389</v>
      </c>
      <c r="D359" s="7" t="s">
        <v>18</v>
      </c>
      <c r="E359" s="7" t="s">
        <v>76</v>
      </c>
      <c r="F359" s="7" t="s">
        <v>77</v>
      </c>
      <c r="G359" s="7" t="e">
        <f t="shared" ca="1" si="13"/>
        <v>#NAME?</v>
      </c>
      <c r="H359" s="26" t="s">
        <v>215</v>
      </c>
      <c r="I359" s="26" t="s">
        <v>23</v>
      </c>
      <c r="J359" s="7" t="str">
        <f t="shared" si="16"/>
        <v>Sim</v>
      </c>
      <c r="K359" s="27">
        <v>45013</v>
      </c>
      <c r="L359" s="7"/>
      <c r="M359" s="7" t="s">
        <v>258</v>
      </c>
      <c r="N359" s="28">
        <v>1.2E-2</v>
      </c>
      <c r="O359" s="7" t="s">
        <v>84</v>
      </c>
      <c r="P359" s="29">
        <v>0.1</v>
      </c>
      <c r="Q359" s="123" t="s">
        <v>1390</v>
      </c>
      <c r="R359" s="128" t="s">
        <v>1391</v>
      </c>
      <c r="S359" s="7" t="s">
        <v>208</v>
      </c>
      <c r="T359" s="7" t="s">
        <v>1392</v>
      </c>
      <c r="U359" s="7" t="s">
        <v>76</v>
      </c>
      <c r="V359" s="26" t="e">
        <f t="shared" ca="1" si="14"/>
        <v>#NAME?</v>
      </c>
      <c r="W359" s="7"/>
      <c r="X359" s="7"/>
      <c r="Y359" s="31" t="s">
        <v>210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14" t="s">
        <v>1393</v>
      </c>
      <c r="C360" s="4" t="s">
        <v>1394</v>
      </c>
      <c r="D360" s="7" t="s">
        <v>242</v>
      </c>
      <c r="E360" s="7" t="s">
        <v>76</v>
      </c>
      <c r="F360" s="7" t="s">
        <v>243</v>
      </c>
      <c r="G360" s="7" t="e">
        <f t="shared" ca="1" si="13"/>
        <v>#NAME?</v>
      </c>
      <c r="H360" s="26" t="s">
        <v>215</v>
      </c>
      <c r="I360" s="26" t="s">
        <v>23</v>
      </c>
      <c r="J360" s="7" t="str">
        <f t="shared" si="16"/>
        <v>Não</v>
      </c>
      <c r="K360" s="27">
        <v>45301</v>
      </c>
      <c r="L360" s="7"/>
      <c r="M360" s="7" t="s">
        <v>22</v>
      </c>
      <c r="N360" s="28">
        <v>1.2E-2</v>
      </c>
      <c r="O360" s="7" t="s">
        <v>23</v>
      </c>
      <c r="P360" s="29">
        <v>0</v>
      </c>
      <c r="Q360" s="94"/>
      <c r="R360" s="94"/>
      <c r="S360" s="7" t="s">
        <v>208</v>
      </c>
      <c r="T360" s="7" t="s">
        <v>1395</v>
      </c>
      <c r="U360" s="7" t="s">
        <v>76</v>
      </c>
      <c r="V360" s="26" t="e">
        <f t="shared" ca="1" si="14"/>
        <v>#NAME?</v>
      </c>
      <c r="W360" s="7"/>
      <c r="X360" s="7"/>
      <c r="Y360" s="31" t="s">
        <v>210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52" t="s">
        <v>1396</v>
      </c>
      <c r="C361" s="43" t="s">
        <v>1397</v>
      </c>
      <c r="D361" s="7" t="s">
        <v>18</v>
      </c>
      <c r="E361" s="7" t="s">
        <v>30</v>
      </c>
      <c r="F361" s="7" t="s">
        <v>31</v>
      </c>
      <c r="G361" s="7" t="e">
        <f t="shared" ca="1" si="13"/>
        <v>#NAME?</v>
      </c>
      <c r="H361" s="26" t="s">
        <v>206</v>
      </c>
      <c r="I361" s="26" t="s">
        <v>23</v>
      </c>
      <c r="J361" s="7" t="str">
        <f t="shared" si="16"/>
        <v>Não</v>
      </c>
      <c r="K361" s="27">
        <v>45187</v>
      </c>
      <c r="L361" s="27">
        <v>45440</v>
      </c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30" t="s">
        <v>1386</v>
      </c>
      <c r="S361" s="7" t="s">
        <v>208</v>
      </c>
      <c r="T361" s="7" t="s">
        <v>1398</v>
      </c>
      <c r="U361" s="7" t="s">
        <v>117</v>
      </c>
      <c r="V361" s="26" t="e">
        <f t="shared" ca="1" si="14"/>
        <v>#NAME?</v>
      </c>
      <c r="W361" s="7"/>
      <c r="X361" s="7"/>
      <c r="Y361" s="31" t="s">
        <v>210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40" t="s">
        <v>1399</v>
      </c>
      <c r="C362" s="41" t="s">
        <v>1400</v>
      </c>
      <c r="D362" s="7" t="s">
        <v>107</v>
      </c>
      <c r="E362" s="7" t="s">
        <v>19</v>
      </c>
      <c r="F362" s="7" t="s">
        <v>220</v>
      </c>
      <c r="G362" s="7" t="e">
        <f t="shared" ca="1" si="13"/>
        <v>#NAME?</v>
      </c>
      <c r="H362" s="26" t="s">
        <v>215</v>
      </c>
      <c r="I362" s="26" t="s">
        <v>23</v>
      </c>
      <c r="J362" s="7" t="str">
        <f t="shared" si="16"/>
        <v>Não</v>
      </c>
      <c r="K362" s="27">
        <v>45418</v>
      </c>
      <c r="L362" s="7"/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/>
      <c r="S362" s="7" t="s">
        <v>208</v>
      </c>
      <c r="T362" s="7" t="s">
        <v>1401</v>
      </c>
      <c r="U362" s="7" t="s">
        <v>19</v>
      </c>
      <c r="V362" s="26" t="e">
        <f t="shared" ca="1" si="14"/>
        <v>#NAME?</v>
      </c>
      <c r="W362" s="7"/>
      <c r="X362" s="7" t="s">
        <v>34</v>
      </c>
      <c r="Y362" s="31" t="s">
        <v>210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14" t="s">
        <v>1402</v>
      </c>
      <c r="C363" s="4" t="s">
        <v>1403</v>
      </c>
      <c r="D363" s="7" t="s">
        <v>18</v>
      </c>
      <c r="E363" s="7" t="s">
        <v>19</v>
      </c>
      <c r="F363" s="7" t="s">
        <v>453</v>
      </c>
      <c r="G363" s="7" t="e">
        <f t="shared" ca="1" si="13"/>
        <v>#NAME?</v>
      </c>
      <c r="H363" s="26" t="s">
        <v>224</v>
      </c>
      <c r="I363" s="26" t="s">
        <v>225</v>
      </c>
      <c r="J363" s="7" t="str">
        <f t="shared" si="16"/>
        <v>Não</v>
      </c>
      <c r="K363" s="27">
        <v>44955</v>
      </c>
      <c r="L363" s="7"/>
      <c r="M363" s="7" t="s">
        <v>22</v>
      </c>
      <c r="N363" s="28">
        <v>0.01</v>
      </c>
      <c r="O363" s="7" t="s">
        <v>23</v>
      </c>
      <c r="P363" s="29">
        <v>0</v>
      </c>
      <c r="Q363" s="30"/>
      <c r="R363" s="94"/>
      <c r="S363" s="7" t="s">
        <v>208</v>
      </c>
      <c r="T363" s="7" t="s">
        <v>1404</v>
      </c>
      <c r="U363" s="7" t="s">
        <v>19</v>
      </c>
      <c r="V363" s="26" t="e">
        <f t="shared" ca="1" si="14"/>
        <v>#NAME?</v>
      </c>
      <c r="W363" s="7"/>
      <c r="X363" s="7"/>
      <c r="Y363" s="31" t="s">
        <v>210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29" t="s">
        <v>1405</v>
      </c>
      <c r="C364" s="95" t="s">
        <v>1406</v>
      </c>
      <c r="D364" s="7" t="s">
        <v>18</v>
      </c>
      <c r="E364" s="7" t="s">
        <v>76</v>
      </c>
      <c r="F364" s="7" t="s">
        <v>77</v>
      </c>
      <c r="G364" s="7" t="e">
        <f t="shared" ca="1" si="13"/>
        <v>#NAME?</v>
      </c>
      <c r="H364" s="26" t="s">
        <v>224</v>
      </c>
      <c r="I364" s="26" t="s">
        <v>225</v>
      </c>
      <c r="J364" s="7" t="str">
        <f t="shared" si="16"/>
        <v>Não</v>
      </c>
      <c r="K364" s="27">
        <v>45223</v>
      </c>
      <c r="L364" s="7"/>
      <c r="M364" s="7" t="s">
        <v>22</v>
      </c>
      <c r="N364" s="28">
        <v>1.2E-2</v>
      </c>
      <c r="O364" s="7" t="s">
        <v>23</v>
      </c>
      <c r="P364" s="29">
        <v>0</v>
      </c>
      <c r="Q364" s="110"/>
      <c r="R364" s="94" t="s">
        <v>1407</v>
      </c>
      <c r="S364" s="7" t="s">
        <v>208</v>
      </c>
      <c r="T364" s="7" t="s">
        <v>1408</v>
      </c>
      <c r="U364" s="7" t="s">
        <v>76</v>
      </c>
      <c r="V364" s="26" t="e">
        <f t="shared" ca="1" si="14"/>
        <v>#NAME?</v>
      </c>
      <c r="W364" s="7"/>
      <c r="X364" s="7"/>
      <c r="Y364" s="31" t="s">
        <v>210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4" t="s">
        <v>1409</v>
      </c>
      <c r="C365" s="4" t="s">
        <v>1410</v>
      </c>
      <c r="D365" s="7" t="s">
        <v>81</v>
      </c>
      <c r="E365" s="7" t="s">
        <v>19</v>
      </c>
      <c r="F365" s="7" t="s">
        <v>262</v>
      </c>
      <c r="G365" s="7" t="e">
        <f t="shared" ca="1" si="13"/>
        <v>#NAME?</v>
      </c>
      <c r="H365" s="26" t="s">
        <v>215</v>
      </c>
      <c r="I365" s="26" t="s">
        <v>23</v>
      </c>
      <c r="J365" s="7" t="str">
        <f t="shared" si="16"/>
        <v>Não</v>
      </c>
      <c r="K365" s="27">
        <v>45544</v>
      </c>
      <c r="L365" s="7"/>
      <c r="M365" s="130" t="s">
        <v>22</v>
      </c>
      <c r="N365" s="131">
        <v>1.2E-2</v>
      </c>
      <c r="O365" s="132" t="s">
        <v>23</v>
      </c>
      <c r="P365" s="133">
        <v>0</v>
      </c>
      <c r="Q365" s="30"/>
      <c r="R365" s="94"/>
      <c r="S365" s="7" t="s">
        <v>208</v>
      </c>
      <c r="T365" s="7" t="s">
        <v>1411</v>
      </c>
      <c r="U365" s="7" t="s">
        <v>19</v>
      </c>
      <c r="V365" s="26" t="e">
        <f t="shared" ca="1" si="14"/>
        <v>#NAME?</v>
      </c>
      <c r="W365" s="7"/>
      <c r="X365" s="7" t="s">
        <v>34</v>
      </c>
      <c r="Y365" s="31"/>
      <c r="Z365" s="32"/>
      <c r="AA365" s="33">
        <v>45544</v>
      </c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3" t="s">
        <v>1412</v>
      </c>
      <c r="C366" s="4" t="s">
        <v>1413</v>
      </c>
      <c r="D366" s="7" t="s">
        <v>18</v>
      </c>
      <c r="E366" s="7" t="s">
        <v>76</v>
      </c>
      <c r="F366" s="7" t="s">
        <v>88</v>
      </c>
      <c r="G366" s="7" t="e">
        <f t="shared" ca="1" si="13"/>
        <v>#NAME?</v>
      </c>
      <c r="H366" s="26" t="s">
        <v>215</v>
      </c>
      <c r="I366" s="26" t="s">
        <v>23</v>
      </c>
      <c r="J366" s="7" t="str">
        <f t="shared" si="16"/>
        <v>Sim</v>
      </c>
      <c r="K366" s="27">
        <v>45364</v>
      </c>
      <c r="L366" s="7"/>
      <c r="M366" s="7" t="s">
        <v>83</v>
      </c>
      <c r="N366" s="28">
        <v>1.2E-2</v>
      </c>
      <c r="O366" s="7" t="s">
        <v>84</v>
      </c>
      <c r="P366" s="29">
        <v>0.1</v>
      </c>
      <c r="Q366" s="39" t="s">
        <v>1414</v>
      </c>
      <c r="R366" s="94"/>
      <c r="S366" s="7" t="s">
        <v>208</v>
      </c>
      <c r="T366" s="6" t="s">
        <v>1415</v>
      </c>
      <c r="U366" s="7" t="s">
        <v>76</v>
      </c>
      <c r="V366" s="26" t="e">
        <f t="shared" ca="1" si="14"/>
        <v>#NAME?</v>
      </c>
      <c r="W366" s="7"/>
      <c r="X366" s="7"/>
      <c r="Y366" s="31" t="s">
        <v>210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1416</v>
      </c>
      <c r="C367" s="4" t="s">
        <v>1417</v>
      </c>
      <c r="D367" s="7" t="s">
        <v>242</v>
      </c>
      <c r="E367" s="7" t="s">
        <v>76</v>
      </c>
      <c r="F367" s="7" t="s">
        <v>243</v>
      </c>
      <c r="G367" s="7" t="e">
        <f t="shared" ca="1" si="13"/>
        <v>#NAME?</v>
      </c>
      <c r="H367" s="26" t="s">
        <v>215</v>
      </c>
      <c r="I367" s="26" t="s">
        <v>23</v>
      </c>
      <c r="J367" s="7" t="str">
        <f t="shared" si="16"/>
        <v>Não</v>
      </c>
      <c r="K367" s="27">
        <v>45446</v>
      </c>
      <c r="L367" s="7"/>
      <c r="M367" s="88" t="s">
        <v>22</v>
      </c>
      <c r="N367" s="60">
        <v>1.2E-2</v>
      </c>
      <c r="O367" s="61" t="s">
        <v>23</v>
      </c>
      <c r="P367" s="62">
        <v>0</v>
      </c>
      <c r="Q367" s="39"/>
      <c r="R367" s="94"/>
      <c r="S367" s="7" t="s">
        <v>208</v>
      </c>
      <c r="T367" s="6" t="s">
        <v>1418</v>
      </c>
      <c r="U367" s="7" t="s">
        <v>1419</v>
      </c>
      <c r="V367" s="26" t="e">
        <f t="shared" ca="1" si="14"/>
        <v>#NAME?</v>
      </c>
      <c r="W367" s="7"/>
      <c r="X367" s="7" t="s">
        <v>232</v>
      </c>
      <c r="Y367" s="31" t="s">
        <v>210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14" t="s">
        <v>1420</v>
      </c>
      <c r="C368" s="4" t="s">
        <v>1421</v>
      </c>
      <c r="D368" s="7" t="s">
        <v>18</v>
      </c>
      <c r="E368" s="7" t="s">
        <v>76</v>
      </c>
      <c r="F368" s="7" t="s">
        <v>229</v>
      </c>
      <c r="G368" s="7" t="e">
        <f t="shared" ca="1" si="13"/>
        <v>#NAME?</v>
      </c>
      <c r="H368" s="26" t="s">
        <v>224</v>
      </c>
      <c r="I368" s="26" t="s">
        <v>291</v>
      </c>
      <c r="J368" s="7" t="str">
        <f t="shared" si="16"/>
        <v>Não</v>
      </c>
      <c r="K368" s="27">
        <v>45309</v>
      </c>
      <c r="L368" s="7"/>
      <c r="M368" s="9" t="s">
        <v>22</v>
      </c>
      <c r="N368" s="10">
        <v>1.2E-2</v>
      </c>
      <c r="O368" s="6" t="s">
        <v>23</v>
      </c>
      <c r="P368" s="11">
        <v>0</v>
      </c>
      <c r="Q368" s="110"/>
      <c r="R368" s="94"/>
      <c r="S368" s="7" t="s">
        <v>254</v>
      </c>
      <c r="T368" s="7" t="s">
        <v>1422</v>
      </c>
      <c r="U368" s="7" t="s">
        <v>76</v>
      </c>
      <c r="V368" s="26" t="e">
        <f t="shared" ca="1" si="14"/>
        <v>#NAME?</v>
      </c>
      <c r="W368" s="7"/>
      <c r="X368" s="7"/>
      <c r="Y368" s="31" t="s">
        <v>210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1423</v>
      </c>
      <c r="C369" s="4" t="s">
        <v>1424</v>
      </c>
      <c r="D369" s="7" t="s">
        <v>18</v>
      </c>
      <c r="E369" s="7" t="s">
        <v>76</v>
      </c>
      <c r="F369" s="7" t="s">
        <v>77</v>
      </c>
      <c r="G369" s="7" t="e">
        <f t="shared" ca="1" si="13"/>
        <v>#NAME?</v>
      </c>
      <c r="H369" s="26" t="s">
        <v>215</v>
      </c>
      <c r="I369" s="26" t="s">
        <v>23</v>
      </c>
      <c r="J369" s="7" t="str">
        <f t="shared" si="16"/>
        <v>Sim</v>
      </c>
      <c r="K369" s="27">
        <v>44944</v>
      </c>
      <c r="L369" s="7"/>
      <c r="M369" s="7" t="s">
        <v>258</v>
      </c>
      <c r="N369" s="28">
        <v>1.2E-2</v>
      </c>
      <c r="O369" s="7" t="s">
        <v>84</v>
      </c>
      <c r="P369" s="29">
        <v>0.1</v>
      </c>
      <c r="Q369" s="110" t="s">
        <v>1425</v>
      </c>
      <c r="R369" s="30" t="s">
        <v>1426</v>
      </c>
      <c r="S369" s="7" t="s">
        <v>208</v>
      </c>
      <c r="T369" s="7" t="s">
        <v>1427</v>
      </c>
      <c r="U369" s="7" t="s">
        <v>76</v>
      </c>
      <c r="V369" s="26" t="e">
        <f t="shared" ca="1" si="14"/>
        <v>#NAME?</v>
      </c>
      <c r="W369" s="7"/>
      <c r="X369" s="7"/>
      <c r="Y369" s="31" t="s">
        <v>324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1428</v>
      </c>
      <c r="C370" s="4" t="s">
        <v>1429</v>
      </c>
      <c r="D370" s="7" t="s">
        <v>18</v>
      </c>
      <c r="E370" s="7" t="s">
        <v>76</v>
      </c>
      <c r="F370" s="7" t="s">
        <v>351</v>
      </c>
      <c r="G370" s="7" t="e">
        <f t="shared" ca="1" si="13"/>
        <v>#NAME?</v>
      </c>
      <c r="H370" s="26" t="s">
        <v>224</v>
      </c>
      <c r="I370" s="26" t="s">
        <v>225</v>
      </c>
      <c r="J370" s="7" t="str">
        <f t="shared" si="16"/>
        <v>Não</v>
      </c>
      <c r="K370" s="27">
        <v>45056</v>
      </c>
      <c r="L370" s="7"/>
      <c r="M370" s="7" t="s">
        <v>22</v>
      </c>
      <c r="N370" s="28">
        <v>1.2E-2</v>
      </c>
      <c r="O370" s="7" t="s">
        <v>23</v>
      </c>
      <c r="P370" s="29">
        <v>0</v>
      </c>
      <c r="Q370" s="94"/>
      <c r="R370" s="94"/>
      <c r="S370" s="7" t="s">
        <v>208</v>
      </c>
      <c r="T370" s="7" t="s">
        <v>1430</v>
      </c>
      <c r="U370" s="7" t="s">
        <v>76</v>
      </c>
      <c r="V370" s="26" t="e">
        <f t="shared" ca="1" si="14"/>
        <v>#NAME?</v>
      </c>
      <c r="W370" s="7"/>
      <c r="X370" s="7"/>
      <c r="Y370" s="31" t="s">
        <v>210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42" t="s">
        <v>1431</v>
      </c>
      <c r="C371" s="43" t="s">
        <v>1432</v>
      </c>
      <c r="D371" s="7" t="s">
        <v>18</v>
      </c>
      <c r="E371" s="7" t="s">
        <v>76</v>
      </c>
      <c r="F371" s="7" t="s">
        <v>229</v>
      </c>
      <c r="G371" s="7" t="e">
        <f t="shared" ca="1" si="13"/>
        <v>#NAME?</v>
      </c>
      <c r="H371" s="26" t="s">
        <v>215</v>
      </c>
      <c r="I371" s="26" t="s">
        <v>23</v>
      </c>
      <c r="J371" s="7" t="str">
        <f t="shared" si="16"/>
        <v>Não</v>
      </c>
      <c r="K371" s="27">
        <v>45183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30"/>
      <c r="R371" s="30" t="s">
        <v>1433</v>
      </c>
      <c r="S371" s="7" t="s">
        <v>208</v>
      </c>
      <c r="T371" s="7" t="s">
        <v>1434</v>
      </c>
      <c r="U371" s="7" t="s">
        <v>19</v>
      </c>
      <c r="V371" s="26" t="e">
        <f t="shared" ca="1" si="14"/>
        <v>#NAME?</v>
      </c>
      <c r="W371" s="7"/>
      <c r="X371" s="7" t="s">
        <v>232</v>
      </c>
      <c r="Y371" s="31" t="s">
        <v>210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25" t="s">
        <v>1435</v>
      </c>
      <c r="C372" s="46" t="s">
        <v>1436</v>
      </c>
      <c r="D372" s="7" t="s">
        <v>204</v>
      </c>
      <c r="E372" s="7" t="s">
        <v>19</v>
      </c>
      <c r="F372" s="7" t="s">
        <v>205</v>
      </c>
      <c r="G372" s="7" t="e">
        <f t="shared" ca="1" si="13"/>
        <v>#NAME?</v>
      </c>
      <c r="H372" s="26" t="s">
        <v>224</v>
      </c>
      <c r="I372" s="26" t="s">
        <v>252</v>
      </c>
      <c r="J372" s="7" t="str">
        <f t="shared" si="16"/>
        <v>Não</v>
      </c>
      <c r="K372" s="27">
        <v>45370</v>
      </c>
      <c r="L372" s="7"/>
      <c r="M372" s="7" t="s">
        <v>273</v>
      </c>
      <c r="N372" s="28">
        <v>0</v>
      </c>
      <c r="O372" s="7" t="s">
        <v>23</v>
      </c>
      <c r="P372" s="29">
        <v>0</v>
      </c>
      <c r="Q372" s="94"/>
      <c r="R372" s="94"/>
      <c r="S372" s="7" t="s">
        <v>208</v>
      </c>
      <c r="T372" s="12" t="s">
        <v>1437</v>
      </c>
      <c r="U372" s="7" t="s">
        <v>19</v>
      </c>
      <c r="V372" s="26" t="e">
        <f t="shared" ca="1" si="14"/>
        <v>#NAME?</v>
      </c>
      <c r="W372" s="7"/>
      <c r="X372" s="7"/>
      <c r="Y372" s="31" t="s">
        <v>210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14" t="s">
        <v>1438</v>
      </c>
      <c r="C373" s="4" t="s">
        <v>1439</v>
      </c>
      <c r="D373" s="7" t="s">
        <v>204</v>
      </c>
      <c r="E373" s="7" t="s">
        <v>19</v>
      </c>
      <c r="F373" s="7" t="s">
        <v>272</v>
      </c>
      <c r="G373" s="7" t="e">
        <f t="shared" ca="1" si="13"/>
        <v>#NAME?</v>
      </c>
      <c r="H373" s="26" t="s">
        <v>224</v>
      </c>
      <c r="I373" s="26" t="s">
        <v>252</v>
      </c>
      <c r="J373" s="7" t="str">
        <f t="shared" si="16"/>
        <v>Sim</v>
      </c>
      <c r="K373" s="27">
        <v>45279</v>
      </c>
      <c r="L373" s="7"/>
      <c r="M373" s="7" t="s">
        <v>273</v>
      </c>
      <c r="N373" s="28">
        <v>3.0000000000000001E-3</v>
      </c>
      <c r="O373" s="7" t="s">
        <v>23</v>
      </c>
      <c r="P373" s="29">
        <v>0</v>
      </c>
      <c r="Q373" s="39" t="s">
        <v>1244</v>
      </c>
      <c r="R373" s="94"/>
      <c r="S373" s="7" t="s">
        <v>208</v>
      </c>
      <c r="T373" s="7" t="s">
        <v>1440</v>
      </c>
      <c r="U373" s="7" t="s">
        <v>276</v>
      </c>
      <c r="V373" s="26" t="e">
        <f t="shared" ca="1" si="14"/>
        <v>#NAME?</v>
      </c>
      <c r="W373" s="7"/>
      <c r="X373" s="7"/>
      <c r="Y373" s="31" t="s">
        <v>210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39" t="s">
        <v>1441</v>
      </c>
      <c r="C374" s="46" t="s">
        <v>1442</v>
      </c>
      <c r="D374" s="7" t="s">
        <v>18</v>
      </c>
      <c r="E374" s="7" t="s">
        <v>30</v>
      </c>
      <c r="F374" s="7" t="s">
        <v>727</v>
      </c>
      <c r="G374" s="7" t="e">
        <f t="shared" ca="1" si="13"/>
        <v>#NAME?</v>
      </c>
      <c r="H374" s="26" t="s">
        <v>206</v>
      </c>
      <c r="I374" s="26" t="s">
        <v>23</v>
      </c>
      <c r="J374" s="7" t="str">
        <f t="shared" si="16"/>
        <v>Não</v>
      </c>
      <c r="K374" s="27">
        <v>45236</v>
      </c>
      <c r="L374" s="27">
        <v>45393</v>
      </c>
      <c r="M374" s="7" t="s">
        <v>122</v>
      </c>
      <c r="N374" s="28">
        <v>0</v>
      </c>
      <c r="O374" s="7" t="s">
        <v>23</v>
      </c>
      <c r="P374" s="29">
        <v>0</v>
      </c>
      <c r="Q374" s="30"/>
      <c r="R374" s="30" t="s">
        <v>1443</v>
      </c>
      <c r="S374" s="7" t="s">
        <v>208</v>
      </c>
      <c r="T374" s="7" t="s">
        <v>1444</v>
      </c>
      <c r="U374" s="7" t="s">
        <v>117</v>
      </c>
      <c r="V374" s="26" t="e">
        <f t="shared" ca="1" si="14"/>
        <v>#NAME?</v>
      </c>
      <c r="W374" s="7"/>
      <c r="X374" s="7"/>
      <c r="Y374" s="31" t="s">
        <v>210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1445</v>
      </c>
      <c r="C375" s="75" t="s">
        <v>1446</v>
      </c>
      <c r="D375" s="7" t="s">
        <v>204</v>
      </c>
      <c r="E375" s="7" t="s">
        <v>19</v>
      </c>
      <c r="F375" s="7" t="s">
        <v>588</v>
      </c>
      <c r="G375" s="7" t="e">
        <f t="shared" ca="1" si="13"/>
        <v>#NAME?</v>
      </c>
      <c r="H375" s="26" t="s">
        <v>206</v>
      </c>
      <c r="I375" s="26" t="s">
        <v>23</v>
      </c>
      <c r="J375" s="7" t="s">
        <v>246</v>
      </c>
      <c r="K375" s="27">
        <v>45120</v>
      </c>
      <c r="L375" s="27">
        <v>45513</v>
      </c>
      <c r="M375" s="7" t="s">
        <v>358</v>
      </c>
      <c r="N375" s="55">
        <v>0.01</v>
      </c>
      <c r="O375" s="56" t="s">
        <v>84</v>
      </c>
      <c r="P375" s="57">
        <v>0.1</v>
      </c>
      <c r="Q375" s="30"/>
      <c r="R375" s="30" t="s">
        <v>821</v>
      </c>
      <c r="S375" s="7" t="s">
        <v>208</v>
      </c>
      <c r="T375" s="7" t="s">
        <v>1447</v>
      </c>
      <c r="U375" s="7" t="s">
        <v>19</v>
      </c>
      <c r="V375" s="26" t="e">
        <f t="shared" ca="1" si="14"/>
        <v>#NAME?</v>
      </c>
      <c r="W375" s="7"/>
      <c r="X375" s="7"/>
      <c r="Y375" s="31" t="s">
        <v>210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40" t="s">
        <v>1448</v>
      </c>
      <c r="C376" s="41" t="s">
        <v>1449</v>
      </c>
      <c r="D376" s="7" t="s">
        <v>18</v>
      </c>
      <c r="E376" s="7" t="s">
        <v>19</v>
      </c>
      <c r="F376" s="7" t="s">
        <v>266</v>
      </c>
      <c r="G376" s="7" t="e">
        <f t="shared" ca="1" si="13"/>
        <v>#NAME?</v>
      </c>
      <c r="H376" s="26" t="s">
        <v>215</v>
      </c>
      <c r="I376" s="26" t="s">
        <v>23</v>
      </c>
      <c r="J376" s="7" t="str">
        <f t="shared" ref="J376:J382" si="17">IF(Q376=0,"Não","Sim")</f>
        <v>Não</v>
      </c>
      <c r="K376" s="27">
        <v>45439</v>
      </c>
      <c r="L376" s="27"/>
      <c r="M376" s="134" t="s">
        <v>22</v>
      </c>
      <c r="N376" s="135">
        <v>1.2E-2</v>
      </c>
      <c r="O376" s="136" t="s">
        <v>23</v>
      </c>
      <c r="P376" s="137">
        <v>0</v>
      </c>
      <c r="Q376" s="30"/>
      <c r="R376" s="30"/>
      <c r="S376" s="7" t="s">
        <v>208</v>
      </c>
      <c r="T376" s="7" t="s">
        <v>1450</v>
      </c>
      <c r="U376" s="7" t="s">
        <v>19</v>
      </c>
      <c r="V376" s="26" t="e">
        <f t="shared" ca="1" si="14"/>
        <v>#NAME?</v>
      </c>
      <c r="W376" s="7"/>
      <c r="X376" s="7" t="s">
        <v>34</v>
      </c>
      <c r="Y376" s="31" t="s">
        <v>210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14" t="s">
        <v>779</v>
      </c>
      <c r="C377" s="4" t="s">
        <v>1451</v>
      </c>
      <c r="D377" s="7" t="s">
        <v>18</v>
      </c>
      <c r="E377" s="7" t="s">
        <v>127</v>
      </c>
      <c r="F377" s="7" t="s">
        <v>779</v>
      </c>
      <c r="G377" s="7" t="e">
        <f t="shared" ca="1" si="13"/>
        <v>#NAME?</v>
      </c>
      <c r="H377" s="26" t="s">
        <v>224</v>
      </c>
      <c r="I377" s="26" t="s">
        <v>225</v>
      </c>
      <c r="J377" s="7" t="str">
        <f t="shared" si="17"/>
        <v>Não</v>
      </c>
      <c r="K377" s="27">
        <v>45056</v>
      </c>
      <c r="L377" s="27"/>
      <c r="M377" s="7" t="s">
        <v>267</v>
      </c>
      <c r="N377" s="28">
        <v>1.2E-2</v>
      </c>
      <c r="O377" s="7" t="s">
        <v>84</v>
      </c>
      <c r="P377" s="29">
        <v>0.1</v>
      </c>
      <c r="Q377" s="47"/>
      <c r="R377" s="30"/>
      <c r="S377" s="7" t="s">
        <v>208</v>
      </c>
      <c r="T377" s="7" t="s">
        <v>1452</v>
      </c>
      <c r="U377" s="7" t="s">
        <v>127</v>
      </c>
      <c r="V377" s="26" t="e">
        <f t="shared" ca="1" si="14"/>
        <v>#NAME?</v>
      </c>
      <c r="W377" s="7"/>
      <c r="X377" s="7"/>
      <c r="Y377" s="31" t="s">
        <v>210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1453</v>
      </c>
      <c r="C378" s="48" t="s">
        <v>1454</v>
      </c>
      <c r="D378" s="7" t="s">
        <v>18</v>
      </c>
      <c r="E378" s="7" t="s">
        <v>127</v>
      </c>
      <c r="F378" s="7" t="s">
        <v>779</v>
      </c>
      <c r="G378" s="7" t="e">
        <f t="shared" ca="1" si="13"/>
        <v>#NAME?</v>
      </c>
      <c r="H378" s="26" t="s">
        <v>224</v>
      </c>
      <c r="I378" s="26" t="s">
        <v>225</v>
      </c>
      <c r="J378" s="7" t="str">
        <f t="shared" si="17"/>
        <v>Não</v>
      </c>
      <c r="K378" s="27">
        <v>45162</v>
      </c>
      <c r="L378" s="27"/>
      <c r="M378" s="7" t="s">
        <v>267</v>
      </c>
      <c r="N378" s="28">
        <v>1.2E-2</v>
      </c>
      <c r="O378" s="7" t="s">
        <v>84</v>
      </c>
      <c r="P378" s="29">
        <v>0.1</v>
      </c>
      <c r="Q378" s="47"/>
      <c r="R378" s="30"/>
      <c r="S378" s="7" t="s">
        <v>208</v>
      </c>
      <c r="T378" s="7" t="s">
        <v>1452</v>
      </c>
      <c r="U378" s="7" t="s">
        <v>127</v>
      </c>
      <c r="V378" s="26" t="e">
        <f t="shared" ca="1" si="14"/>
        <v>#NAME?</v>
      </c>
      <c r="W378" s="7"/>
      <c r="X378" s="7"/>
      <c r="Y378" s="31" t="s">
        <v>210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3" t="s">
        <v>1455</v>
      </c>
      <c r="C379" s="4" t="s">
        <v>1456</v>
      </c>
      <c r="D379" s="7" t="s">
        <v>18</v>
      </c>
      <c r="E379" s="7" t="s">
        <v>30</v>
      </c>
      <c r="F379" s="7" t="s">
        <v>93</v>
      </c>
      <c r="G379" s="7" t="e">
        <f t="shared" ca="1" si="13"/>
        <v>#NAME?</v>
      </c>
      <c r="H379" s="26" t="s">
        <v>215</v>
      </c>
      <c r="I379" s="26" t="s">
        <v>23</v>
      </c>
      <c r="J379" s="7" t="str">
        <f t="shared" si="17"/>
        <v>Não</v>
      </c>
      <c r="K379" s="27">
        <v>45056</v>
      </c>
      <c r="L379" s="27"/>
      <c r="M379" s="7" t="s">
        <v>267</v>
      </c>
      <c r="N379" s="28">
        <v>1.4999999999999999E-2</v>
      </c>
      <c r="O379" s="7" t="s">
        <v>84</v>
      </c>
      <c r="P379" s="29">
        <v>0.1</v>
      </c>
      <c r="Q379" s="25"/>
      <c r="R379" s="30" t="s">
        <v>1457</v>
      </c>
      <c r="S379" s="7" t="s">
        <v>208</v>
      </c>
      <c r="T379" s="7" t="s">
        <v>1458</v>
      </c>
      <c r="U379" s="7" t="s">
        <v>117</v>
      </c>
      <c r="V379" s="26" t="e">
        <f t="shared" ca="1" si="14"/>
        <v>#NAME?</v>
      </c>
      <c r="W379" s="7"/>
      <c r="X379" s="7"/>
      <c r="Y379" s="31" t="s">
        <v>210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14" t="s">
        <v>1459</v>
      </c>
      <c r="C380" s="4" t="s">
        <v>1460</v>
      </c>
      <c r="D380" s="7" t="s">
        <v>18</v>
      </c>
      <c r="E380" s="7" t="s">
        <v>30</v>
      </c>
      <c r="F380" s="7" t="s">
        <v>93</v>
      </c>
      <c r="G380" s="7" t="e">
        <f t="shared" ca="1" si="13"/>
        <v>#NAME?</v>
      </c>
      <c r="H380" s="26" t="s">
        <v>224</v>
      </c>
      <c r="I380" s="26" t="s">
        <v>23</v>
      </c>
      <c r="J380" s="7" t="str">
        <f t="shared" si="17"/>
        <v>Não</v>
      </c>
      <c r="K380" s="27">
        <v>45000</v>
      </c>
      <c r="L380" s="7"/>
      <c r="M380" s="7" t="s">
        <v>22</v>
      </c>
      <c r="N380" s="28">
        <v>1.2E-2</v>
      </c>
      <c r="O380" s="7" t="s">
        <v>23</v>
      </c>
      <c r="P380" s="29">
        <v>0</v>
      </c>
      <c r="Q380" s="30"/>
      <c r="R380" s="30"/>
      <c r="S380" s="7" t="s">
        <v>208</v>
      </c>
      <c r="T380" s="4" t="s">
        <v>1452</v>
      </c>
      <c r="U380" s="7" t="s">
        <v>117</v>
      </c>
      <c r="V380" s="26" t="e">
        <f t="shared" ca="1" si="14"/>
        <v>#NAME?</v>
      </c>
      <c r="W380" s="7"/>
      <c r="X380" s="7"/>
      <c r="Y380" s="31" t="s">
        <v>210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1461</v>
      </c>
      <c r="C381" s="4" t="s">
        <v>1462</v>
      </c>
      <c r="D381" s="7" t="s">
        <v>18</v>
      </c>
      <c r="E381" s="7" t="s">
        <v>30</v>
      </c>
      <c r="F381" s="7" t="s">
        <v>93</v>
      </c>
      <c r="G381" s="7" t="e">
        <f t="shared" ca="1" si="13"/>
        <v>#NAME?</v>
      </c>
      <c r="H381" s="26" t="s">
        <v>215</v>
      </c>
      <c r="I381" s="26" t="s">
        <v>23</v>
      </c>
      <c r="J381" s="7" t="str">
        <f t="shared" si="17"/>
        <v>Não</v>
      </c>
      <c r="K381" s="27">
        <v>45065</v>
      </c>
      <c r="L381" s="7"/>
      <c r="M381" s="7" t="s">
        <v>115</v>
      </c>
      <c r="N381" s="28">
        <v>1.2E-2</v>
      </c>
      <c r="O381" s="7" t="s">
        <v>23</v>
      </c>
      <c r="P381" s="29">
        <v>0</v>
      </c>
      <c r="Q381" s="30"/>
      <c r="R381" s="30" t="s">
        <v>1463</v>
      </c>
      <c r="S381" s="7" t="s">
        <v>208</v>
      </c>
      <c r="T381" s="7" t="s">
        <v>1464</v>
      </c>
      <c r="U381" s="7" t="s">
        <v>117</v>
      </c>
      <c r="V381" s="26" t="e">
        <f t="shared" ca="1" si="14"/>
        <v>#NAME?</v>
      </c>
      <c r="W381" s="7"/>
      <c r="X381" s="7" t="s">
        <v>34</v>
      </c>
      <c r="Y381" s="31" t="s">
        <v>210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40" t="s">
        <v>1465</v>
      </c>
      <c r="C382" s="93" t="s">
        <v>1466</v>
      </c>
      <c r="D382" s="7" t="s">
        <v>18</v>
      </c>
      <c r="E382" s="7" t="s">
        <v>19</v>
      </c>
      <c r="F382" s="7" t="s">
        <v>97</v>
      </c>
      <c r="G382" s="7" t="e">
        <f t="shared" ca="1" si="13"/>
        <v>#NAME?</v>
      </c>
      <c r="H382" s="26" t="s">
        <v>224</v>
      </c>
      <c r="I382" s="26" t="s">
        <v>225</v>
      </c>
      <c r="J382" s="7" t="str">
        <f t="shared" si="17"/>
        <v>Não</v>
      </c>
      <c r="K382" s="27">
        <v>45385</v>
      </c>
      <c r="L382" s="27"/>
      <c r="M382" s="7" t="s">
        <v>22</v>
      </c>
      <c r="N382" s="28">
        <v>0</v>
      </c>
      <c r="O382" s="7" t="s">
        <v>23</v>
      </c>
      <c r="P382" s="29">
        <v>0</v>
      </c>
      <c r="Q382" s="47"/>
      <c r="R382" s="30" t="s">
        <v>1467</v>
      </c>
      <c r="S382" s="7" t="s">
        <v>208</v>
      </c>
      <c r="T382" s="6" t="s">
        <v>1468</v>
      </c>
      <c r="U382" s="7" t="s">
        <v>19</v>
      </c>
      <c r="V382" s="26" t="e">
        <f t="shared" ca="1" si="14"/>
        <v>#NAME?</v>
      </c>
      <c r="W382" s="7"/>
      <c r="X382" s="7"/>
      <c r="Y382" s="31" t="s">
        <v>210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1469</v>
      </c>
      <c r="C383" s="93" t="s">
        <v>1470</v>
      </c>
      <c r="D383" s="7" t="s">
        <v>18</v>
      </c>
      <c r="E383" s="7" t="s">
        <v>19</v>
      </c>
      <c r="F383" s="7" t="s">
        <v>97</v>
      </c>
      <c r="G383" s="7" t="e">
        <f t="shared" ca="1" si="13"/>
        <v>#NAME?</v>
      </c>
      <c r="H383" s="26" t="s">
        <v>224</v>
      </c>
      <c r="I383" s="26" t="s">
        <v>672</v>
      </c>
      <c r="J383" s="7" t="s">
        <v>246</v>
      </c>
      <c r="K383" s="27">
        <v>45464</v>
      </c>
      <c r="L383" s="27"/>
      <c r="M383" s="7" t="s">
        <v>1317</v>
      </c>
      <c r="N383" s="28">
        <v>1.4999999999999999E-2</v>
      </c>
      <c r="O383" s="7" t="s">
        <v>84</v>
      </c>
      <c r="P383" s="29">
        <v>0.1</v>
      </c>
      <c r="Q383" s="47"/>
      <c r="R383" s="30"/>
      <c r="S383" s="7" t="s">
        <v>208</v>
      </c>
      <c r="T383" s="6" t="s">
        <v>1471</v>
      </c>
      <c r="U383" s="7" t="s">
        <v>19</v>
      </c>
      <c r="V383" s="26" t="e">
        <f t="shared" ca="1" si="14"/>
        <v>#NAME?</v>
      </c>
      <c r="W383" s="7"/>
      <c r="X383" s="7" t="s">
        <v>232</v>
      </c>
      <c r="Y383" s="31" t="s">
        <v>210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8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1469</v>
      </c>
      <c r="C384" s="93" t="s">
        <v>1472</v>
      </c>
      <c r="D384" s="7" t="s">
        <v>18</v>
      </c>
      <c r="E384" s="7" t="s">
        <v>19</v>
      </c>
      <c r="F384" s="7" t="s">
        <v>97</v>
      </c>
      <c r="G384" s="7" t="e">
        <f t="shared" ca="1" si="13"/>
        <v>#NAME?</v>
      </c>
      <c r="H384" s="26" t="s">
        <v>224</v>
      </c>
      <c r="I384" s="26" t="s">
        <v>672</v>
      </c>
      <c r="J384" s="7" t="s">
        <v>246</v>
      </c>
      <c r="K384" s="27">
        <v>45421</v>
      </c>
      <c r="L384" s="27"/>
      <c r="M384" s="7" t="s">
        <v>708</v>
      </c>
      <c r="N384" s="28">
        <v>0</v>
      </c>
      <c r="O384" s="7" t="s">
        <v>23</v>
      </c>
      <c r="P384" s="29">
        <v>0</v>
      </c>
      <c r="Q384" s="47"/>
      <c r="R384" s="30"/>
      <c r="S384" s="7" t="s">
        <v>208</v>
      </c>
      <c r="T384" s="6" t="s">
        <v>1471</v>
      </c>
      <c r="U384" s="7" t="s">
        <v>19</v>
      </c>
      <c r="V384" s="26" t="e">
        <f t="shared" ca="1" si="14"/>
        <v>#NAME?</v>
      </c>
      <c r="W384" s="7"/>
      <c r="X384" s="7" t="s">
        <v>232</v>
      </c>
      <c r="Y384" s="31" t="s">
        <v>210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1469</v>
      </c>
      <c r="C385" s="93" t="s">
        <v>1473</v>
      </c>
      <c r="D385" s="7" t="s">
        <v>18</v>
      </c>
      <c r="E385" s="7" t="s">
        <v>19</v>
      </c>
      <c r="F385" s="7" t="s">
        <v>97</v>
      </c>
      <c r="G385" s="7" t="e">
        <f t="shared" ca="1" si="13"/>
        <v>#NAME?</v>
      </c>
      <c r="H385" s="26" t="s">
        <v>206</v>
      </c>
      <c r="I385" s="26" t="s">
        <v>23</v>
      </c>
      <c r="J385" s="7" t="s">
        <v>246</v>
      </c>
      <c r="K385" s="27">
        <v>45419</v>
      </c>
      <c r="L385" s="27">
        <v>45464</v>
      </c>
      <c r="M385" s="7" t="s">
        <v>1317</v>
      </c>
      <c r="N385" s="28">
        <v>1.4999999999999999E-2</v>
      </c>
      <c r="O385" s="7" t="s">
        <v>84</v>
      </c>
      <c r="P385" s="29">
        <v>0.1</v>
      </c>
      <c r="Q385" s="47"/>
      <c r="R385" s="30"/>
      <c r="S385" s="7" t="s">
        <v>208</v>
      </c>
      <c r="T385" s="6" t="s">
        <v>1471</v>
      </c>
      <c r="U385" s="7" t="s">
        <v>19</v>
      </c>
      <c r="V385" s="26" t="e">
        <f t="shared" ca="1" si="14"/>
        <v>#NAME?</v>
      </c>
      <c r="W385" s="7"/>
      <c r="X385" s="7" t="s">
        <v>232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3" t="s">
        <v>1474</v>
      </c>
      <c r="C386" s="4" t="s">
        <v>1475</v>
      </c>
      <c r="D386" s="7" t="s">
        <v>18</v>
      </c>
      <c r="E386" s="7" t="s">
        <v>30</v>
      </c>
      <c r="F386" s="7" t="s">
        <v>93</v>
      </c>
      <c r="G386" s="7" t="e">
        <f t="shared" ca="1" si="13"/>
        <v>#NAME?</v>
      </c>
      <c r="H386" s="26" t="s">
        <v>215</v>
      </c>
      <c r="I386" s="26" t="s">
        <v>23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267</v>
      </c>
      <c r="N386" s="28">
        <v>1.6E-2</v>
      </c>
      <c r="O386" s="7" t="s">
        <v>84</v>
      </c>
      <c r="P386" s="29">
        <v>0.2</v>
      </c>
      <c r="Q386" s="47"/>
      <c r="R386" s="30"/>
      <c r="S386" s="7" t="s">
        <v>208</v>
      </c>
      <c r="T386" s="7" t="s">
        <v>1476</v>
      </c>
      <c r="U386" s="7" t="s">
        <v>117</v>
      </c>
      <c r="V386" s="26" t="e">
        <f t="shared" ca="1" si="14"/>
        <v>#NAME?</v>
      </c>
      <c r="W386" s="7"/>
      <c r="X386" s="7"/>
      <c r="Y386" s="31" t="s">
        <v>210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14" t="s">
        <v>1474</v>
      </c>
      <c r="C387" s="49" t="s">
        <v>1477</v>
      </c>
      <c r="D387" s="7" t="s">
        <v>18</v>
      </c>
      <c r="E387" s="7" t="s">
        <v>30</v>
      </c>
      <c r="F387" s="7" t="s">
        <v>93</v>
      </c>
      <c r="G387" s="7" t="e">
        <f t="shared" ca="1" si="13"/>
        <v>#NAME?</v>
      </c>
      <c r="H387" s="26" t="s">
        <v>224</v>
      </c>
      <c r="I387" s="26" t="s">
        <v>225</v>
      </c>
      <c r="J387" s="7" t="str">
        <f t="shared" si="18"/>
        <v>Não</v>
      </c>
      <c r="K387" s="27">
        <v>45162</v>
      </c>
      <c r="L387" s="7"/>
      <c r="M387" s="7" t="s">
        <v>140</v>
      </c>
      <c r="N387" s="125">
        <v>8.0000000000000002E-3</v>
      </c>
      <c r="O387" s="7" t="s">
        <v>141</v>
      </c>
      <c r="P387" s="29">
        <v>0.1</v>
      </c>
      <c r="Q387" s="30"/>
      <c r="R387" s="30"/>
      <c r="S387" s="7" t="s">
        <v>208</v>
      </c>
      <c r="T387" s="7" t="s">
        <v>1476</v>
      </c>
      <c r="U387" s="7" t="s">
        <v>117</v>
      </c>
      <c r="V387" s="26" t="e">
        <f t="shared" ca="1" si="14"/>
        <v>#NAME?</v>
      </c>
      <c r="W387" s="7"/>
      <c r="X387" s="7"/>
      <c r="Y387" s="31" t="s">
        <v>551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1478</v>
      </c>
      <c r="C388" s="4" t="s">
        <v>1479</v>
      </c>
      <c r="D388" s="7" t="s">
        <v>18</v>
      </c>
      <c r="E388" s="7" t="s">
        <v>76</v>
      </c>
      <c r="F388" s="7" t="s">
        <v>351</v>
      </c>
      <c r="G388" s="7" t="e">
        <f t="shared" ca="1" si="13"/>
        <v>#NAME?</v>
      </c>
      <c r="H388" s="26" t="s">
        <v>224</v>
      </c>
      <c r="I388" s="26" t="s">
        <v>225</v>
      </c>
      <c r="J388" s="7" t="str">
        <f t="shared" si="18"/>
        <v>Não</v>
      </c>
      <c r="K388" s="27">
        <v>44928</v>
      </c>
      <c r="L388" s="7"/>
      <c r="M388" s="7" t="s">
        <v>22</v>
      </c>
      <c r="N388" s="28">
        <v>0.01</v>
      </c>
      <c r="O388" s="7" t="s">
        <v>23</v>
      </c>
      <c r="P388" s="29">
        <v>0</v>
      </c>
      <c r="Q388" s="30"/>
      <c r="R388" s="30"/>
      <c r="S388" s="7" t="s">
        <v>208</v>
      </c>
      <c r="T388" s="7" t="s">
        <v>1480</v>
      </c>
      <c r="U388" s="7" t="s">
        <v>76</v>
      </c>
      <c r="V388" s="26" t="e">
        <f t="shared" ca="1" si="14"/>
        <v>#NAME?</v>
      </c>
      <c r="W388" s="7"/>
      <c r="X388" s="7"/>
      <c r="Y388" s="31" t="s">
        <v>324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1481</v>
      </c>
      <c r="C389" s="4" t="s">
        <v>1482</v>
      </c>
      <c r="D389" s="7" t="s">
        <v>112</v>
      </c>
      <c r="E389" s="7" t="s">
        <v>30</v>
      </c>
      <c r="F389" s="7" t="s">
        <v>1308</v>
      </c>
      <c r="G389" s="7" t="e">
        <f t="shared" ca="1" si="13"/>
        <v>#NAME?</v>
      </c>
      <c r="H389" s="26" t="s">
        <v>215</v>
      </c>
      <c r="I389" s="26" t="s">
        <v>23</v>
      </c>
      <c r="J389" s="7" t="str">
        <f t="shared" si="18"/>
        <v>Não</v>
      </c>
      <c r="K389" s="27">
        <v>45615</v>
      </c>
      <c r="L389" s="7"/>
      <c r="M389" s="7" t="s">
        <v>424</v>
      </c>
      <c r="N389" s="28">
        <v>0.02</v>
      </c>
      <c r="O389" s="7" t="s">
        <v>84</v>
      </c>
      <c r="P389" s="29">
        <v>0.2</v>
      </c>
      <c r="Q389" s="30"/>
      <c r="R389" s="30"/>
      <c r="S389" s="7" t="s">
        <v>208</v>
      </c>
      <c r="T389" s="7" t="s">
        <v>1483</v>
      </c>
      <c r="U389" s="7" t="s">
        <v>127</v>
      </c>
      <c r="V389" s="26" t="e">
        <f t="shared" ca="1" si="14"/>
        <v>#NAME?</v>
      </c>
      <c r="W389" s="7"/>
      <c r="X389" s="7" t="s">
        <v>232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3" t="s">
        <v>1484</v>
      </c>
      <c r="C390" s="4" t="s">
        <v>1485</v>
      </c>
      <c r="D390" s="7" t="s">
        <v>18</v>
      </c>
      <c r="E390" s="7" t="s">
        <v>19</v>
      </c>
      <c r="F390" s="7" t="s">
        <v>279</v>
      </c>
      <c r="G390" s="7" t="e">
        <f t="shared" ca="1" si="13"/>
        <v>#NAME?</v>
      </c>
      <c r="H390" s="26" t="s">
        <v>224</v>
      </c>
      <c r="I390" s="26" t="s">
        <v>310</v>
      </c>
      <c r="J390" s="7" t="str">
        <f t="shared" si="18"/>
        <v>Não</v>
      </c>
      <c r="K390" s="27">
        <v>45014</v>
      </c>
      <c r="L390" s="7"/>
      <c r="M390" s="7" t="s">
        <v>22</v>
      </c>
      <c r="N390" s="28">
        <v>0.01</v>
      </c>
      <c r="O390" s="7" t="s">
        <v>23</v>
      </c>
      <c r="P390" s="29">
        <v>0</v>
      </c>
      <c r="Q390" s="30"/>
      <c r="R390" s="30" t="s">
        <v>1486</v>
      </c>
      <c r="S390" s="7" t="s">
        <v>208</v>
      </c>
      <c r="T390" s="7" t="s">
        <v>1487</v>
      </c>
      <c r="U390" s="7" t="s">
        <v>131</v>
      </c>
      <c r="V390" s="26" t="e">
        <f t="shared" ca="1" si="14"/>
        <v>#NAME?</v>
      </c>
      <c r="W390" s="7"/>
      <c r="X390" s="7"/>
      <c r="Y390" s="31" t="s">
        <v>210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1484</v>
      </c>
      <c r="C391" s="4" t="s">
        <v>1488</v>
      </c>
      <c r="D391" s="7" t="s">
        <v>18</v>
      </c>
      <c r="E391" s="7" t="s">
        <v>19</v>
      </c>
      <c r="F391" s="7" t="s">
        <v>279</v>
      </c>
      <c r="G391" s="7" t="e">
        <f t="shared" ca="1" si="13"/>
        <v>#NAME?</v>
      </c>
      <c r="H391" s="26" t="s">
        <v>224</v>
      </c>
      <c r="I391" s="26" t="s">
        <v>310</v>
      </c>
      <c r="J391" s="7" t="str">
        <f t="shared" si="18"/>
        <v>Não</v>
      </c>
      <c r="K391" s="27">
        <v>45155</v>
      </c>
      <c r="L391" s="7"/>
      <c r="M391" s="7" t="s">
        <v>267</v>
      </c>
      <c r="N391" s="28">
        <v>1.4999999999999999E-2</v>
      </c>
      <c r="O391" s="7" t="s">
        <v>84</v>
      </c>
      <c r="P391" s="29">
        <v>0.1</v>
      </c>
      <c r="Q391" s="30"/>
      <c r="R391" s="30" t="s">
        <v>1486</v>
      </c>
      <c r="S391" s="7" t="s">
        <v>208</v>
      </c>
      <c r="T391" s="7" t="s">
        <v>1487</v>
      </c>
      <c r="U391" s="7" t="s">
        <v>131</v>
      </c>
      <c r="V391" s="26" t="e">
        <f t="shared" ca="1" si="14"/>
        <v>#NAME?</v>
      </c>
      <c r="W391" s="7"/>
      <c r="X391" s="7"/>
      <c r="Y391" s="31" t="s">
        <v>210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14" t="s">
        <v>1489</v>
      </c>
      <c r="C392" s="4" t="s">
        <v>1490</v>
      </c>
      <c r="D392" s="7" t="s">
        <v>18</v>
      </c>
      <c r="E392" s="7" t="s">
        <v>76</v>
      </c>
      <c r="F392" s="7" t="s">
        <v>77</v>
      </c>
      <c r="G392" s="7" t="e">
        <f t="shared" ca="1" si="13"/>
        <v>#NAME?</v>
      </c>
      <c r="H392" s="26" t="s">
        <v>224</v>
      </c>
      <c r="I392" s="26" t="s">
        <v>23</v>
      </c>
      <c r="J392" s="7" t="str">
        <f t="shared" si="18"/>
        <v>Sim</v>
      </c>
      <c r="K392" s="27">
        <v>44945</v>
      </c>
      <c r="L392" s="7"/>
      <c r="M392" s="7" t="s">
        <v>22</v>
      </c>
      <c r="N392" s="28">
        <v>1.2E-2</v>
      </c>
      <c r="O392" s="7" t="s">
        <v>23</v>
      </c>
      <c r="P392" s="29">
        <v>0</v>
      </c>
      <c r="Q392" s="30" t="s">
        <v>1491</v>
      </c>
      <c r="R392" s="30"/>
      <c r="S392" s="7" t="s">
        <v>208</v>
      </c>
      <c r="T392" s="7" t="s">
        <v>1492</v>
      </c>
      <c r="U392" s="7" t="s">
        <v>76</v>
      </c>
      <c r="V392" s="26" t="e">
        <f t="shared" ca="1" si="14"/>
        <v>#NAME?</v>
      </c>
      <c r="W392" s="7"/>
      <c r="X392" s="7"/>
      <c r="Y392" s="31" t="s">
        <v>210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1493</v>
      </c>
      <c r="C393" s="4" t="s">
        <v>1494</v>
      </c>
      <c r="D393" s="7" t="s">
        <v>18</v>
      </c>
      <c r="E393" s="7" t="s">
        <v>30</v>
      </c>
      <c r="F393" s="7" t="s">
        <v>31</v>
      </c>
      <c r="G393" s="7" t="e">
        <f t="shared" ca="1" si="13"/>
        <v>#NAME?</v>
      </c>
      <c r="H393" s="26" t="s">
        <v>215</v>
      </c>
      <c r="I393" s="26" t="s">
        <v>23</v>
      </c>
      <c r="J393" s="7" t="str">
        <f t="shared" si="18"/>
        <v>Não</v>
      </c>
      <c r="K393" s="27">
        <v>45028</v>
      </c>
      <c r="L393" s="7"/>
      <c r="M393" s="7" t="s">
        <v>95</v>
      </c>
      <c r="N393" s="28">
        <v>1.4999999999999999E-2</v>
      </c>
      <c r="O393" s="7" t="s">
        <v>23</v>
      </c>
      <c r="P393" s="29">
        <v>0</v>
      </c>
      <c r="Q393" s="94"/>
      <c r="R393" s="30" t="s">
        <v>1495</v>
      </c>
      <c r="S393" s="7" t="s">
        <v>208</v>
      </c>
      <c r="T393" s="7" t="s">
        <v>1496</v>
      </c>
      <c r="U393" s="7" t="s">
        <v>19</v>
      </c>
      <c r="V393" s="26" t="e">
        <f t="shared" ca="1" si="14"/>
        <v>#NAME?</v>
      </c>
      <c r="W393" s="7"/>
      <c r="X393" s="7" t="s">
        <v>34</v>
      </c>
      <c r="Y393" s="31" t="s">
        <v>210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1497</v>
      </c>
      <c r="C394" s="4" t="s">
        <v>1498</v>
      </c>
      <c r="D394" s="7" t="s">
        <v>18</v>
      </c>
      <c r="E394" s="7" t="s">
        <v>19</v>
      </c>
      <c r="F394" s="7" t="s">
        <v>338</v>
      </c>
      <c r="G394" s="7" t="e">
        <f t="shared" ca="1" si="13"/>
        <v>#NAME?</v>
      </c>
      <c r="H394" s="26" t="s">
        <v>215</v>
      </c>
      <c r="I394" s="26" t="s">
        <v>23</v>
      </c>
      <c r="J394" s="7" t="str">
        <f t="shared" si="18"/>
        <v>Não</v>
      </c>
      <c r="K394" s="27">
        <v>45470</v>
      </c>
      <c r="L394" s="7"/>
      <c r="M394" s="7" t="s">
        <v>22</v>
      </c>
      <c r="N394" s="28">
        <v>1.0999999999999999E-2</v>
      </c>
      <c r="O394" s="7" t="s">
        <v>23</v>
      </c>
      <c r="P394" s="29">
        <v>0</v>
      </c>
      <c r="Q394" s="94"/>
      <c r="R394" s="94"/>
      <c r="S394" s="7" t="s">
        <v>208</v>
      </c>
      <c r="T394" s="7" t="s">
        <v>1499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210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1497</v>
      </c>
      <c r="C395" s="4" t="s">
        <v>1500</v>
      </c>
      <c r="D395" s="7" t="s">
        <v>18</v>
      </c>
      <c r="E395" s="7" t="s">
        <v>19</v>
      </c>
      <c r="F395" s="7" t="s">
        <v>338</v>
      </c>
      <c r="G395" s="7" t="e">
        <f t="shared" ca="1" si="13"/>
        <v>#NAME?</v>
      </c>
      <c r="H395" s="26" t="s">
        <v>224</v>
      </c>
      <c r="I395" s="26" t="s">
        <v>225</v>
      </c>
      <c r="J395" s="7" t="str">
        <f t="shared" si="18"/>
        <v>Não</v>
      </c>
      <c r="K395" s="27">
        <v>45470</v>
      </c>
      <c r="L395" s="7"/>
      <c r="M395" s="7" t="s">
        <v>326</v>
      </c>
      <c r="N395" s="28">
        <v>1.7999999999999999E-2</v>
      </c>
      <c r="O395" s="7" t="s">
        <v>248</v>
      </c>
      <c r="P395" s="29">
        <v>0.2</v>
      </c>
      <c r="Q395" s="30"/>
      <c r="R395" s="94"/>
      <c r="S395" s="7" t="s">
        <v>208</v>
      </c>
      <c r="T395" s="7" t="s">
        <v>1499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210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3" t="s">
        <v>1501</v>
      </c>
      <c r="C396" s="4" t="s">
        <v>1502</v>
      </c>
      <c r="D396" s="7" t="s">
        <v>18</v>
      </c>
      <c r="E396" s="7" t="s">
        <v>30</v>
      </c>
      <c r="F396" s="7" t="s">
        <v>93</v>
      </c>
      <c r="G396" s="7" t="e">
        <f t="shared" ca="1" si="13"/>
        <v>#NAME?</v>
      </c>
      <c r="H396" s="26" t="s">
        <v>215</v>
      </c>
      <c r="I396" s="26" t="s">
        <v>23</v>
      </c>
      <c r="J396" s="7" t="str">
        <f t="shared" si="18"/>
        <v>Não</v>
      </c>
      <c r="K396" s="27">
        <v>45028</v>
      </c>
      <c r="L396" s="7"/>
      <c r="M396" s="7" t="s">
        <v>95</v>
      </c>
      <c r="N396" s="28">
        <v>1.4999999999999999E-2</v>
      </c>
      <c r="O396" s="7" t="s">
        <v>23</v>
      </c>
      <c r="P396" s="29">
        <v>0</v>
      </c>
      <c r="Q396" s="94"/>
      <c r="R396" s="30" t="s">
        <v>1219</v>
      </c>
      <c r="S396" s="7" t="s">
        <v>208</v>
      </c>
      <c r="T396" s="7" t="s">
        <v>1503</v>
      </c>
      <c r="U396" s="7" t="s">
        <v>117</v>
      </c>
      <c r="V396" s="26" t="e">
        <f t="shared" ca="1" si="14"/>
        <v>#NAME?</v>
      </c>
      <c r="W396" s="7"/>
      <c r="X396" s="7" t="s">
        <v>232</v>
      </c>
      <c r="Y396" s="31" t="s">
        <v>210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1504</v>
      </c>
      <c r="C397" s="4" t="s">
        <v>1505</v>
      </c>
      <c r="D397" s="7" t="s">
        <v>18</v>
      </c>
      <c r="E397" s="7" t="s">
        <v>19</v>
      </c>
      <c r="F397" s="7" t="s">
        <v>453</v>
      </c>
      <c r="G397" s="7" t="e">
        <f t="shared" ca="1" si="13"/>
        <v>#NAME?</v>
      </c>
      <c r="H397" s="26" t="s">
        <v>215</v>
      </c>
      <c r="I397" s="26" t="s">
        <v>23</v>
      </c>
      <c r="J397" s="7" t="str">
        <f t="shared" si="18"/>
        <v>Não</v>
      </c>
      <c r="K397" s="27">
        <v>45008</v>
      </c>
      <c r="L397" s="7"/>
      <c r="M397" s="7" t="s">
        <v>22</v>
      </c>
      <c r="N397" s="28">
        <v>1.2E-2</v>
      </c>
      <c r="O397" s="7" t="s">
        <v>23</v>
      </c>
      <c r="P397" s="29">
        <v>0</v>
      </c>
      <c r="Q397" s="30"/>
      <c r="R397" s="94"/>
      <c r="S397" s="7" t="s">
        <v>208</v>
      </c>
      <c r="T397" s="7" t="s">
        <v>1506</v>
      </c>
      <c r="U397" s="7" t="s">
        <v>131</v>
      </c>
      <c r="V397" s="26" t="e">
        <f t="shared" ca="1" si="14"/>
        <v>#NAME?</v>
      </c>
      <c r="W397" s="7"/>
      <c r="X397" s="7"/>
      <c r="Y397" s="31" t="s">
        <v>210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14" t="s">
        <v>1507</v>
      </c>
      <c r="C398" s="4" t="s">
        <v>1508</v>
      </c>
      <c r="D398" s="7" t="s">
        <v>18</v>
      </c>
      <c r="E398" s="7" t="s">
        <v>76</v>
      </c>
      <c r="F398" s="7" t="s">
        <v>351</v>
      </c>
      <c r="G398" s="7" t="e">
        <f t="shared" ca="1" si="13"/>
        <v>#NAME?</v>
      </c>
      <c r="H398" s="26" t="s">
        <v>215</v>
      </c>
      <c r="I398" s="26" t="s">
        <v>23</v>
      </c>
      <c r="J398" s="7" t="str">
        <f t="shared" si="18"/>
        <v>Não</v>
      </c>
      <c r="K398" s="27">
        <v>44909</v>
      </c>
      <c r="L398" s="7"/>
      <c r="M398" s="7" t="s">
        <v>22</v>
      </c>
      <c r="N398" s="28">
        <v>0.01</v>
      </c>
      <c r="O398" s="7" t="s">
        <v>23</v>
      </c>
      <c r="P398" s="29">
        <v>0</v>
      </c>
      <c r="Q398" s="94"/>
      <c r="R398" s="94"/>
      <c r="S398" s="7" t="s">
        <v>254</v>
      </c>
      <c r="T398" s="7">
        <v>47341517000108</v>
      </c>
      <c r="U398" s="7" t="s">
        <v>76</v>
      </c>
      <c r="V398" s="26" t="e">
        <f t="shared" ca="1" si="14"/>
        <v>#NAME?</v>
      </c>
      <c r="W398" s="7"/>
      <c r="X398" s="7"/>
      <c r="Y398" s="31" t="s">
        <v>324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3" t="s">
        <v>1509</v>
      </c>
      <c r="C399" s="4" t="s">
        <v>1510</v>
      </c>
      <c r="D399" s="7" t="s">
        <v>18</v>
      </c>
      <c r="E399" s="7" t="s">
        <v>30</v>
      </c>
      <c r="F399" s="7" t="s">
        <v>93</v>
      </c>
      <c r="G399" s="7" t="e">
        <f t="shared" ca="1" si="13"/>
        <v>#NAME?</v>
      </c>
      <c r="H399" s="26" t="s">
        <v>215</v>
      </c>
      <c r="I399" s="26" t="s">
        <v>23</v>
      </c>
      <c r="J399" s="7" t="str">
        <f t="shared" si="18"/>
        <v>Não</v>
      </c>
      <c r="K399" s="27">
        <v>45033</v>
      </c>
      <c r="L399" s="7"/>
      <c r="M399" s="7" t="s">
        <v>95</v>
      </c>
      <c r="N399" s="28">
        <v>1.4999999999999999E-2</v>
      </c>
      <c r="O399" s="7" t="s">
        <v>23</v>
      </c>
      <c r="P399" s="29">
        <v>0</v>
      </c>
      <c r="Q399" s="94"/>
      <c r="R399" s="94"/>
      <c r="S399" s="7" t="s">
        <v>208</v>
      </c>
      <c r="T399" s="7" t="s">
        <v>1511</v>
      </c>
      <c r="U399" s="7" t="s">
        <v>117</v>
      </c>
      <c r="V399" s="26" t="e">
        <f t="shared" ca="1" si="14"/>
        <v>#NAME?</v>
      </c>
      <c r="W399" s="7"/>
      <c r="X399" s="7" t="s">
        <v>232</v>
      </c>
      <c r="Y399" s="31" t="s">
        <v>210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1509</v>
      </c>
      <c r="C400" s="4" t="s">
        <v>1512</v>
      </c>
      <c r="D400" s="7" t="s">
        <v>18</v>
      </c>
      <c r="E400" s="7" t="s">
        <v>30</v>
      </c>
      <c r="F400" s="7" t="s">
        <v>93</v>
      </c>
      <c r="G400" s="7" t="e">
        <f t="shared" ca="1" si="13"/>
        <v>#NAME?</v>
      </c>
      <c r="H400" s="26" t="s">
        <v>206</v>
      </c>
      <c r="I400" s="26" t="s">
        <v>23</v>
      </c>
      <c r="J400" s="7" t="str">
        <f t="shared" si="18"/>
        <v>Não</v>
      </c>
      <c r="K400" s="27">
        <v>45077</v>
      </c>
      <c r="L400" s="27">
        <v>45036</v>
      </c>
      <c r="M400" s="7" t="s">
        <v>326</v>
      </c>
      <c r="N400" s="28">
        <v>1.4999999999999999E-2</v>
      </c>
      <c r="O400" s="7" t="s">
        <v>248</v>
      </c>
      <c r="P400" s="29">
        <v>0.2</v>
      </c>
      <c r="Q400" s="82"/>
      <c r="R400" s="82"/>
      <c r="S400" s="7" t="s">
        <v>208</v>
      </c>
      <c r="T400" s="7" t="s">
        <v>1511</v>
      </c>
      <c r="U400" s="7" t="s">
        <v>117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14" t="s">
        <v>1509</v>
      </c>
      <c r="C401" s="4" t="s">
        <v>1513</v>
      </c>
      <c r="D401" s="7" t="s">
        <v>18</v>
      </c>
      <c r="E401" s="7" t="s">
        <v>30</v>
      </c>
      <c r="F401" s="7" t="s">
        <v>93</v>
      </c>
      <c r="G401" s="7" t="e">
        <f t="shared" ca="1" si="13"/>
        <v>#NAME?</v>
      </c>
      <c r="H401" s="26" t="s">
        <v>224</v>
      </c>
      <c r="I401" s="26" t="s">
        <v>225</v>
      </c>
      <c r="J401" s="7" t="str">
        <f t="shared" si="18"/>
        <v>Não</v>
      </c>
      <c r="K401" s="27">
        <v>45034</v>
      </c>
      <c r="L401" s="7"/>
      <c r="M401" s="7" t="s">
        <v>326</v>
      </c>
      <c r="N401" s="28">
        <v>1.4999999999999999E-2</v>
      </c>
      <c r="O401" s="7" t="s">
        <v>248</v>
      </c>
      <c r="P401" s="29">
        <v>0.2</v>
      </c>
      <c r="Q401" s="30"/>
      <c r="R401" s="30"/>
      <c r="S401" s="7" t="s">
        <v>208</v>
      </c>
      <c r="T401" s="7" t="s">
        <v>1511</v>
      </c>
      <c r="U401" s="7" t="s">
        <v>117</v>
      </c>
      <c r="V401" s="26" t="e">
        <f t="shared" ca="1" si="14"/>
        <v>#NAME?</v>
      </c>
      <c r="W401" s="7"/>
      <c r="X401" s="7"/>
      <c r="Y401" s="31" t="s">
        <v>210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3" t="s">
        <v>1514</v>
      </c>
      <c r="C402" s="4" t="s">
        <v>1515</v>
      </c>
      <c r="D402" s="7" t="s">
        <v>107</v>
      </c>
      <c r="E402" s="7" t="s">
        <v>19</v>
      </c>
      <c r="F402" s="7" t="s">
        <v>220</v>
      </c>
      <c r="G402" s="7" t="e">
        <f t="shared" ca="1" si="13"/>
        <v>#NAME?</v>
      </c>
      <c r="H402" s="26" t="s">
        <v>215</v>
      </c>
      <c r="I402" s="26" t="s">
        <v>23</v>
      </c>
      <c r="J402" s="7" t="str">
        <f t="shared" si="18"/>
        <v>Não</v>
      </c>
      <c r="K402" s="27">
        <v>45063</v>
      </c>
      <c r="L402" s="27"/>
      <c r="M402" s="7" t="s">
        <v>22</v>
      </c>
      <c r="N402" s="28">
        <v>0.01</v>
      </c>
      <c r="O402" s="7" t="s">
        <v>23</v>
      </c>
      <c r="P402" s="29">
        <v>0</v>
      </c>
      <c r="Q402" s="82"/>
      <c r="R402" s="82"/>
      <c r="S402" s="7" t="s">
        <v>254</v>
      </c>
      <c r="T402" s="7">
        <v>37057387000122</v>
      </c>
      <c r="U402" s="7" t="s">
        <v>19</v>
      </c>
      <c r="V402" s="26" t="e">
        <f t="shared" ca="1" si="14"/>
        <v>#NAME?</v>
      </c>
      <c r="W402" s="7"/>
      <c r="X402" s="7"/>
      <c r="Y402" s="31" t="s">
        <v>210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14" t="s">
        <v>1516</v>
      </c>
      <c r="C403" s="4" t="s">
        <v>1517</v>
      </c>
      <c r="D403" s="7" t="s">
        <v>18</v>
      </c>
      <c r="E403" s="7" t="s">
        <v>76</v>
      </c>
      <c r="F403" s="7" t="s">
        <v>88</v>
      </c>
      <c r="G403" s="7" t="e">
        <f t="shared" ca="1" si="13"/>
        <v>#NAME?</v>
      </c>
      <c r="H403" s="26" t="s">
        <v>215</v>
      </c>
      <c r="I403" s="26" t="s">
        <v>23</v>
      </c>
      <c r="J403" s="7" t="str">
        <f t="shared" si="18"/>
        <v>Sim</v>
      </c>
      <c r="K403" s="27">
        <v>44964</v>
      </c>
      <c r="L403" s="7"/>
      <c r="M403" s="7" t="s">
        <v>83</v>
      </c>
      <c r="N403" s="28">
        <v>1.2E-2</v>
      </c>
      <c r="O403" s="7" t="s">
        <v>23</v>
      </c>
      <c r="P403" s="29">
        <v>0</v>
      </c>
      <c r="Q403" s="30" t="s">
        <v>1518</v>
      </c>
      <c r="R403" s="30"/>
      <c r="S403" s="7" t="s">
        <v>254</v>
      </c>
      <c r="T403" s="7" t="s">
        <v>1519</v>
      </c>
      <c r="U403" s="7" t="s">
        <v>76</v>
      </c>
      <c r="V403" s="26" t="e">
        <f t="shared" ca="1" si="14"/>
        <v>#NAME?</v>
      </c>
      <c r="W403" s="7"/>
      <c r="X403" s="7"/>
      <c r="Y403" s="31" t="s">
        <v>210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1516</v>
      </c>
      <c r="C404" s="4" t="s">
        <v>1520</v>
      </c>
      <c r="D404" s="7" t="s">
        <v>18</v>
      </c>
      <c r="E404" s="7" t="s">
        <v>76</v>
      </c>
      <c r="F404" s="7" t="s">
        <v>88</v>
      </c>
      <c r="G404" s="7" t="e">
        <f t="shared" ca="1" si="13"/>
        <v>#NAME?</v>
      </c>
      <c r="H404" s="26" t="s">
        <v>215</v>
      </c>
      <c r="I404" s="26" t="s">
        <v>23</v>
      </c>
      <c r="J404" s="7" t="str">
        <f t="shared" si="18"/>
        <v>Não</v>
      </c>
      <c r="K404" s="27">
        <v>44965</v>
      </c>
      <c r="L404" s="25"/>
      <c r="M404" s="7" t="s">
        <v>83</v>
      </c>
      <c r="N404" s="28">
        <v>1.2E-2</v>
      </c>
      <c r="O404" s="7" t="s">
        <v>23</v>
      </c>
      <c r="P404" s="29">
        <v>0</v>
      </c>
      <c r="Q404" s="47"/>
      <c r="R404" s="47"/>
      <c r="S404" s="7" t="s">
        <v>254</v>
      </c>
      <c r="T404" s="7" t="s">
        <v>1521</v>
      </c>
      <c r="U404" s="7" t="s">
        <v>76</v>
      </c>
      <c r="V404" s="26" t="e">
        <f t="shared" ca="1" si="14"/>
        <v>#NAME?</v>
      </c>
      <c r="W404" s="7"/>
      <c r="X404" s="7"/>
      <c r="Y404" s="31" t="s">
        <v>210</v>
      </c>
      <c r="Z404" s="139"/>
      <c r="AA404" s="140">
        <v>44965</v>
      </c>
      <c r="AB404" s="141">
        <v>49075100005842</v>
      </c>
      <c r="AC404" s="139"/>
      <c r="AD404" s="139"/>
      <c r="AE404" s="139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1516</v>
      </c>
      <c r="C405" s="4" t="s">
        <v>1522</v>
      </c>
      <c r="D405" s="7" t="s">
        <v>18</v>
      </c>
      <c r="E405" s="7" t="s">
        <v>76</v>
      </c>
      <c r="F405" s="7" t="s">
        <v>88</v>
      </c>
      <c r="G405" s="7" t="e">
        <f t="shared" ca="1" si="13"/>
        <v>#NAME?</v>
      </c>
      <c r="H405" s="26" t="s">
        <v>224</v>
      </c>
      <c r="I405" s="26" t="s">
        <v>225</v>
      </c>
      <c r="J405" s="7" t="str">
        <f t="shared" si="18"/>
        <v>Não</v>
      </c>
      <c r="K405" s="27">
        <v>45163</v>
      </c>
      <c r="L405" s="25"/>
      <c r="M405" s="7" t="s">
        <v>22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254</v>
      </c>
      <c r="T405" s="7" t="s">
        <v>1523</v>
      </c>
      <c r="U405" s="7" t="s">
        <v>76</v>
      </c>
      <c r="V405" s="26" t="e">
        <f t="shared" ca="1" si="14"/>
        <v>#NAME?</v>
      </c>
      <c r="W405" s="7"/>
      <c r="X405" s="7"/>
      <c r="Y405" s="31" t="s">
        <v>210</v>
      </c>
      <c r="Z405" s="139"/>
      <c r="AA405" s="140">
        <v>45163</v>
      </c>
      <c r="AB405" s="141">
        <v>49075100011478</v>
      </c>
      <c r="AC405" s="139"/>
      <c r="AD405" s="139"/>
      <c r="AE405" s="139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42" t="s">
        <v>1524</v>
      </c>
      <c r="C406" s="46" t="s">
        <v>1525</v>
      </c>
      <c r="D406" s="7" t="s">
        <v>204</v>
      </c>
      <c r="E406" s="7" t="s">
        <v>19</v>
      </c>
      <c r="F406" s="7" t="s">
        <v>205</v>
      </c>
      <c r="G406" s="7" t="e">
        <f t="shared" ca="1" si="13"/>
        <v>#NAME?</v>
      </c>
      <c r="H406" s="26" t="s">
        <v>206</v>
      </c>
      <c r="I406" s="26" t="s">
        <v>23</v>
      </c>
      <c r="J406" s="7" t="str">
        <f t="shared" si="18"/>
        <v>Não</v>
      </c>
      <c r="K406" s="27">
        <v>45229</v>
      </c>
      <c r="L406" s="27">
        <v>45520</v>
      </c>
      <c r="M406" s="7" t="s">
        <v>83</v>
      </c>
      <c r="N406" s="28">
        <v>1.2E-2</v>
      </c>
      <c r="O406" s="7" t="s">
        <v>84</v>
      </c>
      <c r="P406" s="29">
        <v>0.1</v>
      </c>
      <c r="Q406" s="47"/>
      <c r="R406" s="47" t="s">
        <v>821</v>
      </c>
      <c r="S406" s="7" t="s">
        <v>208</v>
      </c>
      <c r="T406" s="7" t="s">
        <v>1526</v>
      </c>
      <c r="U406" s="7" t="s">
        <v>127</v>
      </c>
      <c r="V406" s="26" t="e">
        <f t="shared" ca="1" si="14"/>
        <v>#NAME?</v>
      </c>
      <c r="W406" s="7"/>
      <c r="X406" s="7"/>
      <c r="Y406" s="31" t="s">
        <v>324</v>
      </c>
      <c r="Z406" s="139"/>
      <c r="AA406" s="140">
        <v>45229</v>
      </c>
      <c r="AB406" s="141">
        <v>49075100012490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1527</v>
      </c>
      <c r="C407" s="46" t="s">
        <v>1528</v>
      </c>
      <c r="D407" s="7" t="s">
        <v>18</v>
      </c>
      <c r="E407" s="7" t="s">
        <v>19</v>
      </c>
      <c r="F407" s="7" t="s">
        <v>266</v>
      </c>
      <c r="G407" s="7" t="e">
        <f t="shared" ca="1" si="13"/>
        <v>#NAME?</v>
      </c>
      <c r="H407" s="26" t="s">
        <v>215</v>
      </c>
      <c r="I407" s="26" t="s">
        <v>23</v>
      </c>
      <c r="J407" s="7" t="str">
        <f t="shared" si="18"/>
        <v>Sim</v>
      </c>
      <c r="K407" s="27">
        <v>45566</v>
      </c>
      <c r="L407" s="27"/>
      <c r="M407" s="7" t="s">
        <v>22</v>
      </c>
      <c r="N407" s="28">
        <v>0.01</v>
      </c>
      <c r="O407" s="7" t="s">
        <v>23</v>
      </c>
      <c r="P407" s="29">
        <v>0</v>
      </c>
      <c r="Q407" s="142" t="s">
        <v>1529</v>
      </c>
      <c r="R407" s="47"/>
      <c r="S407" s="7" t="s">
        <v>208</v>
      </c>
      <c r="T407" s="7" t="s">
        <v>1530</v>
      </c>
      <c r="U407" s="7" t="s">
        <v>19</v>
      </c>
      <c r="V407" s="26" t="e">
        <f t="shared" ca="1" si="14"/>
        <v>#NAME?</v>
      </c>
      <c r="W407" s="7"/>
      <c r="X407" s="7" t="s">
        <v>34</v>
      </c>
      <c r="Y407" s="31"/>
      <c r="Z407" s="139"/>
      <c r="AA407" s="140">
        <v>45566</v>
      </c>
      <c r="AB407" s="141">
        <v>49075100016089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14" t="s">
        <v>1531</v>
      </c>
      <c r="C408" s="4" t="s">
        <v>1532</v>
      </c>
      <c r="D408" s="7" t="s">
        <v>18</v>
      </c>
      <c r="E408" s="7" t="s">
        <v>76</v>
      </c>
      <c r="F408" s="7" t="s">
        <v>77</v>
      </c>
      <c r="G408" s="7" t="e">
        <f t="shared" ca="1" si="13"/>
        <v>#NAME?</v>
      </c>
      <c r="H408" s="26" t="s">
        <v>215</v>
      </c>
      <c r="I408" s="26" t="s">
        <v>23</v>
      </c>
      <c r="J408" s="7" t="str">
        <f t="shared" si="18"/>
        <v>Não</v>
      </c>
      <c r="K408" s="27">
        <v>44607</v>
      </c>
      <c r="L408" s="7"/>
      <c r="M408" s="7" t="s">
        <v>258</v>
      </c>
      <c r="N408" s="28">
        <v>1.2E-2</v>
      </c>
      <c r="O408" s="7" t="s">
        <v>84</v>
      </c>
      <c r="P408" s="29">
        <v>0.1</v>
      </c>
      <c r="Q408" s="143"/>
      <c r="R408" s="30" t="s">
        <v>1533</v>
      </c>
      <c r="S408" s="7" t="s">
        <v>208</v>
      </c>
      <c r="T408" s="7" t="s">
        <v>78</v>
      </c>
      <c r="U408" s="7" t="s">
        <v>76</v>
      </c>
      <c r="V408" s="26" t="e">
        <f t="shared" ca="1" si="14"/>
        <v>#NAME?</v>
      </c>
      <c r="W408" s="7"/>
      <c r="X408" s="7"/>
      <c r="Y408" s="31" t="s">
        <v>210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3" t="s">
        <v>1534</v>
      </c>
      <c r="C409" s="4" t="s">
        <v>1535</v>
      </c>
      <c r="D409" s="7" t="s">
        <v>18</v>
      </c>
      <c r="E409" s="7" t="s">
        <v>19</v>
      </c>
      <c r="F409" s="7" t="s">
        <v>97</v>
      </c>
      <c r="G409" s="7" t="e">
        <f t="shared" ca="1" si="13"/>
        <v>#NAME?</v>
      </c>
      <c r="H409" s="26" t="s">
        <v>215</v>
      </c>
      <c r="I409" s="26" t="s">
        <v>23</v>
      </c>
      <c r="J409" s="7" t="str">
        <f t="shared" si="18"/>
        <v>Não</v>
      </c>
      <c r="K409" s="27">
        <v>45036</v>
      </c>
      <c r="L409" s="7"/>
      <c r="M409" s="7" t="s">
        <v>109</v>
      </c>
      <c r="N409" s="28">
        <v>3.0000000000000001E-3</v>
      </c>
      <c r="O409" s="7" t="s">
        <v>23</v>
      </c>
      <c r="P409" s="29">
        <v>0</v>
      </c>
      <c r="Q409" s="30"/>
      <c r="R409" s="30"/>
      <c r="S409" s="7" t="s">
        <v>254</v>
      </c>
      <c r="T409" s="7" t="s">
        <v>1536</v>
      </c>
      <c r="U409" s="7" t="s">
        <v>19</v>
      </c>
      <c r="V409" s="26" t="e">
        <f t="shared" ca="1" si="14"/>
        <v>#NAME?</v>
      </c>
      <c r="W409" s="7"/>
      <c r="X409" s="7"/>
      <c r="Y409" s="31" t="s">
        <v>210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14" t="s">
        <v>1537</v>
      </c>
      <c r="C410" s="4" t="s">
        <v>1538</v>
      </c>
      <c r="D410" s="7" t="s">
        <v>18</v>
      </c>
      <c r="E410" s="7" t="s">
        <v>19</v>
      </c>
      <c r="F410" s="7" t="s">
        <v>97</v>
      </c>
      <c r="G410" s="7" t="e">
        <f t="shared" ca="1" si="13"/>
        <v>#NAME?</v>
      </c>
      <c r="H410" s="26" t="s">
        <v>215</v>
      </c>
      <c r="I410" s="26" t="s">
        <v>23</v>
      </c>
      <c r="J410" s="7" t="str">
        <f t="shared" si="18"/>
        <v>Não</v>
      </c>
      <c r="K410" s="27">
        <v>44981</v>
      </c>
      <c r="L410" s="7"/>
      <c r="M410" s="7" t="s">
        <v>22</v>
      </c>
      <c r="N410" s="28">
        <v>7.0000000000000001E-3</v>
      </c>
      <c r="O410" s="7" t="s">
        <v>23</v>
      </c>
      <c r="P410" s="29">
        <v>0</v>
      </c>
      <c r="Q410" s="94"/>
      <c r="R410" s="94"/>
      <c r="S410" s="7" t="s">
        <v>208</v>
      </c>
      <c r="T410" s="7" t="s">
        <v>1539</v>
      </c>
      <c r="U410" s="7" t="s">
        <v>19</v>
      </c>
      <c r="V410" s="26" t="e">
        <f t="shared" ca="1" si="14"/>
        <v>#NAME?</v>
      </c>
      <c r="W410" s="7"/>
      <c r="X410" s="7"/>
      <c r="Y410" s="31" t="s">
        <v>210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1540</v>
      </c>
      <c r="C411" s="4" t="s">
        <v>1541</v>
      </c>
      <c r="D411" s="7" t="s">
        <v>18</v>
      </c>
      <c r="E411" s="7" t="s">
        <v>76</v>
      </c>
      <c r="F411" s="7" t="s">
        <v>229</v>
      </c>
      <c r="G411" s="7" t="e">
        <f t="shared" ca="1" si="13"/>
        <v>#NAME?</v>
      </c>
      <c r="H411" s="26" t="s">
        <v>215</v>
      </c>
      <c r="I411" s="26" t="s">
        <v>23</v>
      </c>
      <c r="J411" s="7" t="str">
        <f t="shared" si="18"/>
        <v>Sim</v>
      </c>
      <c r="K411" s="27">
        <v>44974</v>
      </c>
      <c r="L411" s="7"/>
      <c r="M411" s="7" t="s">
        <v>83</v>
      </c>
      <c r="N411" s="28">
        <v>1.2E-2</v>
      </c>
      <c r="O411" s="7" t="s">
        <v>23</v>
      </c>
      <c r="P411" s="29">
        <v>0</v>
      </c>
      <c r="Q411" s="30" t="s">
        <v>1542</v>
      </c>
      <c r="R411" s="94"/>
      <c r="S411" s="7" t="s">
        <v>208</v>
      </c>
      <c r="T411" s="7" t="s">
        <v>1543</v>
      </c>
      <c r="U411" s="7" t="s">
        <v>76</v>
      </c>
      <c r="V411" s="26" t="e">
        <f t="shared" ca="1" si="14"/>
        <v>#NAME?</v>
      </c>
      <c r="W411" s="7"/>
      <c r="X411" s="7"/>
      <c r="Y411" s="31" t="s">
        <v>210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1544</v>
      </c>
      <c r="C412" s="4" t="s">
        <v>1545</v>
      </c>
      <c r="D412" s="7" t="s">
        <v>18</v>
      </c>
      <c r="E412" s="7" t="s">
        <v>76</v>
      </c>
      <c r="F412" s="7" t="s">
        <v>77</v>
      </c>
      <c r="G412" s="7" t="e">
        <f t="shared" ca="1" si="13"/>
        <v>#NAME?</v>
      </c>
      <c r="H412" s="26" t="s">
        <v>215</v>
      </c>
      <c r="I412" s="26" t="s">
        <v>23</v>
      </c>
      <c r="J412" s="7" t="str">
        <f t="shared" si="18"/>
        <v>Não</v>
      </c>
      <c r="K412" s="27">
        <v>45448</v>
      </c>
      <c r="L412" s="7"/>
      <c r="M412" s="7" t="s">
        <v>22</v>
      </c>
      <c r="N412" s="28">
        <v>1.2E-2</v>
      </c>
      <c r="O412" s="7" t="s">
        <v>23</v>
      </c>
      <c r="P412" s="29">
        <v>0</v>
      </c>
      <c r="Q412" s="94"/>
      <c r="R412" s="94"/>
      <c r="S412" s="7" t="s">
        <v>208</v>
      </c>
      <c r="T412" s="7" t="s">
        <v>1546</v>
      </c>
      <c r="U412" s="7" t="s">
        <v>76</v>
      </c>
      <c r="V412" s="26" t="e">
        <f t="shared" ca="1" si="14"/>
        <v>#NAME?</v>
      </c>
      <c r="W412" s="7"/>
      <c r="X412" s="7" t="s">
        <v>26</v>
      </c>
      <c r="Y412" s="31" t="s">
        <v>210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1547</v>
      </c>
      <c r="C413" s="4" t="s">
        <v>1548</v>
      </c>
      <c r="D413" s="7" t="s">
        <v>18</v>
      </c>
      <c r="E413" s="7" t="s">
        <v>19</v>
      </c>
      <c r="F413" s="7" t="s">
        <v>266</v>
      </c>
      <c r="G413" s="7" t="e">
        <f t="shared" ca="1" si="13"/>
        <v>#NAME?</v>
      </c>
      <c r="H413" s="26" t="s">
        <v>215</v>
      </c>
      <c r="I413" s="26" t="s">
        <v>23</v>
      </c>
      <c r="J413" s="7" t="str">
        <f t="shared" si="18"/>
        <v>Não</v>
      </c>
      <c r="K413" s="27">
        <v>45049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208</v>
      </c>
      <c r="T413" s="7" t="s">
        <v>1549</v>
      </c>
      <c r="U413" s="7" t="s">
        <v>19</v>
      </c>
      <c r="V413" s="26" t="e">
        <f t="shared" ca="1" si="14"/>
        <v>#NAME?</v>
      </c>
      <c r="W413" s="7"/>
      <c r="X413" s="7"/>
      <c r="Y413" s="31" t="s">
        <v>210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1550</v>
      </c>
      <c r="C414" s="4" t="s">
        <v>1551</v>
      </c>
      <c r="D414" s="7" t="s">
        <v>18</v>
      </c>
      <c r="E414" s="7" t="s">
        <v>30</v>
      </c>
      <c r="F414" s="7" t="s">
        <v>93</v>
      </c>
      <c r="G414" s="7" t="e">
        <f t="shared" ca="1" si="13"/>
        <v>#NAME?</v>
      </c>
      <c r="H414" s="26" t="s">
        <v>215</v>
      </c>
      <c r="I414" s="26" t="s">
        <v>23</v>
      </c>
      <c r="J414" s="7" t="str">
        <f t="shared" si="18"/>
        <v>Não</v>
      </c>
      <c r="K414" s="27">
        <v>44907</v>
      </c>
      <c r="L414" s="7"/>
      <c r="M414" s="7" t="s">
        <v>22</v>
      </c>
      <c r="N414" s="28">
        <v>0.01</v>
      </c>
      <c r="O414" s="7" t="s">
        <v>23</v>
      </c>
      <c r="P414" s="29">
        <v>0</v>
      </c>
      <c r="Q414" s="94"/>
      <c r="R414" s="94"/>
      <c r="S414" s="7" t="s">
        <v>208</v>
      </c>
      <c r="T414" s="7" t="s">
        <v>1552</v>
      </c>
      <c r="U414" s="7" t="s">
        <v>117</v>
      </c>
      <c r="V414" s="26" t="e">
        <f t="shared" ca="1" si="14"/>
        <v>#NAME?</v>
      </c>
      <c r="W414" s="7"/>
      <c r="X414" s="7"/>
      <c r="Y414" s="31" t="s">
        <v>210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1553</v>
      </c>
      <c r="C415" s="4" t="s">
        <v>1554</v>
      </c>
      <c r="D415" s="7" t="s">
        <v>18</v>
      </c>
      <c r="E415" s="7" t="s">
        <v>30</v>
      </c>
      <c r="F415" s="7" t="s">
        <v>93</v>
      </c>
      <c r="G415" s="7" t="e">
        <f t="shared" ca="1" si="13"/>
        <v>#NAME?</v>
      </c>
      <c r="H415" s="26" t="s">
        <v>224</v>
      </c>
      <c r="I415" s="26" t="s">
        <v>225</v>
      </c>
      <c r="J415" s="7" t="str">
        <f t="shared" si="18"/>
        <v>Não</v>
      </c>
      <c r="K415" s="27">
        <v>45096</v>
      </c>
      <c r="L415" s="27"/>
      <c r="M415" s="7" t="s">
        <v>326</v>
      </c>
      <c r="N415" s="28">
        <v>1.4999999999999999E-2</v>
      </c>
      <c r="O415" s="7" t="s">
        <v>248</v>
      </c>
      <c r="P415" s="29">
        <v>0.2</v>
      </c>
      <c r="Q415" s="94"/>
      <c r="R415" s="94"/>
      <c r="S415" s="7" t="s">
        <v>208</v>
      </c>
      <c r="T415" s="7" t="s">
        <v>1552</v>
      </c>
      <c r="U415" s="7" t="s">
        <v>117</v>
      </c>
      <c r="V415" s="26" t="e">
        <f t="shared" ca="1" si="14"/>
        <v>#NAME?</v>
      </c>
      <c r="W415" s="7"/>
      <c r="X415" s="7"/>
      <c r="Y415" s="31" t="s">
        <v>210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3" t="s">
        <v>1555</v>
      </c>
      <c r="C416" s="4" t="s">
        <v>1556</v>
      </c>
      <c r="D416" s="7" t="s">
        <v>18</v>
      </c>
      <c r="E416" s="7" t="s">
        <v>19</v>
      </c>
      <c r="F416" s="7" t="s">
        <v>453</v>
      </c>
      <c r="G416" s="7" t="e">
        <f t="shared" ca="1" si="13"/>
        <v>#NAME?</v>
      </c>
      <c r="H416" s="26" t="s">
        <v>224</v>
      </c>
      <c r="I416" s="26" t="s">
        <v>225</v>
      </c>
      <c r="J416" s="7" t="str">
        <f t="shared" si="18"/>
        <v>Não</v>
      </c>
      <c r="K416" s="27">
        <v>45020</v>
      </c>
      <c r="L416" s="7"/>
      <c r="M416" s="7" t="s">
        <v>267</v>
      </c>
      <c r="N416" s="28">
        <v>1.4999999999999999E-2</v>
      </c>
      <c r="O416" s="7" t="s">
        <v>84</v>
      </c>
      <c r="P416" s="29">
        <v>0.1</v>
      </c>
      <c r="Q416" s="144"/>
      <c r="R416" s="94"/>
      <c r="S416" s="7" t="s">
        <v>208</v>
      </c>
      <c r="T416" s="7" t="s">
        <v>1557</v>
      </c>
      <c r="U416" s="7" t="s">
        <v>19</v>
      </c>
      <c r="V416" s="26" t="e">
        <f t="shared" ca="1" si="14"/>
        <v>#NAME?</v>
      </c>
      <c r="W416" s="7"/>
      <c r="X416" s="7"/>
      <c r="Y416" s="31" t="s">
        <v>210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14" t="s">
        <v>1558</v>
      </c>
      <c r="C417" s="4" t="s">
        <v>1559</v>
      </c>
      <c r="D417" s="7" t="s">
        <v>204</v>
      </c>
      <c r="E417" s="7" t="s">
        <v>19</v>
      </c>
      <c r="F417" s="7" t="s">
        <v>205</v>
      </c>
      <c r="G417" s="7" t="e">
        <f t="shared" ca="1" si="13"/>
        <v>#NAME?</v>
      </c>
      <c r="H417" s="26" t="s">
        <v>206</v>
      </c>
      <c r="I417" s="26" t="s">
        <v>23</v>
      </c>
      <c r="J417" s="7" t="str">
        <f t="shared" si="18"/>
        <v>Não</v>
      </c>
      <c r="K417" s="27">
        <v>45271</v>
      </c>
      <c r="L417" s="27">
        <v>45498</v>
      </c>
      <c r="M417" s="9" t="s">
        <v>83</v>
      </c>
      <c r="N417" s="10">
        <v>1.2E-2</v>
      </c>
      <c r="O417" s="6" t="s">
        <v>84</v>
      </c>
      <c r="P417" s="11">
        <v>0.1</v>
      </c>
      <c r="Q417" s="72"/>
      <c r="R417" s="30" t="s">
        <v>880</v>
      </c>
      <c r="S417" s="7" t="s">
        <v>208</v>
      </c>
      <c r="T417" s="7" t="s">
        <v>1560</v>
      </c>
      <c r="U417" s="7" t="s">
        <v>19</v>
      </c>
      <c r="V417" s="26" t="e">
        <f t="shared" ca="1" si="14"/>
        <v>#NAME?</v>
      </c>
      <c r="W417" s="7"/>
      <c r="X417" s="7"/>
      <c r="Y417" s="31" t="s">
        <v>324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1561</v>
      </c>
      <c r="C418" s="49" t="s">
        <v>1562</v>
      </c>
      <c r="D418" s="7" t="s">
        <v>18</v>
      </c>
      <c r="E418" s="7" t="s">
        <v>76</v>
      </c>
      <c r="F418" s="7" t="s">
        <v>77</v>
      </c>
      <c r="G418" s="7" t="e">
        <f t="shared" ca="1" si="13"/>
        <v>#NAME?</v>
      </c>
      <c r="H418" s="26" t="s">
        <v>215</v>
      </c>
      <c r="I418" s="26" t="s">
        <v>23</v>
      </c>
      <c r="J418" s="7" t="str">
        <f t="shared" si="18"/>
        <v>Não</v>
      </c>
      <c r="K418" s="27">
        <v>45166</v>
      </c>
      <c r="L418" s="27"/>
      <c r="M418" s="7" t="s">
        <v>258</v>
      </c>
      <c r="N418" s="28">
        <v>1.2E-2</v>
      </c>
      <c r="O418" s="7" t="s">
        <v>84</v>
      </c>
      <c r="P418" s="29">
        <v>0.1</v>
      </c>
      <c r="Q418" s="94"/>
      <c r="R418" s="30" t="s">
        <v>1563</v>
      </c>
      <c r="S418" s="7" t="s">
        <v>208</v>
      </c>
      <c r="T418" s="7" t="s">
        <v>1564</v>
      </c>
      <c r="U418" s="7" t="s">
        <v>76</v>
      </c>
      <c r="V418" s="26" t="e">
        <f t="shared" ca="1" si="14"/>
        <v>#NAME?</v>
      </c>
      <c r="W418" s="7"/>
      <c r="X418" s="7"/>
      <c r="Y418" s="31" t="s">
        <v>210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1565</v>
      </c>
      <c r="C419" s="49" t="s">
        <v>1566</v>
      </c>
      <c r="D419" s="7" t="s">
        <v>18</v>
      </c>
      <c r="E419" s="7" t="s">
        <v>76</v>
      </c>
      <c r="F419" s="7" t="s">
        <v>77</v>
      </c>
      <c r="G419" s="7" t="e">
        <f t="shared" ca="1" si="13"/>
        <v>#NAME?</v>
      </c>
      <c r="H419" s="26" t="s">
        <v>215</v>
      </c>
      <c r="I419" s="26" t="s">
        <v>23</v>
      </c>
      <c r="J419" s="7" t="str">
        <f t="shared" si="18"/>
        <v>Não</v>
      </c>
      <c r="K419" s="27">
        <v>45576</v>
      </c>
      <c r="L419" s="27"/>
      <c r="M419" s="7" t="s">
        <v>22</v>
      </c>
      <c r="N419" s="28">
        <v>1.2E-2</v>
      </c>
      <c r="O419" s="7" t="s">
        <v>23</v>
      </c>
      <c r="P419" s="29">
        <v>0</v>
      </c>
      <c r="Q419" s="94"/>
      <c r="R419" s="30"/>
      <c r="S419" s="7" t="s">
        <v>208</v>
      </c>
      <c r="T419" s="7" t="s">
        <v>1567</v>
      </c>
      <c r="U419" s="7" t="s">
        <v>76</v>
      </c>
      <c r="V419" s="26" t="e">
        <f t="shared" ca="1" si="14"/>
        <v>#NAME?</v>
      </c>
      <c r="W419" s="7"/>
      <c r="X419" s="7" t="s">
        <v>26</v>
      </c>
      <c r="Y419" s="31"/>
      <c r="Z419" s="32"/>
      <c r="AA419" s="35">
        <v>45576</v>
      </c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1568</v>
      </c>
      <c r="C420" s="4" t="s">
        <v>1569</v>
      </c>
      <c r="D420" s="7" t="s">
        <v>18</v>
      </c>
      <c r="E420" s="7" t="s">
        <v>30</v>
      </c>
      <c r="F420" s="7" t="s">
        <v>93</v>
      </c>
      <c r="G420" s="7" t="e">
        <f t="shared" ca="1" si="13"/>
        <v>#NAME?</v>
      </c>
      <c r="H420" s="26" t="s">
        <v>215</v>
      </c>
      <c r="I420" s="26" t="s">
        <v>23</v>
      </c>
      <c r="J420" s="7" t="str">
        <f t="shared" si="18"/>
        <v>Não</v>
      </c>
      <c r="K420" s="27">
        <v>45029</v>
      </c>
      <c r="L420" s="7"/>
      <c r="M420" s="7" t="s">
        <v>22</v>
      </c>
      <c r="N420" s="28">
        <v>7.0000000000000001E-3</v>
      </c>
      <c r="O420" s="7" t="s">
        <v>23</v>
      </c>
      <c r="P420" s="29">
        <v>0</v>
      </c>
      <c r="Q420" s="30"/>
      <c r="R420" s="94"/>
      <c r="S420" s="7" t="s">
        <v>208</v>
      </c>
      <c r="T420" s="7" t="s">
        <v>1570</v>
      </c>
      <c r="U420" s="7" t="s">
        <v>117</v>
      </c>
      <c r="V420" s="26" t="e">
        <f t="shared" ca="1" si="14"/>
        <v>#NAME?</v>
      </c>
      <c r="W420" s="7"/>
      <c r="X420" s="7"/>
      <c r="Y420" s="31" t="s">
        <v>210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1571</v>
      </c>
      <c r="C421" s="4" t="s">
        <v>1572</v>
      </c>
      <c r="D421" s="7" t="s">
        <v>81</v>
      </c>
      <c r="E421" s="7" t="s">
        <v>19</v>
      </c>
      <c r="F421" s="7" t="s">
        <v>262</v>
      </c>
      <c r="G421" s="7" t="e">
        <f t="shared" ca="1" si="13"/>
        <v>#NAME?</v>
      </c>
      <c r="H421" s="26" t="s">
        <v>343</v>
      </c>
      <c r="I421" s="26" t="s">
        <v>23</v>
      </c>
      <c r="J421" s="7" t="str">
        <f t="shared" si="18"/>
        <v>Não</v>
      </c>
      <c r="K421" s="27">
        <v>45691</v>
      </c>
      <c r="L421" s="7"/>
      <c r="M421" s="7" t="s">
        <v>122</v>
      </c>
      <c r="N421" s="28">
        <v>0</v>
      </c>
      <c r="O421" s="7" t="s">
        <v>23</v>
      </c>
      <c r="P421" s="29">
        <v>0</v>
      </c>
      <c r="Q421" s="30"/>
      <c r="R421" s="94"/>
      <c r="S421" s="7" t="s">
        <v>208</v>
      </c>
      <c r="T421" s="7" t="s">
        <v>1573</v>
      </c>
      <c r="U421" s="7" t="s">
        <v>19</v>
      </c>
      <c r="V421" s="26" t="e">
        <f t="shared" ca="1" si="14"/>
        <v>#NAME?</v>
      </c>
      <c r="W421" s="7"/>
      <c r="X421" s="7" t="s">
        <v>34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1574</v>
      </c>
      <c r="C422" s="4" t="s">
        <v>1575</v>
      </c>
      <c r="D422" s="7" t="s">
        <v>204</v>
      </c>
      <c r="E422" s="7" t="s">
        <v>19</v>
      </c>
      <c r="F422" s="7" t="s">
        <v>588</v>
      </c>
      <c r="G422" s="7" t="e">
        <f t="shared" ca="1" si="13"/>
        <v>#NAME?</v>
      </c>
      <c r="H422" s="26" t="s">
        <v>206</v>
      </c>
      <c r="I422" s="26" t="s">
        <v>23</v>
      </c>
      <c r="J422" s="7" t="str">
        <f t="shared" si="18"/>
        <v>Não</v>
      </c>
      <c r="K422" s="27">
        <v>45125</v>
      </c>
      <c r="L422" s="27">
        <v>45513</v>
      </c>
      <c r="M422" s="7" t="s">
        <v>1158</v>
      </c>
      <c r="N422" s="28">
        <v>0.01</v>
      </c>
      <c r="O422" s="7" t="s">
        <v>84</v>
      </c>
      <c r="P422" s="29">
        <v>0.1</v>
      </c>
      <c r="Q422" s="30"/>
      <c r="R422" s="47" t="s">
        <v>821</v>
      </c>
      <c r="S422" s="7" t="s">
        <v>208</v>
      </c>
      <c r="T422" s="7" t="s">
        <v>1576</v>
      </c>
      <c r="U422" s="7" t="s">
        <v>19</v>
      </c>
      <c r="V422" s="26" t="e">
        <f t="shared" ca="1" si="14"/>
        <v>#NAME?</v>
      </c>
      <c r="W422" s="7"/>
      <c r="X422" s="7"/>
      <c r="Y422" s="31" t="s">
        <v>210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1577</v>
      </c>
      <c r="C423" s="4" t="s">
        <v>1578</v>
      </c>
      <c r="D423" s="7" t="s">
        <v>18</v>
      </c>
      <c r="E423" s="7" t="s">
        <v>76</v>
      </c>
      <c r="F423" s="7" t="s">
        <v>229</v>
      </c>
      <c r="G423" s="7" t="e">
        <f t="shared" ca="1" si="13"/>
        <v>#NAME?</v>
      </c>
      <c r="H423" s="26" t="s">
        <v>215</v>
      </c>
      <c r="I423" s="26" t="s">
        <v>23</v>
      </c>
      <c r="J423" s="7" t="str">
        <f t="shared" si="18"/>
        <v>Não</v>
      </c>
      <c r="K423" s="27">
        <v>44949</v>
      </c>
      <c r="L423" s="7"/>
      <c r="M423" s="7" t="s">
        <v>22</v>
      </c>
      <c r="N423" s="28">
        <v>1.2E-2</v>
      </c>
      <c r="O423" s="7" t="s">
        <v>23</v>
      </c>
      <c r="P423" s="29">
        <v>0</v>
      </c>
      <c r="Q423" s="30"/>
      <c r="R423" s="94"/>
      <c r="S423" s="7" t="s">
        <v>208</v>
      </c>
      <c r="T423" s="7" t="s">
        <v>1579</v>
      </c>
      <c r="U423" s="7" t="s">
        <v>76</v>
      </c>
      <c r="V423" s="26" t="e">
        <f t="shared" ca="1" si="14"/>
        <v>#NAME?</v>
      </c>
      <c r="W423" s="7"/>
      <c r="X423" s="7" t="s">
        <v>232</v>
      </c>
      <c r="Y423" s="31" t="s">
        <v>324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1580</v>
      </c>
      <c r="C424" s="4" t="s">
        <v>1581</v>
      </c>
      <c r="D424" s="7" t="s">
        <v>18</v>
      </c>
      <c r="E424" s="7" t="s">
        <v>30</v>
      </c>
      <c r="F424" s="7" t="s">
        <v>93</v>
      </c>
      <c r="G424" s="7" t="e">
        <f t="shared" ca="1" si="13"/>
        <v>#NAME?</v>
      </c>
      <c r="H424" s="26" t="s">
        <v>343</v>
      </c>
      <c r="I424" s="26" t="s">
        <v>23</v>
      </c>
      <c r="J424" s="7" t="str">
        <f t="shared" si="18"/>
        <v>Não</v>
      </c>
      <c r="K424" s="27">
        <v>45695</v>
      </c>
      <c r="L424" s="7"/>
      <c r="M424" s="7" t="s">
        <v>115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208</v>
      </c>
      <c r="T424" s="7" t="s">
        <v>1582</v>
      </c>
      <c r="U424" s="7" t="s">
        <v>117</v>
      </c>
      <c r="V424" s="26" t="e">
        <f t="shared" ca="1" si="14"/>
        <v>#NAME?</v>
      </c>
      <c r="W424" s="7"/>
      <c r="X424" s="7" t="s">
        <v>34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1583</v>
      </c>
      <c r="C425" s="4" t="s">
        <v>1584</v>
      </c>
      <c r="D425" s="7" t="s">
        <v>18</v>
      </c>
      <c r="E425" s="7" t="s">
        <v>30</v>
      </c>
      <c r="F425" s="7" t="s">
        <v>93</v>
      </c>
      <c r="G425" s="7" t="e">
        <f t="shared" ca="1" si="13"/>
        <v>#NAME?</v>
      </c>
      <c r="H425" s="26" t="s">
        <v>215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83</v>
      </c>
      <c r="N425" s="10">
        <v>1.2E-2</v>
      </c>
      <c r="O425" s="6" t="s">
        <v>84</v>
      </c>
      <c r="P425" s="11">
        <v>0.1</v>
      </c>
      <c r="Q425" s="94"/>
      <c r="R425" s="30" t="s">
        <v>1585</v>
      </c>
      <c r="S425" s="7" t="s">
        <v>208</v>
      </c>
      <c r="T425" s="7" t="s">
        <v>1586</v>
      </c>
      <c r="U425" s="7" t="s">
        <v>117</v>
      </c>
      <c r="V425" s="26" t="e">
        <f t="shared" ca="1" si="14"/>
        <v>#NAME?</v>
      </c>
      <c r="W425" s="7"/>
      <c r="X425" s="7"/>
      <c r="Y425" s="31" t="s">
        <v>551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1587</v>
      </c>
      <c r="C426" s="4" t="s">
        <v>1588</v>
      </c>
      <c r="D426" s="7" t="s">
        <v>18</v>
      </c>
      <c r="E426" s="7" t="s">
        <v>76</v>
      </c>
      <c r="F426" s="7" t="s">
        <v>77</v>
      </c>
      <c r="G426" s="7" t="e">
        <f t="shared" ca="1" si="13"/>
        <v>#NAME?</v>
      </c>
      <c r="H426" s="26" t="s">
        <v>224</v>
      </c>
      <c r="I426" s="26" t="s">
        <v>225</v>
      </c>
      <c r="J426" s="7" t="str">
        <f t="shared" si="18"/>
        <v>Não</v>
      </c>
      <c r="K426" s="27">
        <v>45082</v>
      </c>
      <c r="L426" s="7"/>
      <c r="M426" s="7" t="s">
        <v>424</v>
      </c>
      <c r="N426" s="28">
        <v>0.02</v>
      </c>
      <c r="O426" s="7" t="s">
        <v>84</v>
      </c>
      <c r="P426" s="29">
        <v>0.2</v>
      </c>
      <c r="Q426" s="47"/>
      <c r="R426" s="47" t="s">
        <v>1589</v>
      </c>
      <c r="S426" s="7" t="s">
        <v>208</v>
      </c>
      <c r="T426" s="7" t="s">
        <v>1590</v>
      </c>
      <c r="U426" s="7" t="s">
        <v>1419</v>
      </c>
      <c r="V426" s="26" t="e">
        <f t="shared" ca="1" si="14"/>
        <v>#NAME?</v>
      </c>
      <c r="W426" s="7"/>
      <c r="X426" s="7"/>
      <c r="Y426" s="31" t="s">
        <v>210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1591</v>
      </c>
      <c r="C427" s="4" t="s">
        <v>1592</v>
      </c>
      <c r="D427" s="7" t="s">
        <v>18</v>
      </c>
      <c r="E427" s="7" t="s">
        <v>30</v>
      </c>
      <c r="F427" s="7" t="s">
        <v>93</v>
      </c>
      <c r="G427" s="7" t="e">
        <f t="shared" ca="1" si="13"/>
        <v>#NAME?</v>
      </c>
      <c r="H427" s="26" t="s">
        <v>215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267</v>
      </c>
      <c r="N427" s="28">
        <v>1.4999999999999999E-2</v>
      </c>
      <c r="O427" s="7" t="s">
        <v>84</v>
      </c>
      <c r="P427" s="29">
        <v>0.1</v>
      </c>
      <c r="Q427" s="47"/>
      <c r="R427" s="30"/>
      <c r="S427" s="7" t="s">
        <v>208</v>
      </c>
      <c r="T427" s="7" t="s">
        <v>1593</v>
      </c>
      <c r="U427" s="7" t="s">
        <v>117</v>
      </c>
      <c r="V427" s="26" t="e">
        <f t="shared" ca="1" si="14"/>
        <v>#NAME?</v>
      </c>
      <c r="W427" s="7"/>
      <c r="X427" s="7"/>
      <c r="Y427" s="31" t="s">
        <v>210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1594</v>
      </c>
      <c r="C428" s="4" t="s">
        <v>1595</v>
      </c>
      <c r="D428" s="7" t="s">
        <v>213</v>
      </c>
      <c r="E428" s="7" t="s">
        <v>76</v>
      </c>
      <c r="F428" s="7" t="s">
        <v>214</v>
      </c>
      <c r="G428" s="7" t="e">
        <f t="shared" ca="1" si="13"/>
        <v>#NAME?</v>
      </c>
      <c r="H428" s="26" t="s">
        <v>343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22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208</v>
      </c>
      <c r="T428" s="7" t="s">
        <v>1596</v>
      </c>
      <c r="U428" s="7" t="s">
        <v>127</v>
      </c>
      <c r="V428" s="26" t="e">
        <f t="shared" ca="1" si="14"/>
        <v>#NAME?</v>
      </c>
      <c r="W428" s="7"/>
      <c r="X428" s="7" t="s">
        <v>232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1597</v>
      </c>
      <c r="C429" s="4" t="s">
        <v>1598</v>
      </c>
      <c r="D429" s="7" t="s">
        <v>18</v>
      </c>
      <c r="E429" s="7" t="s">
        <v>19</v>
      </c>
      <c r="F429" s="7" t="s">
        <v>338</v>
      </c>
      <c r="G429" s="7" t="e">
        <f t="shared" ca="1" si="13"/>
        <v>#NAME?</v>
      </c>
      <c r="H429" s="26" t="s">
        <v>224</v>
      </c>
      <c r="I429" s="26" t="s">
        <v>225</v>
      </c>
      <c r="J429" s="7" t="str">
        <f t="shared" si="18"/>
        <v>Não</v>
      </c>
      <c r="K429" s="27">
        <v>45163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94"/>
      <c r="R429" s="30" t="s">
        <v>1599</v>
      </c>
      <c r="S429" s="7" t="s">
        <v>254</v>
      </c>
      <c r="T429" s="7" t="s">
        <v>1600</v>
      </c>
      <c r="U429" s="7" t="s">
        <v>276</v>
      </c>
      <c r="V429" s="26" t="e">
        <f t="shared" ca="1" si="14"/>
        <v>#NAME?</v>
      </c>
      <c r="W429" s="7"/>
      <c r="X429" s="7"/>
      <c r="Y429" s="31" t="s">
        <v>210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78" t="s">
        <v>1601</v>
      </c>
      <c r="C430" s="46" t="s">
        <v>1602</v>
      </c>
      <c r="D430" s="7" t="s">
        <v>18</v>
      </c>
      <c r="E430" s="7" t="s">
        <v>19</v>
      </c>
      <c r="F430" s="7" t="s">
        <v>266</v>
      </c>
      <c r="G430" s="7" t="e">
        <f t="shared" ca="1" si="13"/>
        <v>#NAME?</v>
      </c>
      <c r="H430" s="26" t="s">
        <v>224</v>
      </c>
      <c r="I430" s="26" t="s">
        <v>310</v>
      </c>
      <c r="J430" s="7" t="str">
        <f t="shared" si="18"/>
        <v>Não</v>
      </c>
      <c r="K430" s="27">
        <v>45362</v>
      </c>
      <c r="L430" s="7"/>
      <c r="M430" s="7" t="s">
        <v>424</v>
      </c>
      <c r="N430" s="28">
        <v>0.02</v>
      </c>
      <c r="O430" s="7" t="s">
        <v>84</v>
      </c>
      <c r="P430" s="29">
        <v>0.2</v>
      </c>
      <c r="Q430" s="94"/>
      <c r="R430" s="94"/>
      <c r="S430" s="7" t="s">
        <v>208</v>
      </c>
      <c r="T430" s="12" t="s">
        <v>1603</v>
      </c>
      <c r="U430" s="7" t="s">
        <v>127</v>
      </c>
      <c r="V430" s="26" t="e">
        <f t="shared" ca="1" si="14"/>
        <v>#NAME?</v>
      </c>
      <c r="W430" s="7"/>
      <c r="X430" s="7"/>
      <c r="Y430" s="31" t="s">
        <v>533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1604</v>
      </c>
      <c r="C431" s="46" t="s">
        <v>1605</v>
      </c>
      <c r="D431" s="7" t="s">
        <v>18</v>
      </c>
      <c r="E431" s="7" t="s">
        <v>30</v>
      </c>
      <c r="F431" s="7" t="s">
        <v>31</v>
      </c>
      <c r="G431" s="7" t="e">
        <f t="shared" ca="1" si="13"/>
        <v>#NAME?</v>
      </c>
      <c r="H431" s="26" t="s">
        <v>215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115</v>
      </c>
      <c r="N431" s="28">
        <v>1.2E-2</v>
      </c>
      <c r="O431" s="7" t="s">
        <v>23</v>
      </c>
      <c r="P431" s="29">
        <v>0</v>
      </c>
      <c r="Q431" s="94"/>
      <c r="R431" s="94"/>
      <c r="S431" s="7" t="s">
        <v>208</v>
      </c>
      <c r="T431" s="12" t="s">
        <v>1606</v>
      </c>
      <c r="U431" s="7" t="s">
        <v>117</v>
      </c>
      <c r="V431" s="26" t="e">
        <f t="shared" ca="1" si="14"/>
        <v>#NAME?</v>
      </c>
      <c r="W431" s="7"/>
      <c r="X431" s="7" t="s">
        <v>34</v>
      </c>
      <c r="Y431" s="31"/>
      <c r="Z431" s="32"/>
      <c r="AA431" s="33">
        <v>45684</v>
      </c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14" t="s">
        <v>1607</v>
      </c>
      <c r="C432" s="4" t="s">
        <v>1608</v>
      </c>
      <c r="D432" s="7" t="s">
        <v>18</v>
      </c>
      <c r="E432" s="7" t="s">
        <v>76</v>
      </c>
      <c r="F432" s="7" t="s">
        <v>88</v>
      </c>
      <c r="G432" s="7" t="e">
        <f t="shared" ca="1" si="13"/>
        <v>#NAME?</v>
      </c>
      <c r="H432" s="26" t="s">
        <v>224</v>
      </c>
      <c r="I432" s="26" t="s">
        <v>225</v>
      </c>
      <c r="J432" s="7" t="str">
        <f t="shared" si="18"/>
        <v>Não</v>
      </c>
      <c r="K432" s="27">
        <v>44950</v>
      </c>
      <c r="L432" s="7"/>
      <c r="M432" s="7" t="s">
        <v>22</v>
      </c>
      <c r="N432" s="28">
        <v>0.01</v>
      </c>
      <c r="O432" s="7" t="s">
        <v>23</v>
      </c>
      <c r="P432" s="29">
        <v>0</v>
      </c>
      <c r="Q432" s="30"/>
      <c r="R432" s="30" t="s">
        <v>1609</v>
      </c>
      <c r="S432" s="7" t="s">
        <v>208</v>
      </c>
      <c r="T432" s="7" t="s">
        <v>1610</v>
      </c>
      <c r="U432" s="7" t="s">
        <v>76</v>
      </c>
      <c r="V432" s="26" t="e">
        <f t="shared" ca="1" si="14"/>
        <v>#NAME?</v>
      </c>
      <c r="W432" s="7"/>
      <c r="X432" s="7"/>
      <c r="Y432" s="31" t="s">
        <v>210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1611</v>
      </c>
      <c r="C433" s="4" t="s">
        <v>1612</v>
      </c>
      <c r="D433" s="7" t="s">
        <v>18</v>
      </c>
      <c r="E433" s="7" t="s">
        <v>19</v>
      </c>
      <c r="F433" s="7" t="s">
        <v>266</v>
      </c>
      <c r="G433" s="7" t="e">
        <f t="shared" ca="1" si="13"/>
        <v>#NAME?</v>
      </c>
      <c r="H433" s="26" t="s">
        <v>215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437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208</v>
      </c>
      <c r="T433" s="7" t="s">
        <v>1613</v>
      </c>
      <c r="U433" s="7" t="s">
        <v>19</v>
      </c>
      <c r="V433" s="26" t="e">
        <f t="shared" ca="1" si="14"/>
        <v>#NAME?</v>
      </c>
      <c r="W433" s="7"/>
      <c r="X433" s="7" t="s">
        <v>34</v>
      </c>
      <c r="Y433" s="31"/>
      <c r="Z433" s="32"/>
      <c r="AA433" s="33">
        <v>45565</v>
      </c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1614</v>
      </c>
      <c r="C434" s="4" t="s">
        <v>1615</v>
      </c>
      <c r="D434" s="7" t="s">
        <v>18</v>
      </c>
      <c r="E434" s="7" t="s">
        <v>30</v>
      </c>
      <c r="F434" s="7" t="s">
        <v>31</v>
      </c>
      <c r="G434" s="7" t="e">
        <f t="shared" ca="1" si="13"/>
        <v>#NAME?</v>
      </c>
      <c r="H434" s="26" t="s">
        <v>215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999</v>
      </c>
      <c r="N434" s="28">
        <v>0.02</v>
      </c>
      <c r="O434" s="7" t="s">
        <v>248</v>
      </c>
      <c r="P434" s="29">
        <v>0.2</v>
      </c>
      <c r="Q434" s="30"/>
      <c r="R434" s="94"/>
      <c r="S434" s="7" t="s">
        <v>208</v>
      </c>
      <c r="T434" s="7" t="s">
        <v>1616</v>
      </c>
      <c r="U434" s="7" t="s">
        <v>117</v>
      </c>
      <c r="V434" s="26" t="e">
        <f t="shared" ca="1" si="14"/>
        <v>#NAME?</v>
      </c>
      <c r="W434" s="7"/>
      <c r="X434" s="7"/>
      <c r="Y434" s="31" t="s">
        <v>210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1617</v>
      </c>
      <c r="C435" s="4" t="s">
        <v>1618</v>
      </c>
      <c r="D435" s="7" t="s">
        <v>112</v>
      </c>
      <c r="E435" s="7" t="s">
        <v>30</v>
      </c>
      <c r="F435" s="7" t="s">
        <v>1619</v>
      </c>
      <c r="G435" s="7" t="e">
        <f t="shared" ca="1" si="13"/>
        <v>#NAME?</v>
      </c>
      <c r="H435" s="26" t="s">
        <v>224</v>
      </c>
      <c r="I435" s="26" t="s">
        <v>310</v>
      </c>
      <c r="J435" s="7" t="str">
        <f t="shared" si="18"/>
        <v>Não</v>
      </c>
      <c r="K435" s="27">
        <v>45456</v>
      </c>
      <c r="L435" s="7"/>
      <c r="M435" s="7" t="s">
        <v>83</v>
      </c>
      <c r="N435" s="28">
        <v>1.2E-2</v>
      </c>
      <c r="O435" s="7" t="s">
        <v>84</v>
      </c>
      <c r="P435" s="29">
        <v>0.1</v>
      </c>
      <c r="Q435" s="30"/>
      <c r="R435" s="94"/>
      <c r="S435" s="7" t="s">
        <v>208</v>
      </c>
      <c r="T435" s="7" t="s">
        <v>1620</v>
      </c>
      <c r="U435" s="7" t="s">
        <v>127</v>
      </c>
      <c r="V435" s="26" t="e">
        <f t="shared" ca="1" si="14"/>
        <v>#NAME?</v>
      </c>
      <c r="W435" s="7"/>
      <c r="X435" s="7" t="s">
        <v>34</v>
      </c>
      <c r="Y435" s="31" t="s">
        <v>210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1621</v>
      </c>
      <c r="C436" s="4" t="s">
        <v>1622</v>
      </c>
      <c r="D436" s="7" t="s">
        <v>18</v>
      </c>
      <c r="E436" s="7" t="s">
        <v>30</v>
      </c>
      <c r="F436" s="7" t="s">
        <v>31</v>
      </c>
      <c r="G436" s="7" t="e">
        <f t="shared" ca="1" si="13"/>
        <v>#NAME?</v>
      </c>
      <c r="H436" s="26" t="s">
        <v>215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267</v>
      </c>
      <c r="N436" s="28">
        <v>1.4999999999999999E-2</v>
      </c>
      <c r="O436" s="7" t="s">
        <v>84</v>
      </c>
      <c r="P436" s="29">
        <v>0.1</v>
      </c>
      <c r="Q436" s="94"/>
      <c r="R436" s="94"/>
      <c r="S436" s="7" t="s">
        <v>208</v>
      </c>
      <c r="T436" s="7" t="s">
        <v>1623</v>
      </c>
      <c r="U436" s="7" t="s">
        <v>117</v>
      </c>
      <c r="V436" s="26" t="e">
        <f t="shared" ca="1" si="14"/>
        <v>#NAME?</v>
      </c>
      <c r="W436" s="7"/>
      <c r="X436" s="7" t="s">
        <v>232</v>
      </c>
      <c r="Y436" s="31"/>
      <c r="Z436" s="32"/>
      <c r="AA436" s="35">
        <v>45576</v>
      </c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1621</v>
      </c>
      <c r="C437" s="4" t="s">
        <v>1624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224</v>
      </c>
      <c r="I437" s="26" t="s">
        <v>225</v>
      </c>
      <c r="J437" s="7" t="str">
        <f t="shared" si="18"/>
        <v>Não</v>
      </c>
      <c r="K437" s="27">
        <v>45042</v>
      </c>
      <c r="L437" s="7"/>
      <c r="M437" s="7" t="s">
        <v>267</v>
      </c>
      <c r="N437" s="28">
        <v>1.4999999999999999E-2</v>
      </c>
      <c r="O437" s="7" t="s">
        <v>84</v>
      </c>
      <c r="P437" s="29">
        <v>0.1</v>
      </c>
      <c r="Q437" s="94"/>
      <c r="R437" s="94"/>
      <c r="S437" s="7" t="s">
        <v>208</v>
      </c>
      <c r="T437" s="7" t="s">
        <v>1623</v>
      </c>
      <c r="U437" s="7" t="s">
        <v>117</v>
      </c>
      <c r="V437" s="26" t="e">
        <f t="shared" ca="1" si="14"/>
        <v>#NAME?</v>
      </c>
      <c r="W437" s="7"/>
      <c r="X437" s="7" t="s">
        <v>232</v>
      </c>
      <c r="Y437" s="31" t="s">
        <v>210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1625</v>
      </c>
      <c r="C438" s="4" t="s">
        <v>1626</v>
      </c>
      <c r="D438" s="7" t="s">
        <v>18</v>
      </c>
      <c r="E438" s="7" t="s">
        <v>19</v>
      </c>
      <c r="F438" s="7" t="s">
        <v>453</v>
      </c>
      <c r="G438" s="7" t="e">
        <f t="shared" ca="1" si="13"/>
        <v>#NAME?</v>
      </c>
      <c r="H438" s="26" t="s">
        <v>224</v>
      </c>
      <c r="I438" s="26" t="s">
        <v>225</v>
      </c>
      <c r="J438" s="7" t="str">
        <f t="shared" si="18"/>
        <v>Não</v>
      </c>
      <c r="K438" s="27">
        <v>44959</v>
      </c>
      <c r="L438" s="7"/>
      <c r="M438" s="7" t="s">
        <v>122</v>
      </c>
      <c r="N438" s="28">
        <v>0</v>
      </c>
      <c r="O438" s="7" t="s">
        <v>23</v>
      </c>
      <c r="P438" s="29">
        <v>0</v>
      </c>
      <c r="Q438" s="39"/>
      <c r="R438" s="30" t="s">
        <v>1627</v>
      </c>
      <c r="S438" s="7" t="s">
        <v>208</v>
      </c>
      <c r="T438" s="7" t="s">
        <v>1628</v>
      </c>
      <c r="U438" s="7" t="s">
        <v>19</v>
      </c>
      <c r="V438" s="26" t="e">
        <f t="shared" ca="1" si="14"/>
        <v>#NAME?</v>
      </c>
      <c r="W438" s="7"/>
      <c r="X438" s="7"/>
      <c r="Y438" s="31" t="s">
        <v>210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1629</v>
      </c>
      <c r="C439" s="4" t="s">
        <v>1630</v>
      </c>
      <c r="D439" s="7" t="s">
        <v>18</v>
      </c>
      <c r="E439" s="7" t="s">
        <v>76</v>
      </c>
      <c r="F439" s="7" t="s">
        <v>229</v>
      </c>
      <c r="G439" s="7" t="e">
        <f t="shared" ca="1" si="13"/>
        <v>#NAME?</v>
      </c>
      <c r="H439" s="26" t="s">
        <v>215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267</v>
      </c>
      <c r="N439" s="28">
        <v>1.4999999999999999E-2</v>
      </c>
      <c r="O439" s="7" t="s">
        <v>84</v>
      </c>
      <c r="P439" s="29">
        <v>0.1</v>
      </c>
      <c r="Q439" s="94"/>
      <c r="R439" s="145"/>
      <c r="S439" s="7" t="s">
        <v>208</v>
      </c>
      <c r="T439" s="7" t="s">
        <v>1631</v>
      </c>
      <c r="U439" s="7" t="s">
        <v>76</v>
      </c>
      <c r="V439" s="26" t="e">
        <f t="shared" ca="1" si="14"/>
        <v>#NAME?</v>
      </c>
      <c r="W439" s="7"/>
      <c r="X439" s="7"/>
      <c r="Y439" s="31" t="s">
        <v>324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3" t="s">
        <v>1632</v>
      </c>
      <c r="C440" s="4" t="s">
        <v>1633</v>
      </c>
      <c r="D440" s="7" t="s">
        <v>18</v>
      </c>
      <c r="E440" s="7" t="s">
        <v>19</v>
      </c>
      <c r="F440" s="7" t="s">
        <v>453</v>
      </c>
      <c r="G440" s="7" t="e">
        <f t="shared" ca="1" si="13"/>
        <v>#NAME?</v>
      </c>
      <c r="H440" s="26" t="s">
        <v>224</v>
      </c>
      <c r="I440" s="26" t="s">
        <v>225</v>
      </c>
      <c r="J440" s="7" t="str">
        <f t="shared" si="18"/>
        <v>Não</v>
      </c>
      <c r="K440" s="27">
        <v>45020</v>
      </c>
      <c r="L440" s="7"/>
      <c r="M440" s="7" t="s">
        <v>22</v>
      </c>
      <c r="N440" s="28">
        <v>1.2E-2</v>
      </c>
      <c r="O440" s="7" t="s">
        <v>23</v>
      </c>
      <c r="P440" s="29">
        <v>0</v>
      </c>
      <c r="Q440" s="94"/>
      <c r="R440" s="146" t="s">
        <v>1634</v>
      </c>
      <c r="S440" s="7" t="s">
        <v>208</v>
      </c>
      <c r="T440" s="7" t="s">
        <v>1635</v>
      </c>
      <c r="U440" s="7" t="s">
        <v>19</v>
      </c>
      <c r="V440" s="26" t="e">
        <f t="shared" ca="1" si="14"/>
        <v>#NAME?</v>
      </c>
      <c r="W440" s="7"/>
      <c r="X440" s="7"/>
      <c r="Y440" s="31" t="s">
        <v>210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40" t="s">
        <v>1636</v>
      </c>
      <c r="C441" s="41" t="s">
        <v>1637</v>
      </c>
      <c r="D441" s="7" t="s">
        <v>18</v>
      </c>
      <c r="E441" s="7" t="s">
        <v>76</v>
      </c>
      <c r="F441" s="7" t="s">
        <v>229</v>
      </c>
      <c r="G441" s="7" t="e">
        <f t="shared" ca="1" si="13"/>
        <v>#NAME?</v>
      </c>
      <c r="H441" s="26" t="s">
        <v>224</v>
      </c>
      <c r="I441" s="26" t="s">
        <v>225</v>
      </c>
      <c r="J441" s="7" t="str">
        <f t="shared" si="18"/>
        <v>Não</v>
      </c>
      <c r="K441" s="27">
        <v>45426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/>
      <c r="S441" s="7" t="s">
        <v>208</v>
      </c>
      <c r="T441" s="6" t="s">
        <v>1638</v>
      </c>
      <c r="U441" s="7" t="s">
        <v>76</v>
      </c>
      <c r="V441" s="26" t="e">
        <f t="shared" ca="1" si="14"/>
        <v>#NAME?</v>
      </c>
      <c r="W441" s="7"/>
      <c r="X441" s="7" t="s">
        <v>34</v>
      </c>
      <c r="Y441" s="31" t="s">
        <v>210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14" t="s">
        <v>1639</v>
      </c>
      <c r="C442" s="4" t="s">
        <v>1640</v>
      </c>
      <c r="D442" s="7" t="s">
        <v>204</v>
      </c>
      <c r="E442" s="7" t="s">
        <v>19</v>
      </c>
      <c r="F442" s="7" t="s">
        <v>205</v>
      </c>
      <c r="G442" s="7" t="e">
        <f t="shared" ca="1" si="13"/>
        <v>#NAME?</v>
      </c>
      <c r="H442" s="26" t="s">
        <v>206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424</v>
      </c>
      <c r="N442" s="28">
        <v>0.02</v>
      </c>
      <c r="O442" s="7" t="s">
        <v>84</v>
      </c>
      <c r="P442" s="29">
        <v>0.2</v>
      </c>
      <c r="Q442" s="94"/>
      <c r="R442" s="94"/>
      <c r="S442" s="7" t="s">
        <v>208</v>
      </c>
      <c r="T442" s="7" t="s">
        <v>1641</v>
      </c>
      <c r="U442" s="7" t="s">
        <v>19</v>
      </c>
      <c r="V442" s="26" t="e">
        <f t="shared" ca="1" si="14"/>
        <v>#NAME?</v>
      </c>
      <c r="W442" s="7"/>
      <c r="X442" s="7"/>
      <c r="Y442" s="31" t="s">
        <v>533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39" t="s">
        <v>1642</v>
      </c>
      <c r="C443" s="65" t="s">
        <v>1643</v>
      </c>
      <c r="D443" s="7" t="s">
        <v>18</v>
      </c>
      <c r="E443" s="7" t="s">
        <v>30</v>
      </c>
      <c r="F443" s="7" t="s">
        <v>31</v>
      </c>
      <c r="G443" s="7" t="e">
        <f t="shared" ca="1" si="13"/>
        <v>#NAME?</v>
      </c>
      <c r="H443" s="26" t="s">
        <v>215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83</v>
      </c>
      <c r="N443" s="28">
        <v>1.2E-2</v>
      </c>
      <c r="O443" s="7" t="s">
        <v>84</v>
      </c>
      <c r="P443" s="29">
        <v>0.1</v>
      </c>
      <c r="Q443" s="94"/>
      <c r="R443" s="94"/>
      <c r="S443" s="7" t="s">
        <v>208</v>
      </c>
      <c r="T443" s="7" t="s">
        <v>1644</v>
      </c>
      <c r="U443" s="7" t="s">
        <v>117</v>
      </c>
      <c r="V443" s="26" t="e">
        <f t="shared" ca="1" si="14"/>
        <v>#NAME?</v>
      </c>
      <c r="W443" s="7"/>
      <c r="X443" s="7"/>
      <c r="Y443" s="31" t="s">
        <v>210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147" t="s">
        <v>1645</v>
      </c>
      <c r="C444" s="148" t="s">
        <v>1646</v>
      </c>
      <c r="D444" s="7" t="s">
        <v>18</v>
      </c>
      <c r="E444" s="7" t="s">
        <v>76</v>
      </c>
      <c r="F444" s="7" t="s">
        <v>77</v>
      </c>
      <c r="G444" s="7" t="e">
        <f t="shared" ca="1" si="13"/>
        <v>#NAME?</v>
      </c>
      <c r="H444" s="26" t="s">
        <v>224</v>
      </c>
      <c r="I444" s="26" t="s">
        <v>291</v>
      </c>
      <c r="J444" s="7" t="str">
        <f t="shared" si="18"/>
        <v>Não</v>
      </c>
      <c r="K444" s="27">
        <v>45166</v>
      </c>
      <c r="L444" s="27"/>
      <c r="M444" s="7" t="s">
        <v>22</v>
      </c>
      <c r="N444" s="28">
        <v>1.2E-2</v>
      </c>
      <c r="O444" s="7" t="s">
        <v>23</v>
      </c>
      <c r="P444" s="29">
        <v>0</v>
      </c>
      <c r="Q444" s="94"/>
      <c r="R444" s="94"/>
      <c r="S444" s="7" t="s">
        <v>208</v>
      </c>
      <c r="T444" s="7" t="s">
        <v>1647</v>
      </c>
      <c r="U444" s="7" t="s">
        <v>76</v>
      </c>
      <c r="V444" s="26" t="e">
        <f t="shared" ca="1" si="14"/>
        <v>#NAME?</v>
      </c>
      <c r="W444" s="7"/>
      <c r="X444" s="7"/>
      <c r="Y444" s="31" t="s">
        <v>210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" t="s">
        <v>1648</v>
      </c>
      <c r="C445" s="67" t="s">
        <v>1649</v>
      </c>
      <c r="D445" s="7" t="s">
        <v>242</v>
      </c>
      <c r="E445" s="7" t="s">
        <v>76</v>
      </c>
      <c r="F445" s="7" t="s">
        <v>243</v>
      </c>
      <c r="G445" s="7" t="e">
        <f t="shared" ca="1" si="13"/>
        <v>#NAME?</v>
      </c>
      <c r="H445" s="26" t="s">
        <v>215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208</v>
      </c>
      <c r="T445" s="7" t="s">
        <v>1650</v>
      </c>
      <c r="U445" s="7" t="s">
        <v>76</v>
      </c>
      <c r="V445" s="26" t="e">
        <f t="shared" ca="1" si="14"/>
        <v>#NAME?</v>
      </c>
      <c r="W445" s="7"/>
      <c r="X445" s="7" t="s">
        <v>34</v>
      </c>
      <c r="Y445" s="31" t="s">
        <v>210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1651</v>
      </c>
      <c r="C446" s="4" t="s">
        <v>1652</v>
      </c>
      <c r="D446" s="7" t="s">
        <v>18</v>
      </c>
      <c r="E446" s="7" t="s">
        <v>19</v>
      </c>
      <c r="F446" s="7" t="s">
        <v>266</v>
      </c>
      <c r="G446" s="7" t="e">
        <f t="shared" ca="1" si="13"/>
        <v>#NAME?</v>
      </c>
      <c r="H446" s="26" t="s">
        <v>215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83</v>
      </c>
      <c r="N446" s="28">
        <v>1.2E-2</v>
      </c>
      <c r="O446" s="7" t="s">
        <v>84</v>
      </c>
      <c r="P446" s="29">
        <v>0.1</v>
      </c>
      <c r="Q446" s="94"/>
      <c r="R446" s="30" t="s">
        <v>1653</v>
      </c>
      <c r="S446" s="7" t="s">
        <v>208</v>
      </c>
      <c r="T446" s="7" t="s">
        <v>1654</v>
      </c>
      <c r="U446" s="7" t="s">
        <v>19</v>
      </c>
      <c r="V446" s="26" t="e">
        <f t="shared" ca="1" si="14"/>
        <v>#NAME?</v>
      </c>
      <c r="W446" s="7"/>
      <c r="X446" s="7"/>
      <c r="Y446" s="31" t="s">
        <v>210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1651</v>
      </c>
      <c r="C447" s="149" t="s">
        <v>1655</v>
      </c>
      <c r="D447" s="7" t="s">
        <v>18</v>
      </c>
      <c r="E447" s="7" t="s">
        <v>19</v>
      </c>
      <c r="F447" s="7" t="s">
        <v>266</v>
      </c>
      <c r="G447" s="7" t="e">
        <f t="shared" ca="1" si="13"/>
        <v>#NAME?</v>
      </c>
      <c r="H447" s="26" t="s">
        <v>215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83</v>
      </c>
      <c r="N447" s="28">
        <v>1.2E-2</v>
      </c>
      <c r="O447" s="7" t="s">
        <v>84</v>
      </c>
      <c r="P447" s="29">
        <v>0.1</v>
      </c>
      <c r="Q447" s="94"/>
      <c r="R447" s="30" t="s">
        <v>1656</v>
      </c>
      <c r="S447" s="7" t="s">
        <v>208</v>
      </c>
      <c r="T447" s="7" t="s">
        <v>1654</v>
      </c>
      <c r="U447" s="7" t="s">
        <v>19</v>
      </c>
      <c r="V447" s="26" t="e">
        <f t="shared" ca="1" si="14"/>
        <v>#NAME?</v>
      </c>
      <c r="W447" s="7"/>
      <c r="X447" s="7"/>
      <c r="Y447" s="31" t="s">
        <v>210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40" t="s">
        <v>1657</v>
      </c>
      <c r="C448" s="150" t="s">
        <v>1658</v>
      </c>
      <c r="D448" s="7" t="s">
        <v>18</v>
      </c>
      <c r="E448" s="7" t="s">
        <v>19</v>
      </c>
      <c r="F448" s="7" t="s">
        <v>266</v>
      </c>
      <c r="G448" s="7" t="e">
        <f t="shared" ca="1" si="13"/>
        <v>#NAME?</v>
      </c>
      <c r="H448" s="26" t="s">
        <v>215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83</v>
      </c>
      <c r="N448" s="28">
        <v>1.2E-2</v>
      </c>
      <c r="O448" s="7" t="s">
        <v>84</v>
      </c>
      <c r="P448" s="29">
        <v>0.1</v>
      </c>
      <c r="Q448" s="94"/>
      <c r="R448" s="94"/>
      <c r="S448" s="7" t="s">
        <v>208</v>
      </c>
      <c r="T448" s="7" t="s">
        <v>1654</v>
      </c>
      <c r="U448" s="7" t="s">
        <v>19</v>
      </c>
      <c r="V448" s="26" t="e">
        <f t="shared" ca="1" si="14"/>
        <v>#NAME?</v>
      </c>
      <c r="W448" s="7"/>
      <c r="X448" s="7" t="s">
        <v>232</v>
      </c>
      <c r="Y448" s="31" t="s">
        <v>210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14" t="s">
        <v>1659</v>
      </c>
      <c r="C449" s="151" t="s">
        <v>1660</v>
      </c>
      <c r="D449" s="7" t="s">
        <v>81</v>
      </c>
      <c r="E449" s="7" t="s">
        <v>19</v>
      </c>
      <c r="F449" s="7" t="s">
        <v>262</v>
      </c>
      <c r="G449" s="7" t="e">
        <f t="shared" ca="1" si="13"/>
        <v>#NAME?</v>
      </c>
      <c r="H449" s="26" t="s">
        <v>215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22</v>
      </c>
      <c r="N449" s="28">
        <v>1.2E-2</v>
      </c>
      <c r="O449" s="7" t="s">
        <v>23</v>
      </c>
      <c r="P449" s="29">
        <v>0</v>
      </c>
      <c r="Q449" s="94"/>
      <c r="R449" s="30" t="s">
        <v>1661</v>
      </c>
      <c r="S449" s="7" t="s">
        <v>208</v>
      </c>
      <c r="T449" s="7" t="s">
        <v>1662</v>
      </c>
      <c r="U449" s="7" t="s">
        <v>19</v>
      </c>
      <c r="V449" s="26" t="e">
        <f t="shared" ca="1" si="14"/>
        <v>#NAME?</v>
      </c>
      <c r="W449" s="7"/>
      <c r="X449" s="7" t="s">
        <v>34</v>
      </c>
      <c r="Y449" s="31"/>
      <c r="Z449" s="32"/>
      <c r="AA449" s="33">
        <v>45568</v>
      </c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3" t="s">
        <v>1663</v>
      </c>
      <c r="C450" s="4" t="s">
        <v>1664</v>
      </c>
      <c r="D450" s="7" t="s">
        <v>18</v>
      </c>
      <c r="E450" s="7" t="s">
        <v>19</v>
      </c>
      <c r="F450" s="7" t="s">
        <v>97</v>
      </c>
      <c r="G450" s="7" t="e">
        <f t="shared" ca="1" si="13"/>
        <v>#NAME?</v>
      </c>
      <c r="H450" s="26" t="s">
        <v>215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22</v>
      </c>
      <c r="N450" s="28">
        <v>1.2E-2</v>
      </c>
      <c r="O450" s="7" t="s">
        <v>23</v>
      </c>
      <c r="P450" s="29">
        <v>0</v>
      </c>
      <c r="Q450" s="30" t="s">
        <v>1665</v>
      </c>
      <c r="R450" s="82"/>
      <c r="S450" s="7" t="s">
        <v>208</v>
      </c>
      <c r="T450" s="7" t="s">
        <v>1666</v>
      </c>
      <c r="U450" s="7" t="s">
        <v>368</v>
      </c>
      <c r="V450" s="26" t="e">
        <f t="shared" ca="1" si="14"/>
        <v>#NAME?</v>
      </c>
      <c r="W450" s="7"/>
      <c r="X450" s="7"/>
      <c r="Y450" s="7" t="s">
        <v>210</v>
      </c>
      <c r="Z450" s="7"/>
      <c r="AA450" s="27">
        <v>44994</v>
      </c>
      <c r="AB450" s="152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14" t="s">
        <v>1667</v>
      </c>
      <c r="C451" s="53" t="s">
        <v>1668</v>
      </c>
      <c r="D451" s="7" t="s">
        <v>204</v>
      </c>
      <c r="E451" s="7" t="s">
        <v>19</v>
      </c>
      <c r="F451" s="7" t="s">
        <v>899</v>
      </c>
      <c r="G451" s="7" t="e">
        <f t="shared" ca="1" si="13"/>
        <v>#NAME?</v>
      </c>
      <c r="H451" s="26" t="s">
        <v>206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83</v>
      </c>
      <c r="N451" s="28">
        <v>1.2E-2</v>
      </c>
      <c r="O451" s="7" t="s">
        <v>23</v>
      </c>
      <c r="P451" s="29">
        <v>0</v>
      </c>
      <c r="Q451" s="30"/>
      <c r="R451" s="47" t="s">
        <v>388</v>
      </c>
      <c r="S451" s="7" t="s">
        <v>208</v>
      </c>
      <c r="T451" s="7" t="s">
        <v>1669</v>
      </c>
      <c r="U451" s="7" t="s">
        <v>19</v>
      </c>
      <c r="V451" s="26" t="e">
        <f t="shared" ca="1" si="14"/>
        <v>#NAME?</v>
      </c>
      <c r="W451" s="7"/>
      <c r="X451" s="7"/>
      <c r="Y451" s="31" t="s">
        <v>324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1670</v>
      </c>
      <c r="C452" s="4" t="s">
        <v>1671</v>
      </c>
      <c r="D452" s="7" t="s">
        <v>18</v>
      </c>
      <c r="E452" s="7" t="s">
        <v>19</v>
      </c>
      <c r="F452" s="7" t="s">
        <v>266</v>
      </c>
      <c r="G452" s="7" t="e">
        <f t="shared" ca="1" si="13"/>
        <v>#NAME?</v>
      </c>
      <c r="H452" s="26" t="s">
        <v>215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22</v>
      </c>
      <c r="N452" s="28">
        <v>0.01</v>
      </c>
      <c r="O452" s="7" t="s">
        <v>23</v>
      </c>
      <c r="P452" s="29">
        <v>0</v>
      </c>
      <c r="Q452" s="94"/>
      <c r="R452" s="94"/>
      <c r="S452" s="7" t="s">
        <v>208</v>
      </c>
      <c r="T452" s="7" t="s">
        <v>1672</v>
      </c>
      <c r="U452" s="7" t="s">
        <v>19</v>
      </c>
      <c r="V452" s="26" t="e">
        <f t="shared" ca="1" si="14"/>
        <v>#NAME?</v>
      </c>
      <c r="W452" s="7"/>
      <c r="X452" s="7"/>
      <c r="Y452" s="31" t="s">
        <v>210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1673</v>
      </c>
      <c r="C453" s="48" t="s">
        <v>1674</v>
      </c>
      <c r="D453" s="7" t="s">
        <v>204</v>
      </c>
      <c r="E453" s="7" t="s">
        <v>19</v>
      </c>
      <c r="F453" s="7" t="s">
        <v>272</v>
      </c>
      <c r="G453" s="7" t="e">
        <f t="shared" ca="1" si="13"/>
        <v>#NAME?</v>
      </c>
      <c r="H453" s="26" t="s">
        <v>224</v>
      </c>
      <c r="I453" s="26" t="s">
        <v>252</v>
      </c>
      <c r="J453" s="7" t="str">
        <f t="shared" si="19"/>
        <v>Não</v>
      </c>
      <c r="K453" s="27">
        <v>45579</v>
      </c>
      <c r="L453" s="7"/>
      <c r="M453" s="7" t="s">
        <v>273</v>
      </c>
      <c r="N453" s="28">
        <v>3.0000000000000001E-3</v>
      </c>
      <c r="O453" s="7" t="s">
        <v>23</v>
      </c>
      <c r="P453" s="29">
        <v>0</v>
      </c>
      <c r="Q453" s="30" t="s">
        <v>1675</v>
      </c>
      <c r="R453" s="94"/>
      <c r="S453" s="7" t="s">
        <v>208</v>
      </c>
      <c r="T453" s="7" t="s">
        <v>1676</v>
      </c>
      <c r="U453" s="7" t="s">
        <v>276</v>
      </c>
      <c r="V453" s="26" t="e">
        <f t="shared" ca="1" si="14"/>
        <v>#NAME?</v>
      </c>
      <c r="W453" s="7"/>
      <c r="X453" s="7" t="s">
        <v>34</v>
      </c>
      <c r="Y453" s="31"/>
      <c r="Z453" s="32"/>
      <c r="AA453" s="35">
        <v>45579</v>
      </c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40" t="s">
        <v>1677</v>
      </c>
      <c r="C454" s="41" t="s">
        <v>1678</v>
      </c>
      <c r="D454" s="7" t="s">
        <v>242</v>
      </c>
      <c r="E454" s="7" t="s">
        <v>76</v>
      </c>
      <c r="F454" s="7" t="s">
        <v>243</v>
      </c>
      <c r="G454" s="7" t="e">
        <f t="shared" ca="1" si="13"/>
        <v>#NAME?</v>
      </c>
      <c r="H454" s="26" t="s">
        <v>215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83</v>
      </c>
      <c r="N454" s="28">
        <v>1.2E-2</v>
      </c>
      <c r="O454" s="7" t="s">
        <v>84</v>
      </c>
      <c r="P454" s="29">
        <v>0.1</v>
      </c>
      <c r="Q454" s="94"/>
      <c r="R454" s="94"/>
      <c r="S454" s="7" t="s">
        <v>208</v>
      </c>
      <c r="T454" s="6" t="s">
        <v>1679</v>
      </c>
      <c r="U454" s="7" t="s">
        <v>76</v>
      </c>
      <c r="V454" s="26" t="e">
        <f t="shared" ca="1" si="14"/>
        <v>#NAME?</v>
      </c>
      <c r="W454" s="7"/>
      <c r="X454" s="7" t="s">
        <v>34</v>
      </c>
      <c r="Y454" s="31" t="s">
        <v>210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14" t="s">
        <v>1680</v>
      </c>
      <c r="C455" s="4" t="s">
        <v>1681</v>
      </c>
      <c r="D455" s="7" t="s">
        <v>204</v>
      </c>
      <c r="E455" s="7" t="s">
        <v>19</v>
      </c>
      <c r="F455" s="7" t="s">
        <v>205</v>
      </c>
      <c r="G455" s="7" t="e">
        <f t="shared" ca="1" si="13"/>
        <v>#NAME?</v>
      </c>
      <c r="H455" s="26" t="s">
        <v>206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267</v>
      </c>
      <c r="N455" s="28">
        <v>1.6E-2</v>
      </c>
      <c r="O455" s="7" t="s">
        <v>84</v>
      </c>
      <c r="P455" s="29">
        <v>0.2</v>
      </c>
      <c r="Q455" s="94"/>
      <c r="R455" s="94"/>
      <c r="S455" s="7" t="s">
        <v>208</v>
      </c>
      <c r="T455" s="7" t="s">
        <v>1682</v>
      </c>
      <c r="U455" s="7" t="s">
        <v>19</v>
      </c>
      <c r="V455" s="26" t="e">
        <f t="shared" ca="1" si="14"/>
        <v>#NAME?</v>
      </c>
      <c r="W455" s="7"/>
      <c r="X455" s="7"/>
      <c r="Y455" s="31" t="s">
        <v>210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1683</v>
      </c>
      <c r="C456" s="4" t="s">
        <v>1684</v>
      </c>
      <c r="D456" s="7" t="s">
        <v>18</v>
      </c>
      <c r="E456" s="7" t="s">
        <v>19</v>
      </c>
      <c r="F456" s="7" t="s">
        <v>453</v>
      </c>
      <c r="G456" s="7" t="e">
        <f t="shared" ca="1" si="13"/>
        <v>#NAME?</v>
      </c>
      <c r="H456" s="26" t="s">
        <v>224</v>
      </c>
      <c r="I456" s="26" t="s">
        <v>310</v>
      </c>
      <c r="J456" s="7" t="str">
        <f t="shared" si="20"/>
        <v>Não</v>
      </c>
      <c r="K456" s="27">
        <v>45267</v>
      </c>
      <c r="L456" s="7"/>
      <c r="M456" s="9" t="s">
        <v>122</v>
      </c>
      <c r="N456" s="10">
        <v>0</v>
      </c>
      <c r="O456" s="6" t="s">
        <v>23</v>
      </c>
      <c r="P456" s="11">
        <v>0</v>
      </c>
      <c r="Q456" s="30"/>
      <c r="R456" s="94"/>
      <c r="S456" s="7" t="s">
        <v>254</v>
      </c>
      <c r="T456" s="7" t="s">
        <v>1685</v>
      </c>
      <c r="U456" s="7" t="s">
        <v>19</v>
      </c>
      <c r="V456" s="26" t="e">
        <f t="shared" ca="1" si="14"/>
        <v>#NAME?</v>
      </c>
      <c r="W456" s="7"/>
      <c r="X456" s="7"/>
      <c r="Y456" s="31" t="s">
        <v>210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1686</v>
      </c>
      <c r="C457" s="4" t="s">
        <v>1687</v>
      </c>
      <c r="D457" s="7" t="s">
        <v>204</v>
      </c>
      <c r="E457" s="7" t="s">
        <v>19</v>
      </c>
      <c r="F457" s="7" t="s">
        <v>205</v>
      </c>
      <c r="G457" s="7" t="e">
        <f t="shared" ca="1" si="13"/>
        <v>#NAME?</v>
      </c>
      <c r="H457" s="26" t="s">
        <v>206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22</v>
      </c>
      <c r="N457" s="28">
        <v>0.01</v>
      </c>
      <c r="O457" s="7" t="s">
        <v>23</v>
      </c>
      <c r="P457" s="29">
        <v>0</v>
      </c>
      <c r="Q457" s="30"/>
      <c r="R457" s="30" t="s">
        <v>880</v>
      </c>
      <c r="S457" s="7" t="s">
        <v>208</v>
      </c>
      <c r="T457" s="7" t="s">
        <v>1685</v>
      </c>
      <c r="U457" s="7" t="s">
        <v>19</v>
      </c>
      <c r="V457" s="26" t="e">
        <f t="shared" ca="1" si="14"/>
        <v>#NAME?</v>
      </c>
      <c r="W457" s="7"/>
      <c r="X457" s="7"/>
      <c r="Y457" s="31" t="s">
        <v>210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1688</v>
      </c>
      <c r="C458" s="4" t="s">
        <v>1689</v>
      </c>
      <c r="D458" s="7" t="s">
        <v>18</v>
      </c>
      <c r="E458" s="7" t="s">
        <v>127</v>
      </c>
      <c r="F458" s="7" t="s">
        <v>779</v>
      </c>
      <c r="G458" s="7" t="e">
        <f t="shared" ca="1" si="13"/>
        <v>#NAME?</v>
      </c>
      <c r="H458" s="26" t="s">
        <v>215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267</v>
      </c>
      <c r="N458" s="125">
        <v>1.4999999999999999E-2</v>
      </c>
      <c r="O458" s="7" t="s">
        <v>84</v>
      </c>
      <c r="P458" s="29">
        <v>0.1</v>
      </c>
      <c r="Q458" s="47"/>
      <c r="R458" s="47"/>
      <c r="S458" s="7" t="s">
        <v>208</v>
      </c>
      <c r="T458" s="4" t="s">
        <v>1690</v>
      </c>
      <c r="U458" s="7" t="s">
        <v>1691</v>
      </c>
      <c r="V458" s="26" t="e">
        <f t="shared" ca="1" si="14"/>
        <v>#NAME?</v>
      </c>
      <c r="W458" s="7"/>
      <c r="X458" s="7"/>
      <c r="Y458" s="7" t="s">
        <v>210</v>
      </c>
      <c r="Z458" s="25"/>
      <c r="AA458" s="140">
        <v>44973</v>
      </c>
      <c r="AB458" s="141">
        <v>49075100005941</v>
      </c>
      <c r="AC458" s="25"/>
      <c r="AD458" s="25"/>
      <c r="AE458" s="25"/>
      <c r="AF458" s="153"/>
      <c r="AG458" s="139">
        <v>689994.38</v>
      </c>
      <c r="AH458" s="139">
        <v>685952.92</v>
      </c>
      <c r="AI458" s="32">
        <v>687270.9</v>
      </c>
      <c r="AJ458" s="139">
        <v>697627.07</v>
      </c>
      <c r="AK458" s="139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1692</v>
      </c>
      <c r="C459" s="4" t="s">
        <v>1693</v>
      </c>
      <c r="D459" s="7" t="s">
        <v>18</v>
      </c>
      <c r="E459" s="7" t="s">
        <v>76</v>
      </c>
      <c r="F459" s="7" t="s">
        <v>88</v>
      </c>
      <c r="G459" s="7" t="e">
        <f t="shared" ca="1" si="13"/>
        <v>#NAME?</v>
      </c>
      <c r="H459" s="26" t="s">
        <v>224</v>
      </c>
      <c r="I459" s="26" t="s">
        <v>225</v>
      </c>
      <c r="J459" s="7" t="str">
        <f t="shared" si="20"/>
        <v>Não</v>
      </c>
      <c r="K459" s="27">
        <v>45163</v>
      </c>
      <c r="L459" s="27"/>
      <c r="M459" s="7" t="s">
        <v>22</v>
      </c>
      <c r="N459" s="28">
        <v>0.01</v>
      </c>
      <c r="O459" s="7" t="s">
        <v>23</v>
      </c>
      <c r="P459" s="29">
        <v>0</v>
      </c>
      <c r="Q459" s="94"/>
      <c r="R459" s="30" t="s">
        <v>1694</v>
      </c>
      <c r="S459" s="7" t="s">
        <v>208</v>
      </c>
      <c r="T459" s="7" t="s">
        <v>1695</v>
      </c>
      <c r="U459" s="7" t="s">
        <v>19</v>
      </c>
      <c r="V459" s="26" t="e">
        <f t="shared" ca="1" si="14"/>
        <v>#NAME?</v>
      </c>
      <c r="W459" s="7"/>
      <c r="X459" s="7"/>
      <c r="Y459" s="31" t="s">
        <v>324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3" t="s">
        <v>1696</v>
      </c>
      <c r="C460" s="4" t="s">
        <v>1697</v>
      </c>
      <c r="D460" s="7" t="s">
        <v>18</v>
      </c>
      <c r="E460" s="7" t="s">
        <v>30</v>
      </c>
      <c r="F460" s="7" t="s">
        <v>31</v>
      </c>
      <c r="G460" s="7" t="e">
        <f t="shared" ca="1" si="13"/>
        <v>#NAME?</v>
      </c>
      <c r="H460" s="26" t="s">
        <v>215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267</v>
      </c>
      <c r="N460" s="28">
        <v>1.4999999999999999E-2</v>
      </c>
      <c r="O460" s="7" t="s">
        <v>84</v>
      </c>
      <c r="P460" s="29">
        <v>0.1</v>
      </c>
      <c r="Q460" s="30"/>
      <c r="R460" s="30"/>
      <c r="S460" s="7" t="s">
        <v>208</v>
      </c>
      <c r="T460" s="7" t="s">
        <v>1698</v>
      </c>
      <c r="U460" s="7" t="s">
        <v>117</v>
      </c>
      <c r="V460" s="26" t="e">
        <f t="shared" ca="1" si="14"/>
        <v>#NAME?</v>
      </c>
      <c r="W460" s="7"/>
      <c r="X460" s="7"/>
      <c r="Y460" s="31" t="s">
        <v>210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9" t="s">
        <v>1699</v>
      </c>
      <c r="C461" s="4" t="s">
        <v>1700</v>
      </c>
      <c r="D461" s="7" t="s">
        <v>213</v>
      </c>
      <c r="E461" s="7" t="s">
        <v>76</v>
      </c>
      <c r="F461" s="7" t="s">
        <v>214</v>
      </c>
      <c r="G461" s="7" t="e">
        <f t="shared" ca="1" si="13"/>
        <v>#NAME?</v>
      </c>
      <c r="H461" s="26" t="s">
        <v>215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22</v>
      </c>
      <c r="N461" s="28">
        <v>1.2E-2</v>
      </c>
      <c r="O461" s="7" t="s">
        <v>23</v>
      </c>
      <c r="P461" s="29">
        <v>0</v>
      </c>
      <c r="Q461" s="3" t="s">
        <v>1701</v>
      </c>
      <c r="R461" s="30"/>
      <c r="S461" s="7" t="s">
        <v>208</v>
      </c>
      <c r="T461" s="7" t="s">
        <v>1702</v>
      </c>
      <c r="U461" s="7" t="s">
        <v>76</v>
      </c>
      <c r="V461" s="26" t="e">
        <f t="shared" ca="1" si="14"/>
        <v>#NAME?</v>
      </c>
      <c r="W461" s="7"/>
      <c r="X461" s="7"/>
      <c r="Y461" s="31" t="s">
        <v>210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14" t="s">
        <v>1703</v>
      </c>
      <c r="C462" s="4" t="s">
        <v>1704</v>
      </c>
      <c r="D462" s="7" t="s">
        <v>18</v>
      </c>
      <c r="E462" s="7" t="s">
        <v>19</v>
      </c>
      <c r="F462" s="7" t="s">
        <v>97</v>
      </c>
      <c r="G462" s="7" t="e">
        <f t="shared" ca="1" si="13"/>
        <v>#NAME?</v>
      </c>
      <c r="H462" s="26" t="s">
        <v>215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22</v>
      </c>
      <c r="N462" s="28">
        <v>7.0000000000000001E-3</v>
      </c>
      <c r="O462" s="7" t="s">
        <v>23</v>
      </c>
      <c r="P462" s="29">
        <v>0</v>
      </c>
      <c r="Q462" s="74" t="s">
        <v>1705</v>
      </c>
      <c r="R462" s="47"/>
      <c r="S462" s="7" t="s">
        <v>208</v>
      </c>
      <c r="T462" s="7" t="s">
        <v>1706</v>
      </c>
      <c r="U462" s="7" t="s">
        <v>19</v>
      </c>
      <c r="V462" s="26" t="e">
        <f t="shared" ca="1" si="14"/>
        <v>#NAME?</v>
      </c>
      <c r="W462" s="7"/>
      <c r="X462" s="7"/>
      <c r="Y462" s="31" t="s">
        <v>210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1703</v>
      </c>
      <c r="C463" s="4" t="s">
        <v>1707</v>
      </c>
      <c r="D463" s="7" t="s">
        <v>18</v>
      </c>
      <c r="E463" s="7" t="s">
        <v>19</v>
      </c>
      <c r="F463" s="7" t="s">
        <v>97</v>
      </c>
      <c r="G463" s="7" t="e">
        <f t="shared" ca="1" si="13"/>
        <v>#NAME?</v>
      </c>
      <c r="H463" s="26" t="s">
        <v>224</v>
      </c>
      <c r="I463" s="26" t="s">
        <v>225</v>
      </c>
      <c r="J463" s="7" t="str">
        <f t="shared" si="20"/>
        <v>Não</v>
      </c>
      <c r="K463" s="27">
        <v>45163</v>
      </c>
      <c r="L463" s="27"/>
      <c r="M463" s="7" t="s">
        <v>326</v>
      </c>
      <c r="N463" s="28">
        <v>2.5000000000000001E-2</v>
      </c>
      <c r="O463" s="7" t="s">
        <v>248</v>
      </c>
      <c r="P463" s="29">
        <v>0.2</v>
      </c>
      <c r="Q463" s="30"/>
      <c r="R463" s="30"/>
      <c r="S463" s="7" t="s">
        <v>208</v>
      </c>
      <c r="T463" s="7" t="s">
        <v>1706</v>
      </c>
      <c r="U463" s="7" t="s">
        <v>19</v>
      </c>
      <c r="V463" s="26" t="e">
        <f t="shared" ca="1" si="14"/>
        <v>#NAME?</v>
      </c>
      <c r="W463" s="7"/>
      <c r="X463" s="7"/>
      <c r="Y463" s="31" t="s">
        <v>210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42" t="s">
        <v>1708</v>
      </c>
      <c r="C464" s="65" t="s">
        <v>1709</v>
      </c>
      <c r="D464" s="7" t="s">
        <v>18</v>
      </c>
      <c r="E464" s="7" t="s">
        <v>30</v>
      </c>
      <c r="F464" s="7" t="s">
        <v>93</v>
      </c>
      <c r="G464" s="7" t="e">
        <f t="shared" ca="1" si="13"/>
        <v>#NAME?</v>
      </c>
      <c r="H464" s="26" t="s">
        <v>215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95</v>
      </c>
      <c r="N464" s="28">
        <v>1.4999999999999999E-2</v>
      </c>
      <c r="O464" s="7" t="s">
        <v>23</v>
      </c>
      <c r="P464" s="29">
        <v>0</v>
      </c>
      <c r="Q464" s="25"/>
      <c r="R464" s="146" t="s">
        <v>1710</v>
      </c>
      <c r="S464" s="7" t="s">
        <v>208</v>
      </c>
      <c r="T464" s="7" t="s">
        <v>1711</v>
      </c>
      <c r="U464" s="7" t="s">
        <v>117</v>
      </c>
      <c r="V464" s="26" t="e">
        <f t="shared" ca="1" si="14"/>
        <v>#NAME?</v>
      </c>
      <c r="W464" s="7"/>
      <c r="X464" s="7" t="s">
        <v>232</v>
      </c>
      <c r="Y464" s="31" t="s">
        <v>210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1712</v>
      </c>
      <c r="C465" s="65" t="s">
        <v>1713</v>
      </c>
      <c r="D465" s="7" t="s">
        <v>18</v>
      </c>
      <c r="E465" s="7" t="s">
        <v>19</v>
      </c>
      <c r="F465" s="7" t="s">
        <v>338</v>
      </c>
      <c r="G465" s="7" t="e">
        <f t="shared" ca="1" si="13"/>
        <v>#NAME?</v>
      </c>
      <c r="H465" s="26" t="s">
        <v>343</v>
      </c>
      <c r="I465" s="26" t="s">
        <v>291</v>
      </c>
      <c r="J465" s="7" t="str">
        <f t="shared" si="20"/>
        <v>Não</v>
      </c>
      <c r="K465" s="27">
        <v>45495</v>
      </c>
      <c r="L465" s="7"/>
      <c r="M465" s="7" t="s">
        <v>22</v>
      </c>
      <c r="N465" s="28">
        <v>1.2E-2</v>
      </c>
      <c r="O465" s="7" t="s">
        <v>23</v>
      </c>
      <c r="P465" s="29">
        <v>0</v>
      </c>
      <c r="Q465" s="25"/>
      <c r="R465" s="146"/>
      <c r="S465" s="7" t="s">
        <v>208</v>
      </c>
      <c r="T465" s="7" t="s">
        <v>1714</v>
      </c>
      <c r="U465" s="7" t="s">
        <v>276</v>
      </c>
      <c r="V465" s="26" t="e">
        <f t="shared" ca="1" si="14"/>
        <v>#NAME?</v>
      </c>
      <c r="W465" s="7"/>
      <c r="X465" s="7" t="s">
        <v>26</v>
      </c>
      <c r="Y465" s="31" t="s">
        <v>210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25" t="s">
        <v>1715</v>
      </c>
      <c r="C466" s="46" t="s">
        <v>1716</v>
      </c>
      <c r="D466" s="7" t="s">
        <v>18</v>
      </c>
      <c r="E466" s="7" t="s">
        <v>76</v>
      </c>
      <c r="F466" s="7" t="s">
        <v>229</v>
      </c>
      <c r="G466" s="7" t="e">
        <f t="shared" ca="1" si="13"/>
        <v>#NAME?</v>
      </c>
      <c r="H466" s="26" t="s">
        <v>224</v>
      </c>
      <c r="I466" s="26" t="s">
        <v>225</v>
      </c>
      <c r="J466" s="7" t="str">
        <f t="shared" si="20"/>
        <v>Não</v>
      </c>
      <c r="K466" s="27">
        <v>45371</v>
      </c>
      <c r="L466" s="7"/>
      <c r="M466" s="7" t="s">
        <v>122</v>
      </c>
      <c r="N466" s="28">
        <v>0</v>
      </c>
      <c r="O466" s="7" t="s">
        <v>23</v>
      </c>
      <c r="P466" s="29">
        <v>0</v>
      </c>
      <c r="Q466" s="25"/>
      <c r="R466" s="146"/>
      <c r="S466" s="7" t="s">
        <v>208</v>
      </c>
      <c r="T466" s="12" t="s">
        <v>1717</v>
      </c>
      <c r="U466" s="7" t="s">
        <v>76</v>
      </c>
      <c r="V466" s="26" t="e">
        <f t="shared" ca="1" si="14"/>
        <v>#NAME?</v>
      </c>
      <c r="W466" s="7"/>
      <c r="X466" s="7"/>
      <c r="Y466" s="31" t="s">
        <v>210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3" t="s">
        <v>1718</v>
      </c>
      <c r="C467" s="4" t="s">
        <v>1719</v>
      </c>
      <c r="D467" s="7" t="s">
        <v>18</v>
      </c>
      <c r="E467" s="7" t="s">
        <v>76</v>
      </c>
      <c r="F467" s="7" t="s">
        <v>77</v>
      </c>
      <c r="G467" s="7" t="e">
        <f t="shared" ca="1" si="13"/>
        <v>#NAME?</v>
      </c>
      <c r="H467" s="26" t="s">
        <v>215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22</v>
      </c>
      <c r="N467" s="28">
        <v>1.2E-2</v>
      </c>
      <c r="O467" s="7" t="s">
        <v>23</v>
      </c>
      <c r="P467" s="29">
        <v>0</v>
      </c>
      <c r="Q467" s="47"/>
      <c r="R467" s="30" t="s">
        <v>1720</v>
      </c>
      <c r="S467" s="7" t="s">
        <v>208</v>
      </c>
      <c r="T467" s="7" t="s">
        <v>1721</v>
      </c>
      <c r="U467" s="7" t="s">
        <v>76</v>
      </c>
      <c r="V467" s="26" t="e">
        <f t="shared" ca="1" si="14"/>
        <v>#NAME?</v>
      </c>
      <c r="W467" s="7"/>
      <c r="X467" s="7"/>
      <c r="Y467" s="31" t="s">
        <v>324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1722</v>
      </c>
      <c r="C468" s="4" t="s">
        <v>1723</v>
      </c>
      <c r="D468" s="7" t="s">
        <v>18</v>
      </c>
      <c r="E468" s="7" t="s">
        <v>30</v>
      </c>
      <c r="F468" s="7" t="s">
        <v>93</v>
      </c>
      <c r="G468" s="7" t="e">
        <f t="shared" ca="1" si="13"/>
        <v>#NAME?</v>
      </c>
      <c r="H468" s="26" t="s">
        <v>224</v>
      </c>
      <c r="I468" s="26" t="s">
        <v>310</v>
      </c>
      <c r="J468" s="7" t="str">
        <f t="shared" si="20"/>
        <v>Não</v>
      </c>
      <c r="K468" s="27">
        <v>45027</v>
      </c>
      <c r="L468" s="7"/>
      <c r="M468" s="7" t="s">
        <v>326</v>
      </c>
      <c r="N468" s="28">
        <v>2.5000000000000001E-2</v>
      </c>
      <c r="O468" s="7" t="s">
        <v>248</v>
      </c>
      <c r="P468" s="29">
        <v>0.2</v>
      </c>
      <c r="Q468" s="30"/>
      <c r="R468" s="30"/>
      <c r="S468" s="7" t="s">
        <v>208</v>
      </c>
      <c r="T468" s="7" t="s">
        <v>1724</v>
      </c>
      <c r="U468" s="7" t="s">
        <v>117</v>
      </c>
      <c r="V468" s="26" t="e">
        <f t="shared" ca="1" si="14"/>
        <v>#NAME?</v>
      </c>
      <c r="W468" s="7"/>
      <c r="X468" s="7"/>
      <c r="Y468" s="31" t="s">
        <v>210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14" t="s">
        <v>1725</v>
      </c>
      <c r="C469" s="4" t="s">
        <v>1726</v>
      </c>
      <c r="D469" s="7" t="s">
        <v>204</v>
      </c>
      <c r="E469" s="7" t="s">
        <v>19</v>
      </c>
      <c r="F469" s="7" t="s">
        <v>1727</v>
      </c>
      <c r="G469" s="7" t="e">
        <f t="shared" ca="1" si="13"/>
        <v>#NAME?</v>
      </c>
      <c r="H469" s="26" t="s">
        <v>215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1728</v>
      </c>
      <c r="N469" s="28">
        <v>0.01</v>
      </c>
      <c r="O469" s="7" t="s">
        <v>84</v>
      </c>
      <c r="P469" s="29">
        <v>0.1</v>
      </c>
      <c r="Q469" s="30"/>
      <c r="R469" s="30"/>
      <c r="S469" s="7" t="s">
        <v>208</v>
      </c>
      <c r="T469" s="7" t="s">
        <v>1729</v>
      </c>
      <c r="U469" s="7" t="s">
        <v>19</v>
      </c>
      <c r="V469" s="26" t="e">
        <f t="shared" ca="1" si="14"/>
        <v>#NAME?</v>
      </c>
      <c r="W469" s="7"/>
      <c r="X469" s="7"/>
      <c r="Y469" s="31" t="s">
        <v>210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1730</v>
      </c>
      <c r="C470" s="4" t="s">
        <v>1731</v>
      </c>
      <c r="D470" s="7" t="s">
        <v>204</v>
      </c>
      <c r="E470" s="7" t="s">
        <v>19</v>
      </c>
      <c r="F470" s="7" t="s">
        <v>205</v>
      </c>
      <c r="G470" s="7" t="e">
        <f t="shared" ca="1" si="13"/>
        <v>#NAME?</v>
      </c>
      <c r="H470" s="26" t="s">
        <v>206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83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208</v>
      </c>
      <c r="T470" s="7" t="s">
        <v>1732</v>
      </c>
      <c r="U470" s="7" t="s">
        <v>19</v>
      </c>
      <c r="V470" s="26" t="e">
        <f t="shared" ca="1" si="14"/>
        <v>#NAME?</v>
      </c>
      <c r="W470" s="7"/>
      <c r="X470" s="7"/>
      <c r="Y470" s="31" t="s">
        <v>210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1733</v>
      </c>
      <c r="C471" s="4" t="s">
        <v>1734</v>
      </c>
      <c r="D471" s="7" t="s">
        <v>18</v>
      </c>
      <c r="E471" s="7" t="s">
        <v>76</v>
      </c>
      <c r="F471" s="7" t="s">
        <v>1115</v>
      </c>
      <c r="G471" s="7" t="e">
        <f t="shared" ca="1" si="13"/>
        <v>#NAME?</v>
      </c>
      <c r="H471" s="26" t="s">
        <v>224</v>
      </c>
      <c r="I471" s="26" t="s">
        <v>672</v>
      </c>
      <c r="J471" s="7" t="str">
        <f t="shared" si="20"/>
        <v>Não</v>
      </c>
      <c r="K471" s="27">
        <v>45610</v>
      </c>
      <c r="L471" s="27"/>
      <c r="M471" s="7" t="s">
        <v>83</v>
      </c>
      <c r="N471" s="28">
        <v>1.2E-2</v>
      </c>
      <c r="O471" s="7" t="s">
        <v>84</v>
      </c>
      <c r="P471" s="29">
        <v>0.1</v>
      </c>
      <c r="Q471" s="30"/>
      <c r="R471" s="30"/>
      <c r="S471" s="7" t="s">
        <v>208</v>
      </c>
      <c r="T471" s="7" t="s">
        <v>1735</v>
      </c>
      <c r="U471" s="7" t="s">
        <v>76</v>
      </c>
      <c r="V471" s="26" t="e">
        <f t="shared" ca="1" si="14"/>
        <v>#NAME?</v>
      </c>
      <c r="W471" s="7"/>
      <c r="X471" s="7" t="s">
        <v>34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1736</v>
      </c>
      <c r="C472" s="4" t="s">
        <v>1737</v>
      </c>
      <c r="D472" s="7" t="s">
        <v>18</v>
      </c>
      <c r="E472" s="7" t="s">
        <v>30</v>
      </c>
      <c r="F472" s="7" t="s">
        <v>93</v>
      </c>
      <c r="G472" s="7" t="e">
        <f t="shared" ca="1" si="13"/>
        <v>#NAME?</v>
      </c>
      <c r="H472" s="26" t="s">
        <v>224</v>
      </c>
      <c r="I472" s="26" t="s">
        <v>310</v>
      </c>
      <c r="J472" s="7" t="str">
        <f t="shared" si="20"/>
        <v>Não</v>
      </c>
      <c r="K472" s="27">
        <v>44986</v>
      </c>
      <c r="L472" s="7"/>
      <c r="M472" s="7" t="s">
        <v>22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208</v>
      </c>
      <c r="T472" s="7" t="s">
        <v>1738</v>
      </c>
      <c r="U472" s="7" t="s">
        <v>117</v>
      </c>
      <c r="V472" s="26" t="e">
        <f t="shared" ca="1" si="14"/>
        <v>#NAME?</v>
      </c>
      <c r="W472" s="7"/>
      <c r="X472" s="7"/>
      <c r="Y472" s="31" t="s">
        <v>210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1739</v>
      </c>
      <c r="C473" s="4" t="s">
        <v>1740</v>
      </c>
      <c r="D473" s="7" t="s">
        <v>18</v>
      </c>
      <c r="E473" s="7" t="s">
        <v>30</v>
      </c>
      <c r="F473" s="7" t="s">
        <v>93</v>
      </c>
      <c r="G473" s="7" t="e">
        <f t="shared" ca="1" si="13"/>
        <v>#NAME?</v>
      </c>
      <c r="H473" s="26" t="s">
        <v>224</v>
      </c>
      <c r="I473" s="26" t="s">
        <v>310</v>
      </c>
      <c r="J473" s="7" t="str">
        <f t="shared" si="20"/>
        <v>Não</v>
      </c>
      <c r="K473" s="27">
        <v>45000</v>
      </c>
      <c r="L473" s="7"/>
      <c r="M473" s="7" t="s">
        <v>326</v>
      </c>
      <c r="N473" s="28">
        <v>2.5000000000000001E-2</v>
      </c>
      <c r="O473" s="7" t="s">
        <v>248</v>
      </c>
      <c r="P473" s="29">
        <v>0.2</v>
      </c>
      <c r="Q473" s="30"/>
      <c r="R473" s="30"/>
      <c r="S473" s="7" t="s">
        <v>208</v>
      </c>
      <c r="T473" s="7" t="s">
        <v>1738</v>
      </c>
      <c r="U473" s="7" t="s">
        <v>117</v>
      </c>
      <c r="V473" s="26" t="e">
        <f t="shared" ca="1" si="14"/>
        <v>#NAME?</v>
      </c>
      <c r="W473" s="7"/>
      <c r="X473" s="7"/>
      <c r="Y473" s="31" t="s">
        <v>210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40" t="s">
        <v>1741</v>
      </c>
      <c r="C474" s="93" t="s">
        <v>1742</v>
      </c>
      <c r="D474" s="7" t="s">
        <v>18</v>
      </c>
      <c r="E474" s="7" t="s">
        <v>76</v>
      </c>
      <c r="F474" s="7" t="s">
        <v>88</v>
      </c>
      <c r="G474" s="7" t="e">
        <f t="shared" ca="1" si="13"/>
        <v>#NAME?</v>
      </c>
      <c r="H474" s="26" t="s">
        <v>224</v>
      </c>
      <c r="I474" s="26" t="s">
        <v>225</v>
      </c>
      <c r="J474" s="7" t="str">
        <f t="shared" si="20"/>
        <v>Sim</v>
      </c>
      <c r="K474" s="27">
        <v>45644</v>
      </c>
      <c r="L474" s="7"/>
      <c r="M474" s="7" t="s">
        <v>22</v>
      </c>
      <c r="N474" s="28">
        <v>1.2E-2</v>
      </c>
      <c r="O474" s="7" t="s">
        <v>23</v>
      </c>
      <c r="P474" s="29">
        <v>0</v>
      </c>
      <c r="Q474" s="110" t="s">
        <v>1743</v>
      </c>
      <c r="R474" s="30"/>
      <c r="S474" s="7" t="s">
        <v>208</v>
      </c>
      <c r="T474" s="7" t="s">
        <v>1744</v>
      </c>
      <c r="U474" s="7" t="s">
        <v>76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14" t="s">
        <v>1745</v>
      </c>
      <c r="C475" s="48" t="s">
        <v>1746</v>
      </c>
      <c r="D475" s="7" t="s">
        <v>18</v>
      </c>
      <c r="E475" s="7" t="s">
        <v>76</v>
      </c>
      <c r="F475" s="7" t="s">
        <v>229</v>
      </c>
      <c r="G475" s="7" t="e">
        <f t="shared" ca="1" si="13"/>
        <v>#NAME?</v>
      </c>
      <c r="H475" s="26" t="s">
        <v>224</v>
      </c>
      <c r="I475" s="26" t="s">
        <v>291</v>
      </c>
      <c r="J475" s="7" t="str">
        <f t="shared" si="20"/>
        <v>Não</v>
      </c>
      <c r="K475" s="27">
        <v>45306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/>
      <c r="R475" s="30"/>
      <c r="S475" s="7" t="s">
        <v>208</v>
      </c>
      <c r="T475" s="7" t="s">
        <v>1747</v>
      </c>
      <c r="U475" s="7" t="s">
        <v>76</v>
      </c>
      <c r="V475" s="26" t="e">
        <f t="shared" ca="1" si="14"/>
        <v>#NAME?</v>
      </c>
      <c r="W475" s="7"/>
      <c r="X475" s="7"/>
      <c r="Y475" s="31" t="s">
        <v>210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40" t="s">
        <v>1748</v>
      </c>
      <c r="C476" s="41" t="s">
        <v>1749</v>
      </c>
      <c r="D476" s="7" t="s">
        <v>204</v>
      </c>
      <c r="E476" s="7" t="s">
        <v>19</v>
      </c>
      <c r="F476" s="7" t="s">
        <v>916</v>
      </c>
      <c r="G476" s="7" t="e">
        <f t="shared" ca="1" si="13"/>
        <v>#NAME?</v>
      </c>
      <c r="H476" s="26" t="s">
        <v>224</v>
      </c>
      <c r="I476" s="26" t="s">
        <v>310</v>
      </c>
      <c r="J476" s="7" t="str">
        <f t="shared" si="20"/>
        <v>Sim</v>
      </c>
      <c r="K476" s="27">
        <v>45419</v>
      </c>
      <c r="L476" s="7"/>
      <c r="M476" s="7" t="s">
        <v>83</v>
      </c>
      <c r="N476" s="28">
        <v>1.2E-2</v>
      </c>
      <c r="O476" s="7" t="s">
        <v>84</v>
      </c>
      <c r="P476" s="29">
        <v>0.1</v>
      </c>
      <c r="Q476" s="110" t="s">
        <v>1750</v>
      </c>
      <c r="R476" s="30"/>
      <c r="S476" s="7" t="s">
        <v>208</v>
      </c>
      <c r="T476" s="7" t="s">
        <v>1751</v>
      </c>
      <c r="U476" s="7" t="s">
        <v>19</v>
      </c>
      <c r="V476" s="26" t="e">
        <f t="shared" ca="1" si="14"/>
        <v>#NAME?</v>
      </c>
      <c r="W476" s="7"/>
      <c r="X476" s="7" t="s">
        <v>34</v>
      </c>
      <c r="Y476" s="31" t="s">
        <v>210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14" t="s">
        <v>1752</v>
      </c>
      <c r="C477" s="4" t="s">
        <v>1753</v>
      </c>
      <c r="D477" s="7" t="s">
        <v>18</v>
      </c>
      <c r="E477" s="7" t="s">
        <v>76</v>
      </c>
      <c r="F477" s="7" t="s">
        <v>77</v>
      </c>
      <c r="G477" s="7" t="e">
        <f t="shared" ca="1" si="13"/>
        <v>#NAME?</v>
      </c>
      <c r="H477" s="26" t="s">
        <v>206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267</v>
      </c>
      <c r="N477" s="28">
        <v>1.4999999999999999E-2</v>
      </c>
      <c r="O477" s="7" t="s">
        <v>84</v>
      </c>
      <c r="P477" s="29">
        <v>0.1</v>
      </c>
      <c r="Q477" s="30"/>
      <c r="R477" s="30"/>
      <c r="S477" s="7" t="s">
        <v>208</v>
      </c>
      <c r="T477" s="7" t="s">
        <v>1754</v>
      </c>
      <c r="U477" s="7" t="s">
        <v>131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1755</v>
      </c>
      <c r="C478" s="4" t="s">
        <v>1756</v>
      </c>
      <c r="D478" s="7" t="s">
        <v>18</v>
      </c>
      <c r="E478" s="7" t="s">
        <v>30</v>
      </c>
      <c r="F478" s="7" t="s">
        <v>31</v>
      </c>
      <c r="G478" s="7" t="e">
        <f t="shared" ca="1" si="13"/>
        <v>#NAME?</v>
      </c>
      <c r="H478" s="26" t="s">
        <v>215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83</v>
      </c>
      <c r="N478" s="28">
        <v>1.2E-2</v>
      </c>
      <c r="O478" s="7" t="s">
        <v>84</v>
      </c>
      <c r="P478" s="29">
        <v>0.1</v>
      </c>
      <c r="Q478" s="30"/>
      <c r="R478" s="30"/>
      <c r="S478" s="7" t="s">
        <v>208</v>
      </c>
      <c r="T478" s="7" t="s">
        <v>1757</v>
      </c>
      <c r="U478" s="7" t="s">
        <v>117</v>
      </c>
      <c r="V478" s="26" t="e">
        <f t="shared" ca="1" si="14"/>
        <v>#NAME?</v>
      </c>
      <c r="W478" s="7"/>
      <c r="X478" s="7" t="s">
        <v>34</v>
      </c>
      <c r="Y478" s="31"/>
      <c r="Z478" s="32"/>
      <c r="AA478" s="33">
        <v>45568</v>
      </c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3" t="s">
        <v>1758</v>
      </c>
      <c r="C479" s="4" t="s">
        <v>1759</v>
      </c>
      <c r="D479" s="7" t="s">
        <v>204</v>
      </c>
      <c r="E479" s="7" t="s">
        <v>19</v>
      </c>
      <c r="F479" s="7" t="s">
        <v>1760</v>
      </c>
      <c r="G479" s="7" t="e">
        <f t="shared" ca="1" si="13"/>
        <v>#NAME?</v>
      </c>
      <c r="H479" s="26" t="s">
        <v>215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267</v>
      </c>
      <c r="N479" s="28">
        <v>1.4999999999999999E-2</v>
      </c>
      <c r="O479" s="7" t="s">
        <v>84</v>
      </c>
      <c r="P479" s="29">
        <v>0.1</v>
      </c>
      <c r="Q479" s="30"/>
      <c r="R479" s="30"/>
      <c r="S479" s="7" t="s">
        <v>208</v>
      </c>
      <c r="T479" s="7" t="s">
        <v>1761</v>
      </c>
      <c r="U479" s="7" t="s">
        <v>19</v>
      </c>
      <c r="V479" s="26" t="e">
        <f t="shared" ca="1" si="14"/>
        <v>#NAME?</v>
      </c>
      <c r="W479" s="7"/>
      <c r="X479" s="7"/>
      <c r="Y479" s="31" t="s">
        <v>210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9" t="s">
        <v>1762</v>
      </c>
      <c r="C480" s="4" t="s">
        <v>1763</v>
      </c>
      <c r="D480" s="7" t="s">
        <v>18</v>
      </c>
      <c r="E480" s="7" t="s">
        <v>76</v>
      </c>
      <c r="F480" s="7" t="s">
        <v>77</v>
      </c>
      <c r="G480" s="7" t="e">
        <f t="shared" ca="1" si="13"/>
        <v>#NAME?</v>
      </c>
      <c r="H480" s="26" t="s">
        <v>215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22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208</v>
      </c>
      <c r="T480" s="7" t="s">
        <v>1764</v>
      </c>
      <c r="U480" s="7" t="s">
        <v>76</v>
      </c>
      <c r="V480" s="26" t="e">
        <f t="shared" ca="1" si="14"/>
        <v>#NAME?</v>
      </c>
      <c r="W480" s="7"/>
      <c r="X480" s="7"/>
      <c r="Y480" s="31" t="s">
        <v>210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14" t="s">
        <v>1765</v>
      </c>
      <c r="C481" s="4" t="s">
        <v>1766</v>
      </c>
      <c r="D481" s="7" t="s">
        <v>18</v>
      </c>
      <c r="E481" s="7" t="s">
        <v>76</v>
      </c>
      <c r="F481" s="7" t="s">
        <v>88</v>
      </c>
      <c r="G481" s="7" t="e">
        <f t="shared" ca="1" si="13"/>
        <v>#NAME?</v>
      </c>
      <c r="H481" s="26" t="s">
        <v>215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208</v>
      </c>
      <c r="T481" s="7" t="s">
        <v>1767</v>
      </c>
      <c r="U481" s="7" t="s">
        <v>76</v>
      </c>
      <c r="V481" s="26" t="e">
        <f t="shared" ca="1" si="14"/>
        <v>#NAME?</v>
      </c>
      <c r="W481" s="7"/>
      <c r="X481" s="7"/>
      <c r="Y481" s="31" t="s">
        <v>210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1768</v>
      </c>
      <c r="C482" s="4" t="s">
        <v>1769</v>
      </c>
      <c r="D482" s="7" t="s">
        <v>81</v>
      </c>
      <c r="E482" s="7" t="s">
        <v>19</v>
      </c>
      <c r="F482" s="7" t="s">
        <v>262</v>
      </c>
      <c r="G482" s="7" t="e">
        <f t="shared" ca="1" si="13"/>
        <v>#NAME?</v>
      </c>
      <c r="H482" s="26" t="s">
        <v>215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122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208</v>
      </c>
      <c r="T482" s="7" t="s">
        <v>1770</v>
      </c>
      <c r="U482" s="7" t="s">
        <v>19</v>
      </c>
      <c r="V482" s="26" t="e">
        <f t="shared" ca="1" si="14"/>
        <v>#NAME?</v>
      </c>
      <c r="W482" s="7"/>
      <c r="X482" s="7" t="s">
        <v>34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1771</v>
      </c>
      <c r="C483" s="4" t="s">
        <v>1772</v>
      </c>
      <c r="D483" s="7" t="s">
        <v>204</v>
      </c>
      <c r="E483" s="7" t="s">
        <v>19</v>
      </c>
      <c r="F483" s="7" t="s">
        <v>1053</v>
      </c>
      <c r="G483" s="7" t="e">
        <f t="shared" ca="1" si="13"/>
        <v>#NAME?</v>
      </c>
      <c r="H483" s="26" t="s">
        <v>206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273</v>
      </c>
      <c r="N483" s="28">
        <v>2E-3</v>
      </c>
      <c r="O483" s="7" t="s">
        <v>248</v>
      </c>
      <c r="P483" s="29">
        <v>0.2</v>
      </c>
      <c r="Q483" s="30"/>
      <c r="R483" s="30" t="s">
        <v>388</v>
      </c>
      <c r="S483" s="7" t="s">
        <v>208</v>
      </c>
      <c r="T483" s="7" t="s">
        <v>1773</v>
      </c>
      <c r="U483" s="7" t="s">
        <v>19</v>
      </c>
      <c r="V483" s="26" t="e">
        <f t="shared" ca="1" si="14"/>
        <v>#NAME?</v>
      </c>
      <c r="W483" s="7"/>
      <c r="X483" s="7"/>
      <c r="Y483" s="31" t="s">
        <v>533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3" t="s">
        <v>1774</v>
      </c>
      <c r="C484" s="4" t="s">
        <v>1775</v>
      </c>
      <c r="D484" s="7" t="s">
        <v>18</v>
      </c>
      <c r="E484" s="7" t="s">
        <v>30</v>
      </c>
      <c r="F484" s="7" t="s">
        <v>93</v>
      </c>
      <c r="G484" s="7" t="e">
        <f t="shared" ca="1" si="13"/>
        <v>#NAME?</v>
      </c>
      <c r="H484" s="26" t="s">
        <v>215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95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208</v>
      </c>
      <c r="T484" s="7" t="s">
        <v>1776</v>
      </c>
      <c r="U484" s="7" t="s">
        <v>117</v>
      </c>
      <c r="V484" s="26" t="e">
        <f t="shared" ca="1" si="14"/>
        <v>#NAME?</v>
      </c>
      <c r="W484" s="7"/>
      <c r="X484" s="7" t="s">
        <v>34</v>
      </c>
      <c r="Y484" s="31" t="s">
        <v>210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14" t="s">
        <v>1777</v>
      </c>
      <c r="C485" s="4" t="s">
        <v>1778</v>
      </c>
      <c r="D485" s="7" t="s">
        <v>18</v>
      </c>
      <c r="E485" s="7" t="s">
        <v>19</v>
      </c>
      <c r="F485" s="7" t="s">
        <v>266</v>
      </c>
      <c r="G485" s="7" t="e">
        <f t="shared" ca="1" si="13"/>
        <v>#NAME?</v>
      </c>
      <c r="H485" s="26" t="s">
        <v>215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22</v>
      </c>
      <c r="N485" s="28">
        <v>7.0000000000000001E-3</v>
      </c>
      <c r="O485" s="7" t="s">
        <v>23</v>
      </c>
      <c r="P485" s="29">
        <v>0</v>
      </c>
      <c r="Q485" s="25"/>
      <c r="R485" s="13" t="s">
        <v>849</v>
      </c>
      <c r="S485" s="7" t="s">
        <v>208</v>
      </c>
      <c r="T485" s="7" t="s">
        <v>1779</v>
      </c>
      <c r="U485" s="7" t="s">
        <v>76</v>
      </c>
      <c r="V485" s="26" t="e">
        <f t="shared" ca="1" si="14"/>
        <v>#NAME?</v>
      </c>
      <c r="W485" s="7"/>
      <c r="X485" s="7" t="s">
        <v>34</v>
      </c>
      <c r="Y485" s="31" t="s">
        <v>210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1777</v>
      </c>
      <c r="C486" s="4" t="s">
        <v>1780</v>
      </c>
      <c r="D486" s="7" t="s">
        <v>18</v>
      </c>
      <c r="E486" s="7" t="s">
        <v>19</v>
      </c>
      <c r="F486" s="7" t="s">
        <v>266</v>
      </c>
      <c r="G486" s="7" t="e">
        <f t="shared" ca="1" si="13"/>
        <v>#NAME?</v>
      </c>
      <c r="H486" s="26" t="s">
        <v>343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999</v>
      </c>
      <c r="N486" s="28">
        <v>0.02</v>
      </c>
      <c r="O486" s="7" t="s">
        <v>248</v>
      </c>
      <c r="P486" s="29">
        <v>0.2</v>
      </c>
      <c r="Q486" s="25"/>
      <c r="R486" s="45"/>
      <c r="S486" s="7" t="s">
        <v>208</v>
      </c>
      <c r="T486" s="7" t="s">
        <v>1779</v>
      </c>
      <c r="U486" s="7" t="s">
        <v>76</v>
      </c>
      <c r="V486" s="26" t="e">
        <f t="shared" ca="1" si="14"/>
        <v>#NAME?</v>
      </c>
      <c r="W486" s="7"/>
      <c r="X486" s="7" t="s">
        <v>34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1781</v>
      </c>
      <c r="C487" s="4" t="s">
        <v>1782</v>
      </c>
      <c r="D487" s="7" t="s">
        <v>18</v>
      </c>
      <c r="E487" s="7" t="s">
        <v>76</v>
      </c>
      <c r="F487" s="7" t="s">
        <v>229</v>
      </c>
      <c r="G487" s="7" t="e">
        <f t="shared" ca="1" si="13"/>
        <v>#NAME?</v>
      </c>
      <c r="H487" s="26" t="s">
        <v>215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22</v>
      </c>
      <c r="N487" s="28">
        <v>0.01</v>
      </c>
      <c r="O487" s="7" t="s">
        <v>23</v>
      </c>
      <c r="P487" s="29">
        <v>0</v>
      </c>
      <c r="Q487" s="30" t="s">
        <v>1783</v>
      </c>
      <c r="R487" s="30"/>
      <c r="S487" s="7" t="s">
        <v>208</v>
      </c>
      <c r="T487" s="7" t="s">
        <v>1784</v>
      </c>
      <c r="U487" s="7" t="s">
        <v>76</v>
      </c>
      <c r="V487" s="26" t="e">
        <f t="shared" ca="1" si="14"/>
        <v>#NAME?</v>
      </c>
      <c r="W487" s="7"/>
      <c r="X487" s="7"/>
      <c r="Y487" s="31" t="s">
        <v>210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1785</v>
      </c>
      <c r="C488" s="4" t="s">
        <v>1786</v>
      </c>
      <c r="D488" s="7" t="s">
        <v>18</v>
      </c>
      <c r="E488" s="7" t="s">
        <v>30</v>
      </c>
      <c r="F488" s="7" t="s">
        <v>93</v>
      </c>
      <c r="G488" s="7" t="e">
        <f t="shared" ca="1" si="13"/>
        <v>#NAME?</v>
      </c>
      <c r="H488" s="26" t="s">
        <v>224</v>
      </c>
      <c r="I488" s="26" t="s">
        <v>225</v>
      </c>
      <c r="J488" s="7" t="str">
        <f t="shared" si="20"/>
        <v>Não</v>
      </c>
      <c r="K488" s="27">
        <v>45163</v>
      </c>
      <c r="L488" s="27"/>
      <c r="M488" s="7" t="s">
        <v>22</v>
      </c>
      <c r="N488" s="28">
        <v>1.2E-2</v>
      </c>
      <c r="O488" s="7" t="s">
        <v>23</v>
      </c>
      <c r="P488" s="29">
        <v>0</v>
      </c>
      <c r="Q488" s="94"/>
      <c r="R488" s="30" t="s">
        <v>1787</v>
      </c>
      <c r="S488" s="7" t="s">
        <v>208</v>
      </c>
      <c r="T488" s="7" t="s">
        <v>1788</v>
      </c>
      <c r="U488" s="7" t="s">
        <v>117</v>
      </c>
      <c r="V488" s="26" t="e">
        <f t="shared" ca="1" si="14"/>
        <v>#NAME?</v>
      </c>
      <c r="W488" s="7"/>
      <c r="X488" s="7"/>
      <c r="Y488" s="31" t="s">
        <v>210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1789</v>
      </c>
      <c r="C489" s="4" t="s">
        <v>1790</v>
      </c>
      <c r="D489" s="7" t="s">
        <v>18</v>
      </c>
      <c r="E489" s="7" t="s">
        <v>30</v>
      </c>
      <c r="F489" s="7" t="s">
        <v>93</v>
      </c>
      <c r="G489" s="7" t="e">
        <f t="shared" ca="1" si="13"/>
        <v>#NAME?</v>
      </c>
      <c r="H489" s="26" t="s">
        <v>215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30"/>
      <c r="R489" s="30" t="s">
        <v>1791</v>
      </c>
      <c r="S489" s="7" t="s">
        <v>208</v>
      </c>
      <c r="T489" s="7" t="s">
        <v>1792</v>
      </c>
      <c r="U489" s="7" t="s">
        <v>117</v>
      </c>
      <c r="V489" s="26" t="e">
        <f t="shared" ca="1" si="14"/>
        <v>#NAME?</v>
      </c>
      <c r="W489" s="7"/>
      <c r="X489" s="7"/>
      <c r="Y489" s="31" t="s">
        <v>210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3" t="s">
        <v>1793</v>
      </c>
      <c r="C490" s="4" t="s">
        <v>1794</v>
      </c>
      <c r="D490" s="7" t="s">
        <v>18</v>
      </c>
      <c r="E490" s="7" t="s">
        <v>19</v>
      </c>
      <c r="F490" s="7" t="s">
        <v>266</v>
      </c>
      <c r="G490" s="7" t="e">
        <f t="shared" ca="1" si="13"/>
        <v>#NAME?</v>
      </c>
      <c r="H490" s="26" t="s">
        <v>224</v>
      </c>
      <c r="I490" s="26" t="s">
        <v>225</v>
      </c>
      <c r="J490" s="7" t="str">
        <f t="shared" si="20"/>
        <v>Não</v>
      </c>
      <c r="K490" s="27">
        <v>45043</v>
      </c>
      <c r="L490" s="7"/>
      <c r="M490" s="7" t="s">
        <v>22</v>
      </c>
      <c r="N490" s="28">
        <v>7.0000000000000001E-3</v>
      </c>
      <c r="O490" s="7" t="s">
        <v>23</v>
      </c>
      <c r="P490" s="29">
        <v>0</v>
      </c>
      <c r="Q490" s="25"/>
      <c r="R490" s="30" t="s">
        <v>1795</v>
      </c>
      <c r="S490" s="7" t="s">
        <v>254</v>
      </c>
      <c r="T490" s="7" t="s">
        <v>1796</v>
      </c>
      <c r="U490" s="7" t="s">
        <v>19</v>
      </c>
      <c r="V490" s="26" t="e">
        <f t="shared" ca="1" si="14"/>
        <v>#NAME?</v>
      </c>
      <c r="W490" s="7"/>
      <c r="X490" s="7"/>
      <c r="Y490" s="31" t="s">
        <v>324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1797</v>
      </c>
      <c r="C491" s="4" t="s">
        <v>1798</v>
      </c>
      <c r="D491" s="7" t="s">
        <v>204</v>
      </c>
      <c r="E491" s="7" t="s">
        <v>19</v>
      </c>
      <c r="F491" s="7" t="s">
        <v>588</v>
      </c>
      <c r="G491" s="7" t="e">
        <f t="shared" ca="1" si="13"/>
        <v>#NAME?</v>
      </c>
      <c r="H491" s="26" t="s">
        <v>206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429</v>
      </c>
      <c r="N491" s="28">
        <v>8.5000000000000006E-3</v>
      </c>
      <c r="O491" s="7" t="s">
        <v>23</v>
      </c>
      <c r="P491" s="29">
        <v>0</v>
      </c>
      <c r="Q491" s="25"/>
      <c r="R491" s="30" t="s">
        <v>821</v>
      </c>
      <c r="S491" s="7" t="s">
        <v>208</v>
      </c>
      <c r="T491" s="7" t="s">
        <v>1799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1800</v>
      </c>
      <c r="C492" s="4" t="s">
        <v>1801</v>
      </c>
      <c r="D492" s="7" t="s">
        <v>112</v>
      </c>
      <c r="E492" s="7" t="s">
        <v>30</v>
      </c>
      <c r="F492" s="7" t="s">
        <v>251</v>
      </c>
      <c r="G492" s="7" t="e">
        <f t="shared" ca="1" si="13"/>
        <v>#NAME?</v>
      </c>
      <c r="H492" s="26" t="s">
        <v>215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22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208</v>
      </c>
      <c r="T492" s="7" t="s">
        <v>1802</v>
      </c>
      <c r="U492" s="7" t="s">
        <v>127</v>
      </c>
      <c r="V492" s="26" t="e">
        <f t="shared" ca="1" si="14"/>
        <v>#NAME?</v>
      </c>
      <c r="W492" s="7"/>
      <c r="X492" s="7" t="s">
        <v>34</v>
      </c>
      <c r="Y492" s="31"/>
      <c r="Z492" s="32"/>
      <c r="AA492" s="109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14" t="s">
        <v>1803</v>
      </c>
      <c r="C493" s="4" t="s">
        <v>1804</v>
      </c>
      <c r="D493" s="7" t="s">
        <v>18</v>
      </c>
      <c r="E493" s="7" t="s">
        <v>76</v>
      </c>
      <c r="F493" s="7" t="s">
        <v>351</v>
      </c>
      <c r="G493" s="7" t="e">
        <f t="shared" ca="1" si="13"/>
        <v>#NAME?</v>
      </c>
      <c r="H493" s="26" t="s">
        <v>224</v>
      </c>
      <c r="I493" s="26" t="s">
        <v>225</v>
      </c>
      <c r="J493" s="7" t="str">
        <f t="shared" si="20"/>
        <v>Não</v>
      </c>
      <c r="K493" s="27">
        <v>44896</v>
      </c>
      <c r="L493" s="7"/>
      <c r="M493" s="7" t="s">
        <v>83</v>
      </c>
      <c r="N493" s="28">
        <v>1.2E-2</v>
      </c>
      <c r="O493" s="7" t="s">
        <v>84</v>
      </c>
      <c r="P493" s="29">
        <v>0.1</v>
      </c>
      <c r="Q493" s="25"/>
      <c r="R493" s="30" t="s">
        <v>1805</v>
      </c>
      <c r="S493" s="7" t="s">
        <v>208</v>
      </c>
      <c r="T493" s="7" t="s">
        <v>1806</v>
      </c>
      <c r="U493" s="7" t="s">
        <v>76</v>
      </c>
      <c r="V493" s="26" t="e">
        <f t="shared" ca="1" si="14"/>
        <v>#NAME?</v>
      </c>
      <c r="W493" s="7"/>
      <c r="X493" s="7"/>
      <c r="Y493" s="31" t="s">
        <v>324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3" t="s">
        <v>1807</v>
      </c>
      <c r="C494" s="4" t="s">
        <v>1808</v>
      </c>
      <c r="D494" s="7" t="s">
        <v>18</v>
      </c>
      <c r="E494" s="7" t="s">
        <v>30</v>
      </c>
      <c r="F494" s="7" t="s">
        <v>93</v>
      </c>
      <c r="G494" s="7" t="e">
        <f t="shared" ca="1" si="13"/>
        <v>#NAME?</v>
      </c>
      <c r="H494" s="26" t="s">
        <v>224</v>
      </c>
      <c r="I494" s="26" t="s">
        <v>225</v>
      </c>
      <c r="J494" s="7" t="str">
        <f t="shared" si="20"/>
        <v>Sim</v>
      </c>
      <c r="K494" s="27">
        <v>45163</v>
      </c>
      <c r="L494" s="27"/>
      <c r="M494" s="7" t="s">
        <v>267</v>
      </c>
      <c r="N494" s="28">
        <v>1.4999999999999999E-2</v>
      </c>
      <c r="O494" s="7" t="s">
        <v>84</v>
      </c>
      <c r="P494" s="29">
        <v>0.1</v>
      </c>
      <c r="Q494" s="30" t="s">
        <v>1809</v>
      </c>
      <c r="R494" s="154"/>
      <c r="S494" s="7" t="s">
        <v>208</v>
      </c>
      <c r="T494" s="7" t="s">
        <v>1810</v>
      </c>
      <c r="U494" s="7" t="s">
        <v>117</v>
      </c>
      <c r="V494" s="26" t="e">
        <f t="shared" ca="1" si="14"/>
        <v>#NAME?</v>
      </c>
      <c r="W494" s="7"/>
      <c r="X494" s="7"/>
      <c r="Y494" s="31" t="s">
        <v>210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1811</v>
      </c>
      <c r="C495" s="4" t="s">
        <v>1812</v>
      </c>
      <c r="D495" s="7" t="s">
        <v>18</v>
      </c>
      <c r="E495" s="7" t="s">
        <v>30</v>
      </c>
      <c r="F495" s="7" t="s">
        <v>93</v>
      </c>
      <c r="G495" s="7" t="e">
        <f t="shared" ca="1" si="13"/>
        <v>#NAME?</v>
      </c>
      <c r="H495" s="26" t="s">
        <v>206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22</v>
      </c>
      <c r="N495" s="28">
        <v>1.2E-2</v>
      </c>
      <c r="O495" s="7" t="s">
        <v>23</v>
      </c>
      <c r="P495" s="29">
        <v>0</v>
      </c>
      <c r="Q495" s="94"/>
      <c r="R495" s="94"/>
      <c r="S495" s="7" t="s">
        <v>208</v>
      </c>
      <c r="T495" s="7" t="s">
        <v>1810</v>
      </c>
      <c r="U495" s="7" t="s">
        <v>117</v>
      </c>
      <c r="V495" s="26" t="e">
        <f t="shared" ca="1" si="14"/>
        <v>#NAME?</v>
      </c>
      <c r="W495" s="7"/>
      <c r="X495" s="7"/>
      <c r="Y495" s="31" t="s">
        <v>210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1813</v>
      </c>
      <c r="C496" s="4" t="s">
        <v>1814</v>
      </c>
      <c r="D496" s="7" t="s">
        <v>204</v>
      </c>
      <c r="E496" s="7" t="s">
        <v>19</v>
      </c>
      <c r="F496" s="7" t="s">
        <v>588</v>
      </c>
      <c r="G496" s="7" t="e">
        <f t="shared" ca="1" si="13"/>
        <v>#NAME?</v>
      </c>
      <c r="H496" s="26" t="s">
        <v>206</v>
      </c>
      <c r="I496" s="26" t="s">
        <v>23</v>
      </c>
      <c r="J496" s="7" t="s">
        <v>1316</v>
      </c>
      <c r="K496" s="27">
        <v>45125</v>
      </c>
      <c r="L496" s="27">
        <v>45566</v>
      </c>
      <c r="M496" s="7" t="s">
        <v>429</v>
      </c>
      <c r="N496" s="28">
        <v>8.5000000000000006E-3</v>
      </c>
      <c r="O496" s="7" t="s">
        <v>23</v>
      </c>
      <c r="P496" s="29">
        <v>0</v>
      </c>
      <c r="Q496" s="94"/>
      <c r="R496" s="94" t="s">
        <v>821</v>
      </c>
      <c r="S496" s="7" t="s">
        <v>208</v>
      </c>
      <c r="T496" s="7" t="s">
        <v>1815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14" t="s">
        <v>1816</v>
      </c>
      <c r="C497" s="4" t="s">
        <v>1817</v>
      </c>
      <c r="D497" s="7" t="s">
        <v>18</v>
      </c>
      <c r="E497" s="7" t="s">
        <v>19</v>
      </c>
      <c r="F497" s="7" t="s">
        <v>453</v>
      </c>
      <c r="G497" s="7" t="e">
        <f t="shared" ca="1" si="13"/>
        <v>#NAME?</v>
      </c>
      <c r="H497" s="26" t="s">
        <v>224</v>
      </c>
      <c r="I497" s="26" t="s">
        <v>310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22</v>
      </c>
      <c r="N497" s="28">
        <v>1.2E-2</v>
      </c>
      <c r="O497" s="7" t="s">
        <v>23</v>
      </c>
      <c r="P497" s="29">
        <v>0</v>
      </c>
      <c r="Q497" s="155"/>
      <c r="R497" s="94"/>
      <c r="S497" s="7" t="s">
        <v>208</v>
      </c>
      <c r="T497" s="7" t="s">
        <v>1818</v>
      </c>
      <c r="U497" s="7" t="s">
        <v>19</v>
      </c>
      <c r="V497" s="26" t="e">
        <f t="shared" ca="1" si="14"/>
        <v>#NAME?</v>
      </c>
      <c r="W497" s="7"/>
      <c r="X497" s="7"/>
      <c r="Y497" s="31" t="s">
        <v>324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1819</v>
      </c>
      <c r="C498" s="4" t="s">
        <v>1820</v>
      </c>
      <c r="D498" s="7" t="s">
        <v>204</v>
      </c>
      <c r="E498" s="7" t="s">
        <v>19</v>
      </c>
      <c r="F498" s="7" t="s">
        <v>588</v>
      </c>
      <c r="G498" s="7" t="e">
        <f t="shared" ca="1" si="13"/>
        <v>#NAME?</v>
      </c>
      <c r="H498" s="26" t="s">
        <v>206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22</v>
      </c>
      <c r="N498" s="28">
        <v>5.0000000000000001E-3</v>
      </c>
      <c r="O498" s="7" t="s">
        <v>23</v>
      </c>
      <c r="P498" s="29">
        <v>0</v>
      </c>
      <c r="Q498" s="30"/>
      <c r="R498" s="30" t="s">
        <v>880</v>
      </c>
      <c r="S498" s="7" t="s">
        <v>208</v>
      </c>
      <c r="T498" s="7" t="s">
        <v>1821</v>
      </c>
      <c r="U498" s="7" t="s">
        <v>19</v>
      </c>
      <c r="V498" s="26" t="e">
        <f t="shared" ca="1" si="14"/>
        <v>#NAME?</v>
      </c>
      <c r="W498" s="7"/>
      <c r="X498" s="7"/>
      <c r="Y498" s="31" t="s">
        <v>210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1822</v>
      </c>
      <c r="C499" s="4" t="s">
        <v>1823</v>
      </c>
      <c r="D499" s="7" t="s">
        <v>18</v>
      </c>
      <c r="E499" s="7" t="s">
        <v>19</v>
      </c>
      <c r="F499" s="7" t="s">
        <v>453</v>
      </c>
      <c r="G499" s="7" t="e">
        <f t="shared" ca="1" si="13"/>
        <v>#NAME?</v>
      </c>
      <c r="H499" s="26" t="s">
        <v>224</v>
      </c>
      <c r="I499" s="26" t="s">
        <v>310</v>
      </c>
      <c r="J499" s="7" t="str">
        <f t="shared" si="21"/>
        <v>Não</v>
      </c>
      <c r="K499" s="27">
        <v>44931</v>
      </c>
      <c r="L499" s="7"/>
      <c r="M499" s="4" t="s">
        <v>326</v>
      </c>
      <c r="N499" s="28">
        <v>2.5000000000000001E-2</v>
      </c>
      <c r="O499" s="7" t="s">
        <v>248</v>
      </c>
      <c r="P499" s="29">
        <v>0.2</v>
      </c>
      <c r="Q499" s="30"/>
      <c r="R499" s="94"/>
      <c r="S499" s="7" t="s">
        <v>208</v>
      </c>
      <c r="T499" s="7" t="s">
        <v>1824</v>
      </c>
      <c r="U499" s="7" t="s">
        <v>19</v>
      </c>
      <c r="V499" s="26" t="e">
        <f t="shared" ca="1" si="14"/>
        <v>#NAME?</v>
      </c>
      <c r="W499" s="7"/>
      <c r="X499" s="7"/>
      <c r="Y499" s="31" t="s">
        <v>210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1825</v>
      </c>
      <c r="C500" s="4" t="s">
        <v>1826</v>
      </c>
      <c r="D500" s="7" t="s">
        <v>18</v>
      </c>
      <c r="E500" s="7" t="s">
        <v>19</v>
      </c>
      <c r="F500" s="7" t="s">
        <v>453</v>
      </c>
      <c r="G500" s="7" t="e">
        <f t="shared" ca="1" si="13"/>
        <v>#NAME?</v>
      </c>
      <c r="H500" s="26" t="s">
        <v>224</v>
      </c>
      <c r="I500" s="26" t="s">
        <v>310</v>
      </c>
      <c r="J500" s="7" t="str">
        <f t="shared" si="21"/>
        <v>Não</v>
      </c>
      <c r="K500" s="27">
        <v>44931</v>
      </c>
      <c r="L500" s="7"/>
      <c r="M500" s="7" t="s">
        <v>22</v>
      </c>
      <c r="N500" s="28">
        <v>1.2E-2</v>
      </c>
      <c r="O500" s="7" t="s">
        <v>23</v>
      </c>
      <c r="P500" s="29">
        <v>0</v>
      </c>
      <c r="Q500" s="30"/>
      <c r="R500" s="94"/>
      <c r="S500" s="7" t="s">
        <v>208</v>
      </c>
      <c r="T500" s="7" t="s">
        <v>1824</v>
      </c>
      <c r="U500" s="7" t="s">
        <v>19</v>
      </c>
      <c r="V500" s="26" t="e">
        <f t="shared" ca="1" si="14"/>
        <v>#NAME?</v>
      </c>
      <c r="W500" s="7"/>
      <c r="X500" s="7"/>
      <c r="Y500" s="31" t="s">
        <v>210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56" t="s">
        <v>1827</v>
      </c>
      <c r="C501" s="157" t="s">
        <v>1828</v>
      </c>
      <c r="D501" s="158" t="s">
        <v>204</v>
      </c>
      <c r="E501" s="158" t="s">
        <v>19</v>
      </c>
      <c r="F501" s="7" t="s">
        <v>588</v>
      </c>
      <c r="G501" s="7" t="e">
        <f t="shared" ca="1" si="13"/>
        <v>#NAME?</v>
      </c>
      <c r="H501" s="159" t="s">
        <v>206</v>
      </c>
      <c r="I501" s="26" t="s">
        <v>23</v>
      </c>
      <c r="J501" s="7" t="str">
        <f t="shared" si="21"/>
        <v>Não</v>
      </c>
      <c r="K501" s="160">
        <v>45125</v>
      </c>
      <c r="L501" s="160">
        <v>45513</v>
      </c>
      <c r="M501" s="158" t="s">
        <v>1158</v>
      </c>
      <c r="N501" s="161">
        <v>8.5000000000000006E-3</v>
      </c>
      <c r="O501" s="158" t="s">
        <v>23</v>
      </c>
      <c r="P501" s="162">
        <v>0</v>
      </c>
      <c r="Q501" s="30"/>
      <c r="R501" s="104" t="s">
        <v>821</v>
      </c>
      <c r="S501" s="158" t="s">
        <v>208</v>
      </c>
      <c r="T501" s="7" t="s">
        <v>1829</v>
      </c>
      <c r="U501" s="158" t="s">
        <v>19</v>
      </c>
      <c r="V501" s="26" t="e">
        <f t="shared" ca="1" si="14"/>
        <v>#NAME?</v>
      </c>
      <c r="W501" s="158"/>
      <c r="X501" s="158"/>
      <c r="Y501" s="163" t="s">
        <v>210</v>
      </c>
      <c r="Z501" s="164"/>
      <c r="AA501" s="165">
        <v>45125</v>
      </c>
      <c r="AB501" s="166">
        <v>49075100006040</v>
      </c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>
        <v>1228192.68</v>
      </c>
      <c r="AM501" s="164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4" t="s">
        <v>1830</v>
      </c>
      <c r="C502" s="4" t="s">
        <v>1831</v>
      </c>
      <c r="D502" s="7" t="s">
        <v>18</v>
      </c>
      <c r="E502" s="7" t="s">
        <v>76</v>
      </c>
      <c r="F502" s="7" t="s">
        <v>229</v>
      </c>
      <c r="G502" s="7" t="e">
        <f t="shared" ca="1" si="13"/>
        <v>#NAME?</v>
      </c>
      <c r="H502" s="26" t="s">
        <v>215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22</v>
      </c>
      <c r="N502" s="28">
        <v>1.2E-2</v>
      </c>
      <c r="O502" s="7" t="s">
        <v>23</v>
      </c>
      <c r="P502" s="29">
        <v>0</v>
      </c>
      <c r="Q502" s="30"/>
      <c r="R502" s="30" t="s">
        <v>1832</v>
      </c>
      <c r="S502" s="7" t="s">
        <v>208</v>
      </c>
      <c r="T502" s="7" t="s">
        <v>1833</v>
      </c>
      <c r="U502" s="7" t="s">
        <v>76</v>
      </c>
      <c r="V502" s="26" t="e">
        <f t="shared" ca="1" si="14"/>
        <v>#NAME?</v>
      </c>
      <c r="W502" s="7"/>
      <c r="X502" s="7" t="s">
        <v>232</v>
      </c>
      <c r="Y502" s="31" t="s">
        <v>210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1834</v>
      </c>
      <c r="C503" s="4" t="s">
        <v>1835</v>
      </c>
      <c r="D503" s="7" t="s">
        <v>213</v>
      </c>
      <c r="E503" s="7" t="s">
        <v>76</v>
      </c>
      <c r="F503" s="7" t="s">
        <v>214</v>
      </c>
      <c r="G503" s="7" t="e">
        <f t="shared" ca="1" si="13"/>
        <v>#NAME?</v>
      </c>
      <c r="H503" s="26" t="s">
        <v>343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208</v>
      </c>
      <c r="T503" s="7" t="s">
        <v>1836</v>
      </c>
      <c r="U503" s="7" t="s">
        <v>76</v>
      </c>
      <c r="V503" s="26" t="e">
        <f t="shared" ca="1" si="14"/>
        <v>#NAME?</v>
      </c>
      <c r="W503" s="7"/>
      <c r="X503" s="7" t="s">
        <v>232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1837</v>
      </c>
      <c r="C504" s="4" t="s">
        <v>1838</v>
      </c>
      <c r="D504" s="7" t="s">
        <v>18</v>
      </c>
      <c r="E504" s="7" t="s">
        <v>76</v>
      </c>
      <c r="F504" s="7" t="s">
        <v>88</v>
      </c>
      <c r="G504" s="7" t="e">
        <f t="shared" ca="1" si="13"/>
        <v>#NAME?</v>
      </c>
      <c r="H504" s="26" t="s">
        <v>215</v>
      </c>
      <c r="I504" s="26" t="s">
        <v>23</v>
      </c>
      <c r="J504" s="7" t="s">
        <v>246</v>
      </c>
      <c r="K504" s="27">
        <v>45432</v>
      </c>
      <c r="L504" s="7"/>
      <c r="M504" s="7" t="s">
        <v>358</v>
      </c>
      <c r="N504" s="28">
        <v>0.01</v>
      </c>
      <c r="O504" s="7" t="s">
        <v>84</v>
      </c>
      <c r="P504" s="29">
        <v>0.1</v>
      </c>
      <c r="Q504" s="94"/>
      <c r="R504" s="94"/>
      <c r="S504" s="7" t="s">
        <v>208</v>
      </c>
      <c r="T504" s="7" t="s">
        <v>1839</v>
      </c>
      <c r="U504" s="7" t="s">
        <v>76</v>
      </c>
      <c r="V504" s="26" t="e">
        <f t="shared" ca="1" si="14"/>
        <v>#NAME?</v>
      </c>
      <c r="W504" s="7"/>
      <c r="X504" s="7"/>
      <c r="Y504" s="31" t="s">
        <v>210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1837</v>
      </c>
      <c r="C505" s="4" t="s">
        <v>1840</v>
      </c>
      <c r="D505" s="7" t="s">
        <v>18</v>
      </c>
      <c r="E505" s="7" t="s">
        <v>76</v>
      </c>
      <c r="F505" s="7" t="s">
        <v>88</v>
      </c>
      <c r="G505" s="7" t="e">
        <f t="shared" ca="1" si="13"/>
        <v>#NAME?</v>
      </c>
      <c r="H505" s="26" t="s">
        <v>224</v>
      </c>
      <c r="I505" s="26" t="s">
        <v>252</v>
      </c>
      <c r="J505" s="7" t="s">
        <v>246</v>
      </c>
      <c r="K505" s="27">
        <v>45398</v>
      </c>
      <c r="L505" s="7"/>
      <c r="M505" s="7" t="s">
        <v>708</v>
      </c>
      <c r="N505" s="28">
        <v>0</v>
      </c>
      <c r="O505" s="7" t="s">
        <v>23</v>
      </c>
      <c r="P505" s="29">
        <v>0</v>
      </c>
      <c r="Q505" s="94"/>
      <c r="R505" s="94"/>
      <c r="S505" s="7" t="s">
        <v>208</v>
      </c>
      <c r="T505" s="7" t="s">
        <v>1839</v>
      </c>
      <c r="U505" s="7" t="s">
        <v>76</v>
      </c>
      <c r="V505" s="26" t="e">
        <f t="shared" ca="1" si="14"/>
        <v>#NAME?</v>
      </c>
      <c r="W505" s="7"/>
      <c r="X505" s="7"/>
      <c r="Y505" s="31" t="s">
        <v>210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1841</v>
      </c>
      <c r="C506" s="53" t="s">
        <v>1842</v>
      </c>
      <c r="D506" s="7" t="s">
        <v>18</v>
      </c>
      <c r="E506" s="7" t="s">
        <v>30</v>
      </c>
      <c r="F506" s="7" t="s">
        <v>31</v>
      </c>
      <c r="G506" s="7" t="e">
        <f t="shared" ca="1" si="13"/>
        <v>#NAME?</v>
      </c>
      <c r="H506" s="26" t="s">
        <v>215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267</v>
      </c>
      <c r="N506" s="28">
        <v>1.4999999999999999E-2</v>
      </c>
      <c r="O506" s="7" t="s">
        <v>84</v>
      </c>
      <c r="P506" s="29">
        <v>0.1</v>
      </c>
      <c r="Q506" s="30"/>
      <c r="R506" s="94"/>
      <c r="S506" s="7" t="s">
        <v>208</v>
      </c>
      <c r="T506" s="7" t="s">
        <v>1843</v>
      </c>
      <c r="U506" s="7" t="s">
        <v>127</v>
      </c>
      <c r="V506" s="26" t="e">
        <f t="shared" ca="1" si="14"/>
        <v>#NAME?</v>
      </c>
      <c r="W506" s="7"/>
      <c r="X506" s="7"/>
      <c r="Y506" s="31" t="s">
        <v>533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40" t="s">
        <v>1841</v>
      </c>
      <c r="C507" s="59" t="s">
        <v>1844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215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83</v>
      </c>
      <c r="N507" s="28">
        <v>1.2E-2</v>
      </c>
      <c r="O507" s="7" t="s">
        <v>84</v>
      </c>
      <c r="P507" s="29">
        <v>0.1</v>
      </c>
      <c r="Q507" s="94"/>
      <c r="R507" s="94"/>
      <c r="S507" s="7" t="s">
        <v>208</v>
      </c>
      <c r="T507" s="7" t="s">
        <v>1843</v>
      </c>
      <c r="U507" s="7" t="s">
        <v>127</v>
      </c>
      <c r="V507" s="26" t="e">
        <f t="shared" ca="1" si="14"/>
        <v>#NAME?</v>
      </c>
      <c r="W507" s="7"/>
      <c r="X507" s="7" t="s">
        <v>34</v>
      </c>
      <c r="Y507" s="31" t="s">
        <v>533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14" t="s">
        <v>1845</v>
      </c>
      <c r="C508" s="4" t="s">
        <v>1846</v>
      </c>
      <c r="D508" s="7" t="s">
        <v>18</v>
      </c>
      <c r="E508" s="7" t="s">
        <v>76</v>
      </c>
      <c r="F508" s="7" t="s">
        <v>77</v>
      </c>
      <c r="G508" s="7" t="e">
        <f t="shared" ca="1" si="13"/>
        <v>#NAME?</v>
      </c>
      <c r="H508" s="26" t="s">
        <v>224</v>
      </c>
      <c r="I508" s="26" t="s">
        <v>225</v>
      </c>
      <c r="J508" s="7" t="str">
        <f t="shared" si="22"/>
        <v>Não</v>
      </c>
      <c r="K508" s="27">
        <v>45014</v>
      </c>
      <c r="L508" s="7"/>
      <c r="M508" s="7" t="s">
        <v>326</v>
      </c>
      <c r="N508" s="28">
        <v>2.5000000000000001E-2</v>
      </c>
      <c r="O508" s="7" t="s">
        <v>248</v>
      </c>
      <c r="P508" s="29">
        <v>0.2</v>
      </c>
      <c r="Q508" s="94"/>
      <c r="R508" s="94"/>
      <c r="S508" s="7" t="s">
        <v>208</v>
      </c>
      <c r="T508" s="7" t="s">
        <v>1847</v>
      </c>
      <c r="U508" s="7" t="s">
        <v>76</v>
      </c>
      <c r="V508" s="26" t="e">
        <f t="shared" ca="1" si="14"/>
        <v>#NAME?</v>
      </c>
      <c r="W508" s="7"/>
      <c r="X508" s="7"/>
      <c r="Y508" s="31" t="s">
        <v>210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1848</v>
      </c>
      <c r="C509" s="4" t="s">
        <v>1849</v>
      </c>
      <c r="D509" s="7" t="s">
        <v>81</v>
      </c>
      <c r="E509" s="7" t="s">
        <v>19</v>
      </c>
      <c r="F509" s="7" t="s">
        <v>262</v>
      </c>
      <c r="G509" s="7" t="e">
        <f t="shared" ca="1" si="13"/>
        <v>#NAME?</v>
      </c>
      <c r="H509" s="26" t="s">
        <v>215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83</v>
      </c>
      <c r="N509" s="28">
        <v>1.2E-2</v>
      </c>
      <c r="O509" s="7" t="s">
        <v>23</v>
      </c>
      <c r="P509" s="29">
        <v>0</v>
      </c>
      <c r="Q509" s="94"/>
      <c r="R509" s="94"/>
      <c r="S509" s="7" t="s">
        <v>208</v>
      </c>
      <c r="T509" s="7" t="s">
        <v>1850</v>
      </c>
      <c r="U509" s="7" t="s">
        <v>19</v>
      </c>
      <c r="V509" s="26" t="e">
        <f t="shared" ca="1" si="14"/>
        <v>#NAME?</v>
      </c>
      <c r="W509" s="7"/>
      <c r="X509" s="7" t="s">
        <v>26</v>
      </c>
      <c r="Y509" s="31" t="s">
        <v>210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1851</v>
      </c>
      <c r="C510" s="4" t="s">
        <v>1852</v>
      </c>
      <c r="D510" s="7" t="s">
        <v>18</v>
      </c>
      <c r="E510" s="7" t="s">
        <v>76</v>
      </c>
      <c r="F510" s="7" t="s">
        <v>88</v>
      </c>
      <c r="G510" s="7" t="e">
        <f t="shared" ca="1" si="13"/>
        <v>#NAME?</v>
      </c>
      <c r="H510" s="26" t="s">
        <v>215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22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208</v>
      </c>
      <c r="T510" s="7" t="s">
        <v>1853</v>
      </c>
      <c r="U510" s="7" t="s">
        <v>76</v>
      </c>
      <c r="V510" s="26" t="e">
        <f t="shared" ca="1" si="14"/>
        <v>#NAME?</v>
      </c>
      <c r="W510" s="7"/>
      <c r="X510" s="7"/>
      <c r="Y510" s="31" t="s">
        <v>324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1854</v>
      </c>
      <c r="C511" s="4" t="s">
        <v>1855</v>
      </c>
      <c r="D511" s="7" t="s">
        <v>18</v>
      </c>
      <c r="E511" s="7" t="s">
        <v>76</v>
      </c>
      <c r="F511" s="7" t="s">
        <v>88</v>
      </c>
      <c r="G511" s="7" t="e">
        <f t="shared" ca="1" si="13"/>
        <v>#NAME?</v>
      </c>
      <c r="H511" s="26" t="s">
        <v>215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 t="s">
        <v>1856</v>
      </c>
      <c r="R511" s="30"/>
      <c r="S511" s="7" t="s">
        <v>208</v>
      </c>
      <c r="T511" s="7" t="s">
        <v>1857</v>
      </c>
      <c r="U511" s="7" t="s">
        <v>923</v>
      </c>
      <c r="V511" s="26" t="e">
        <f t="shared" ca="1" si="14"/>
        <v>#NAME?</v>
      </c>
      <c r="W511" s="7"/>
      <c r="X511" s="7" t="s">
        <v>34</v>
      </c>
      <c r="Y511" s="31"/>
      <c r="Z511" s="32"/>
      <c r="AA511" s="33">
        <v>45560</v>
      </c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1858</v>
      </c>
      <c r="C512" s="4" t="s">
        <v>1859</v>
      </c>
      <c r="D512" s="7" t="s">
        <v>18</v>
      </c>
      <c r="E512" s="7" t="s">
        <v>19</v>
      </c>
      <c r="F512" s="7" t="s">
        <v>342</v>
      </c>
      <c r="G512" s="7" t="e">
        <f t="shared" ca="1" si="13"/>
        <v>#NAME?</v>
      </c>
      <c r="H512" s="26" t="s">
        <v>224</v>
      </c>
      <c r="I512" s="26" t="s">
        <v>310</v>
      </c>
      <c r="J512" s="7" t="str">
        <f t="shared" si="22"/>
        <v>Não</v>
      </c>
      <c r="K512" s="27">
        <v>45348</v>
      </c>
      <c r="L512" s="7"/>
      <c r="M512" s="7" t="s">
        <v>267</v>
      </c>
      <c r="N512" s="28">
        <v>1.6E-2</v>
      </c>
      <c r="O512" s="7" t="s">
        <v>84</v>
      </c>
      <c r="P512" s="29">
        <v>0.2</v>
      </c>
      <c r="Q512" s="30"/>
      <c r="R512" s="30"/>
      <c r="S512" s="7" t="s">
        <v>208</v>
      </c>
      <c r="T512" s="7" t="s">
        <v>1860</v>
      </c>
      <c r="U512" s="7" t="s">
        <v>127</v>
      </c>
      <c r="V512" s="26" t="e">
        <f t="shared" ca="1" si="14"/>
        <v>#NAME?</v>
      </c>
      <c r="W512" s="7"/>
      <c r="X512" s="7"/>
      <c r="Y512" s="31" t="s">
        <v>210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1861</v>
      </c>
      <c r="C513" s="4" t="s">
        <v>1862</v>
      </c>
      <c r="D513" s="7" t="s">
        <v>204</v>
      </c>
      <c r="E513" s="7" t="s">
        <v>19</v>
      </c>
      <c r="F513" s="7" t="s">
        <v>205</v>
      </c>
      <c r="G513" s="7" t="e">
        <f t="shared" ref="G513:G767" ca="1" si="23">_xludf.IFS($BE$3:$BE$938&lt;=500000,"Breno",$BE$3:$BE$938&lt;=20000000,"Bruno",$BE$3:$BE$938="","")</f>
        <v>#NAME?</v>
      </c>
      <c r="H513" s="26" t="s">
        <v>206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22</v>
      </c>
      <c r="N513" s="28">
        <v>7.0000000000000001E-3</v>
      </c>
      <c r="O513" s="7" t="s">
        <v>23</v>
      </c>
      <c r="P513" s="29">
        <v>0</v>
      </c>
      <c r="Q513" s="30"/>
      <c r="R513" s="30" t="s">
        <v>880</v>
      </c>
      <c r="S513" s="7" t="s">
        <v>208</v>
      </c>
      <c r="T513" s="7" t="s">
        <v>1863</v>
      </c>
      <c r="U513" s="7" t="s">
        <v>1864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210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1865</v>
      </c>
      <c r="C514" s="4" t="s">
        <v>1866</v>
      </c>
      <c r="D514" s="7" t="s">
        <v>204</v>
      </c>
      <c r="E514" s="7" t="s">
        <v>19</v>
      </c>
      <c r="F514" s="7" t="s">
        <v>272</v>
      </c>
      <c r="G514" s="7" t="e">
        <f t="shared" ca="1" si="23"/>
        <v>#NAME?</v>
      </c>
      <c r="H514" s="26" t="s">
        <v>224</v>
      </c>
      <c r="I514" s="26" t="s">
        <v>252</v>
      </c>
      <c r="J514" s="7" t="str">
        <f t="shared" si="22"/>
        <v>Não</v>
      </c>
      <c r="K514" s="27">
        <v>45450</v>
      </c>
      <c r="L514" s="7"/>
      <c r="M514" s="7" t="s">
        <v>273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208</v>
      </c>
      <c r="T514" s="7" t="s">
        <v>1867</v>
      </c>
      <c r="U514" s="7" t="s">
        <v>276</v>
      </c>
      <c r="V514" s="26" t="e">
        <f t="shared" ca="1" si="24"/>
        <v>#NAME?</v>
      </c>
      <c r="W514" s="7"/>
      <c r="X514" s="7" t="s">
        <v>26</v>
      </c>
      <c r="Y514" s="31" t="s">
        <v>210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42" t="s">
        <v>1868</v>
      </c>
      <c r="C515" s="46" t="s">
        <v>1869</v>
      </c>
      <c r="D515" s="7" t="s">
        <v>18</v>
      </c>
      <c r="E515" s="7" t="s">
        <v>19</v>
      </c>
      <c r="F515" s="7" t="s">
        <v>20</v>
      </c>
      <c r="G515" s="7" t="e">
        <f t="shared" ca="1" si="23"/>
        <v>#NAME?</v>
      </c>
      <c r="H515" s="26" t="s">
        <v>224</v>
      </c>
      <c r="I515" s="26" t="s">
        <v>225</v>
      </c>
      <c r="J515" s="7" t="str">
        <f t="shared" si="22"/>
        <v>Não</v>
      </c>
      <c r="K515" s="27">
        <v>45229</v>
      </c>
      <c r="L515" s="7"/>
      <c r="M515" s="7" t="s">
        <v>83</v>
      </c>
      <c r="N515" s="28">
        <v>1.2E-2</v>
      </c>
      <c r="O515" s="7" t="s">
        <v>84</v>
      </c>
      <c r="P515" s="29">
        <v>0.1</v>
      </c>
      <c r="Q515" s="30"/>
      <c r="R515" s="30"/>
      <c r="S515" s="7" t="s">
        <v>208</v>
      </c>
      <c r="T515" s="7" t="s">
        <v>1870</v>
      </c>
      <c r="U515" s="7" t="s">
        <v>19</v>
      </c>
      <c r="V515" s="26" t="e">
        <f t="shared" ca="1" si="24"/>
        <v>#NAME?</v>
      </c>
      <c r="W515" s="7"/>
      <c r="X515" s="7"/>
      <c r="Y515" s="31" t="s">
        <v>210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14" t="s">
        <v>1871</v>
      </c>
      <c r="C516" s="4" t="s">
        <v>1872</v>
      </c>
      <c r="D516" s="7" t="s">
        <v>18</v>
      </c>
      <c r="E516" s="7" t="s">
        <v>76</v>
      </c>
      <c r="F516" s="7" t="s">
        <v>229</v>
      </c>
      <c r="G516" s="7" t="e">
        <f t="shared" ca="1" si="23"/>
        <v>#NAME?</v>
      </c>
      <c r="H516" s="26" t="s">
        <v>206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22</v>
      </c>
      <c r="N516" s="28">
        <v>7.0000000000000001E-3</v>
      </c>
      <c r="O516" s="7" t="s">
        <v>23</v>
      </c>
      <c r="P516" s="29">
        <v>0</v>
      </c>
      <c r="Q516" s="30"/>
      <c r="R516" s="30" t="s">
        <v>1873</v>
      </c>
      <c r="S516" s="7" t="s">
        <v>208</v>
      </c>
      <c r="T516" s="7" t="s">
        <v>1874</v>
      </c>
      <c r="U516" s="7" t="s">
        <v>76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1871</v>
      </c>
      <c r="C517" s="4" t="s">
        <v>1875</v>
      </c>
      <c r="D517" s="7" t="s">
        <v>18</v>
      </c>
      <c r="E517" s="7" t="s">
        <v>76</v>
      </c>
      <c r="F517" s="7" t="s">
        <v>229</v>
      </c>
      <c r="G517" s="7" t="e">
        <f t="shared" ca="1" si="23"/>
        <v>#NAME?</v>
      </c>
      <c r="H517" s="26" t="s">
        <v>206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1873</v>
      </c>
      <c r="S517" s="7" t="s">
        <v>208</v>
      </c>
      <c r="T517" s="7" t="s">
        <v>1874</v>
      </c>
      <c r="U517" s="7" t="s">
        <v>76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1876</v>
      </c>
      <c r="C518" s="4" t="s">
        <v>1877</v>
      </c>
      <c r="D518" s="7" t="s">
        <v>18</v>
      </c>
      <c r="E518" s="7" t="s">
        <v>19</v>
      </c>
      <c r="F518" s="7" t="s">
        <v>1077</v>
      </c>
      <c r="G518" s="7" t="e">
        <f t="shared" ca="1" si="23"/>
        <v>#NAME?</v>
      </c>
      <c r="H518" s="26" t="s">
        <v>206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1878</v>
      </c>
      <c r="S518" s="7" t="s">
        <v>208</v>
      </c>
      <c r="T518" s="7" t="s">
        <v>1879</v>
      </c>
      <c r="U518" s="7" t="s">
        <v>19</v>
      </c>
      <c r="V518" s="26" t="e">
        <f t="shared" ca="1" si="24"/>
        <v>#NAME?</v>
      </c>
      <c r="W518" s="7"/>
      <c r="X518" s="7"/>
      <c r="Y518" s="31" t="s">
        <v>324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1880</v>
      </c>
      <c r="C519" s="4" t="s">
        <v>1881</v>
      </c>
      <c r="D519" s="7" t="s">
        <v>18</v>
      </c>
      <c r="E519" s="7" t="s">
        <v>19</v>
      </c>
      <c r="F519" s="7" t="s">
        <v>453</v>
      </c>
      <c r="G519" s="7" t="e">
        <f t="shared" ca="1" si="23"/>
        <v>#NAME?</v>
      </c>
      <c r="H519" s="26" t="s">
        <v>224</v>
      </c>
      <c r="I519" s="26" t="s">
        <v>310</v>
      </c>
      <c r="J519" s="7" t="str">
        <f t="shared" si="22"/>
        <v>Não</v>
      </c>
      <c r="K519" s="27">
        <v>44973</v>
      </c>
      <c r="L519" s="7"/>
      <c r="M519" s="7" t="s">
        <v>122</v>
      </c>
      <c r="N519" s="28">
        <v>0</v>
      </c>
      <c r="O519" s="7" t="s">
        <v>23</v>
      </c>
      <c r="P519" s="29">
        <v>0</v>
      </c>
      <c r="Q519" s="30"/>
      <c r="R519" s="30" t="s">
        <v>834</v>
      </c>
      <c r="S519" s="7" t="s">
        <v>208</v>
      </c>
      <c r="T519" s="7" t="s">
        <v>1882</v>
      </c>
      <c r="U519" s="7" t="s">
        <v>19</v>
      </c>
      <c r="V519" s="26" t="e">
        <f t="shared" ca="1" si="24"/>
        <v>#NAME?</v>
      </c>
      <c r="W519" s="7"/>
      <c r="X519" s="7"/>
      <c r="Y519" s="31" t="s">
        <v>210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1883</v>
      </c>
      <c r="C520" s="4" t="s">
        <v>1884</v>
      </c>
      <c r="D520" s="7" t="s">
        <v>18</v>
      </c>
      <c r="E520" s="7" t="s">
        <v>19</v>
      </c>
      <c r="F520" s="7" t="s">
        <v>266</v>
      </c>
      <c r="G520" s="7" t="e">
        <f t="shared" ca="1" si="23"/>
        <v>#NAME?</v>
      </c>
      <c r="H520" s="26" t="s">
        <v>215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267</v>
      </c>
      <c r="N520" s="28">
        <v>1.4999999999999999E-2</v>
      </c>
      <c r="O520" s="7" t="s">
        <v>84</v>
      </c>
      <c r="P520" s="29">
        <v>0.1</v>
      </c>
      <c r="Q520" s="30"/>
      <c r="R520" s="30"/>
      <c r="S520" s="7" t="s">
        <v>208</v>
      </c>
      <c r="T520" s="7" t="s">
        <v>1885</v>
      </c>
      <c r="U520" s="7" t="s">
        <v>1886</v>
      </c>
      <c r="V520" s="26" t="e">
        <f t="shared" ca="1" si="24"/>
        <v>#NAME?</v>
      </c>
      <c r="W520" s="7"/>
      <c r="X520" s="7"/>
      <c r="Y520" s="31" t="s">
        <v>210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1887</v>
      </c>
      <c r="C521" s="4" t="s">
        <v>1888</v>
      </c>
      <c r="D521" s="7" t="s">
        <v>107</v>
      </c>
      <c r="E521" s="7" t="s">
        <v>19</v>
      </c>
      <c r="F521" s="7" t="s">
        <v>1889</v>
      </c>
      <c r="G521" s="7" t="e">
        <f t="shared" ca="1" si="23"/>
        <v>#NAME?</v>
      </c>
      <c r="H521" s="26" t="s">
        <v>215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22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208</v>
      </c>
      <c r="T521" s="7" t="s">
        <v>1890</v>
      </c>
      <c r="U521" s="7" t="s">
        <v>19</v>
      </c>
      <c r="V521" s="26" t="e">
        <f t="shared" ca="1" si="24"/>
        <v>#NAME?</v>
      </c>
      <c r="W521" s="7"/>
      <c r="X521" s="7" t="s">
        <v>34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1891</v>
      </c>
      <c r="C522" s="4" t="s">
        <v>1892</v>
      </c>
      <c r="D522" s="7" t="s">
        <v>18</v>
      </c>
      <c r="E522" s="7" t="s">
        <v>19</v>
      </c>
      <c r="F522" s="7" t="s">
        <v>97</v>
      </c>
      <c r="G522" s="7" t="e">
        <f t="shared" ca="1" si="23"/>
        <v>#NAME?</v>
      </c>
      <c r="H522" s="26" t="s">
        <v>215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208</v>
      </c>
      <c r="T522" s="7" t="s">
        <v>1893</v>
      </c>
      <c r="U522" s="7" t="s">
        <v>19</v>
      </c>
      <c r="V522" s="26" t="e">
        <f t="shared" ca="1" si="24"/>
        <v>#NAME?</v>
      </c>
      <c r="W522" s="7"/>
      <c r="X522" s="7"/>
      <c r="Y522" s="31" t="s">
        <v>210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1894</v>
      </c>
      <c r="C523" s="4" t="s">
        <v>1895</v>
      </c>
      <c r="D523" s="7" t="s">
        <v>18</v>
      </c>
      <c r="E523" s="7" t="s">
        <v>19</v>
      </c>
      <c r="F523" s="7" t="s">
        <v>266</v>
      </c>
      <c r="G523" s="7" t="e">
        <f t="shared" ca="1" si="23"/>
        <v>#NAME?</v>
      </c>
      <c r="H523" s="26" t="s">
        <v>206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22</v>
      </c>
      <c r="N523" s="28">
        <v>0.01</v>
      </c>
      <c r="O523" s="7" t="s">
        <v>23</v>
      </c>
      <c r="P523" s="29">
        <v>0</v>
      </c>
      <c r="Q523" s="30"/>
      <c r="R523" s="30" t="s">
        <v>1896</v>
      </c>
      <c r="S523" s="7" t="s">
        <v>208</v>
      </c>
      <c r="T523" s="7" t="s">
        <v>1897</v>
      </c>
      <c r="U523" s="7" t="s">
        <v>76</v>
      </c>
      <c r="V523" s="26" t="e">
        <f t="shared" ca="1" si="24"/>
        <v>#NAME?</v>
      </c>
      <c r="W523" s="7"/>
      <c r="X523" s="7"/>
      <c r="Y523" s="31" t="s">
        <v>324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1898</v>
      </c>
      <c r="C524" s="4" t="s">
        <v>1899</v>
      </c>
      <c r="D524" s="7" t="s">
        <v>81</v>
      </c>
      <c r="E524" s="7" t="s">
        <v>19</v>
      </c>
      <c r="F524" s="7" t="s">
        <v>262</v>
      </c>
      <c r="G524" s="7" t="e">
        <f t="shared" ca="1" si="23"/>
        <v>#NAME?</v>
      </c>
      <c r="H524" s="26" t="s">
        <v>215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83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208</v>
      </c>
      <c r="T524" s="7" t="s">
        <v>1900</v>
      </c>
      <c r="U524" s="7" t="s">
        <v>19</v>
      </c>
      <c r="V524" s="26" t="e">
        <f t="shared" ca="1" si="24"/>
        <v>#NAME?</v>
      </c>
      <c r="W524" s="7"/>
      <c r="X524" s="7" t="s">
        <v>34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1901</v>
      </c>
      <c r="C525" s="4" t="s">
        <v>1902</v>
      </c>
      <c r="D525" s="7" t="s">
        <v>81</v>
      </c>
      <c r="E525" s="7" t="s">
        <v>19</v>
      </c>
      <c r="F525" s="7" t="s">
        <v>262</v>
      </c>
      <c r="G525" s="7" t="e">
        <f t="shared" ca="1" si="23"/>
        <v>#NAME?</v>
      </c>
      <c r="H525" s="26" t="s">
        <v>215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122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208</v>
      </c>
      <c r="T525" s="7" t="s">
        <v>1903</v>
      </c>
      <c r="U525" s="7" t="s">
        <v>276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5">
        <v>45576</v>
      </c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1904</v>
      </c>
      <c r="C526" s="4" t="s">
        <v>1905</v>
      </c>
      <c r="D526" s="7" t="s">
        <v>242</v>
      </c>
      <c r="E526" s="7" t="s">
        <v>76</v>
      </c>
      <c r="F526" s="7" t="s">
        <v>243</v>
      </c>
      <c r="G526" s="7" t="e">
        <f t="shared" ca="1" si="23"/>
        <v>#NAME?</v>
      </c>
      <c r="H526" s="26" t="s">
        <v>215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22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208</v>
      </c>
      <c r="T526" s="7" t="s">
        <v>1906</v>
      </c>
      <c r="U526" s="7" t="s">
        <v>76</v>
      </c>
      <c r="V526" s="26" t="e">
        <f t="shared" ca="1" si="24"/>
        <v>#NAME?</v>
      </c>
      <c r="W526" s="7"/>
      <c r="X526" s="7"/>
      <c r="Y526" s="31" t="s">
        <v>210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3" t="s">
        <v>1907</v>
      </c>
      <c r="C527" s="4" t="s">
        <v>1908</v>
      </c>
      <c r="D527" s="7" t="s">
        <v>204</v>
      </c>
      <c r="E527" s="7" t="s">
        <v>19</v>
      </c>
      <c r="F527" s="7" t="s">
        <v>272</v>
      </c>
      <c r="G527" s="7" t="e">
        <f t="shared" ca="1" si="23"/>
        <v>#NAME?</v>
      </c>
      <c r="H527" s="26" t="s">
        <v>206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267</v>
      </c>
      <c r="N527" s="28">
        <v>1.4999999999999999E-2</v>
      </c>
      <c r="O527" s="7" t="s">
        <v>84</v>
      </c>
      <c r="P527" s="29">
        <v>0.1</v>
      </c>
      <c r="Q527" s="30"/>
      <c r="R527" s="30" t="s">
        <v>1909</v>
      </c>
      <c r="S527" s="7" t="s">
        <v>208</v>
      </c>
      <c r="T527" s="7" t="s">
        <v>1910</v>
      </c>
      <c r="U527" s="7" t="s">
        <v>19</v>
      </c>
      <c r="V527" s="26" t="e">
        <f t="shared" ca="1" si="24"/>
        <v>#NAME?</v>
      </c>
      <c r="W527" s="7"/>
      <c r="X527" s="7"/>
      <c r="Y527" s="31" t="s">
        <v>210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29</v>
      </c>
      <c r="B528" s="14" t="s">
        <v>1911</v>
      </c>
      <c r="C528" s="4" t="s">
        <v>1912</v>
      </c>
      <c r="D528" s="7" t="s">
        <v>18</v>
      </c>
      <c r="E528" s="7" t="s">
        <v>30</v>
      </c>
      <c r="F528" s="7" t="s">
        <v>727</v>
      </c>
      <c r="G528" s="7" t="e">
        <f t="shared" ca="1" si="23"/>
        <v>#NAME?</v>
      </c>
      <c r="H528" s="26" t="s">
        <v>224</v>
      </c>
      <c r="I528" s="26" t="s">
        <v>225</v>
      </c>
      <c r="J528" s="7" t="str">
        <f t="shared" si="22"/>
        <v>Não</v>
      </c>
      <c r="K528" s="27">
        <v>45645</v>
      </c>
      <c r="L528" s="7"/>
      <c r="M528" s="7" t="s">
        <v>22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208</v>
      </c>
      <c r="T528" s="7" t="s">
        <v>1913</v>
      </c>
      <c r="U528" s="7" t="s">
        <v>117</v>
      </c>
      <c r="V528" s="26" t="e">
        <f t="shared" ca="1" si="24"/>
        <v>#NAME?</v>
      </c>
      <c r="W528" s="7"/>
      <c r="X528" s="7" t="s">
        <v>34</v>
      </c>
      <c r="Y528" s="31"/>
      <c r="Z528" s="32"/>
      <c r="AA528" s="91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3" t="s">
        <v>1914</v>
      </c>
      <c r="C529" s="4" t="s">
        <v>1915</v>
      </c>
      <c r="D529" s="7" t="s">
        <v>18</v>
      </c>
      <c r="E529" s="7" t="s">
        <v>76</v>
      </c>
      <c r="F529" s="7" t="s">
        <v>77</v>
      </c>
      <c r="G529" s="7" t="e">
        <f t="shared" ca="1" si="23"/>
        <v>#NAME?</v>
      </c>
      <c r="H529" s="26" t="s">
        <v>215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208</v>
      </c>
      <c r="T529" s="7" t="s">
        <v>1916</v>
      </c>
      <c r="U529" s="7" t="s">
        <v>76</v>
      </c>
      <c r="V529" s="26" t="e">
        <f t="shared" ca="1" si="24"/>
        <v>#NAME?</v>
      </c>
      <c r="W529" s="7"/>
      <c r="X529" s="7" t="s">
        <v>26</v>
      </c>
      <c r="Y529" s="31"/>
      <c r="Z529" s="32"/>
      <c r="AA529" s="91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29</v>
      </c>
      <c r="B530" s="14" t="s">
        <v>1917</v>
      </c>
      <c r="C530" s="4" t="s">
        <v>1918</v>
      </c>
      <c r="D530" s="7" t="s">
        <v>18</v>
      </c>
      <c r="E530" s="7" t="s">
        <v>76</v>
      </c>
      <c r="F530" s="7" t="s">
        <v>88</v>
      </c>
      <c r="G530" s="7" t="e">
        <f t="shared" ca="1" si="23"/>
        <v>#NAME?</v>
      </c>
      <c r="H530" s="26" t="s">
        <v>215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83</v>
      </c>
      <c r="N530" s="28">
        <v>1.2E-2</v>
      </c>
      <c r="O530" s="7" t="s">
        <v>84</v>
      </c>
      <c r="P530" s="29">
        <v>0.1</v>
      </c>
      <c r="Q530" s="39" t="s">
        <v>1919</v>
      </c>
      <c r="R530" s="30" t="s">
        <v>1920</v>
      </c>
      <c r="S530" s="7" t="s">
        <v>208</v>
      </c>
      <c r="T530" s="7" t="s">
        <v>1921</v>
      </c>
      <c r="U530" s="7" t="s">
        <v>76</v>
      </c>
      <c r="V530" s="26" t="e">
        <f t="shared" ca="1" si="24"/>
        <v>#NAME?</v>
      </c>
      <c r="W530" s="7"/>
      <c r="X530" s="7"/>
      <c r="Y530" s="31" t="s">
        <v>210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1922</v>
      </c>
      <c r="C531" s="4" t="s">
        <v>1923</v>
      </c>
      <c r="D531" s="7" t="s">
        <v>18</v>
      </c>
      <c r="E531" s="7" t="s">
        <v>76</v>
      </c>
      <c r="F531" s="7" t="s">
        <v>77</v>
      </c>
      <c r="G531" s="7" t="e">
        <f t="shared" ca="1" si="23"/>
        <v>#NAME?</v>
      </c>
      <c r="H531" s="26" t="s">
        <v>224</v>
      </c>
      <c r="I531" s="26" t="s">
        <v>225</v>
      </c>
      <c r="J531" s="7" t="str">
        <f t="shared" si="22"/>
        <v>Não</v>
      </c>
      <c r="K531" s="27">
        <v>45056</v>
      </c>
      <c r="L531" s="7"/>
      <c r="M531" s="7" t="s">
        <v>22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208</v>
      </c>
      <c r="T531" s="7" t="s">
        <v>1924</v>
      </c>
      <c r="U531" s="7" t="s">
        <v>76</v>
      </c>
      <c r="V531" s="26" t="e">
        <f t="shared" ca="1" si="24"/>
        <v>#NAME?</v>
      </c>
      <c r="W531" s="7"/>
      <c r="X531" s="7"/>
      <c r="Y531" s="31" t="s">
        <v>210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7" t="s">
        <v>1925</v>
      </c>
      <c r="C532" s="148" t="s">
        <v>1926</v>
      </c>
      <c r="D532" s="7" t="s">
        <v>18</v>
      </c>
      <c r="E532" s="7" t="s">
        <v>76</v>
      </c>
      <c r="F532" s="7" t="s">
        <v>88</v>
      </c>
      <c r="G532" s="7" t="e">
        <f t="shared" ca="1" si="23"/>
        <v>#NAME?</v>
      </c>
      <c r="H532" s="26" t="s">
        <v>224</v>
      </c>
      <c r="I532" s="26" t="s">
        <v>291</v>
      </c>
      <c r="J532" s="7" t="str">
        <f t="shared" si="22"/>
        <v>Não</v>
      </c>
      <c r="K532" s="27">
        <v>45166</v>
      </c>
      <c r="L532" s="140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 t="s">
        <v>1694</v>
      </c>
      <c r="S532" s="7" t="s">
        <v>208</v>
      </c>
      <c r="T532" s="7" t="s">
        <v>1927</v>
      </c>
      <c r="U532" s="7" t="s">
        <v>76</v>
      </c>
      <c r="V532" s="26" t="e">
        <f t="shared" ca="1" si="24"/>
        <v>#NAME?</v>
      </c>
      <c r="W532" s="7"/>
      <c r="X532" s="7"/>
      <c r="Y532" s="31" t="s">
        <v>210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" t="s">
        <v>1928</v>
      </c>
      <c r="C533" s="4" t="s">
        <v>1929</v>
      </c>
      <c r="D533" s="7" t="s">
        <v>18</v>
      </c>
      <c r="E533" s="7" t="s">
        <v>19</v>
      </c>
      <c r="F533" s="7" t="s">
        <v>266</v>
      </c>
      <c r="G533" s="7" t="e">
        <f t="shared" ca="1" si="23"/>
        <v>#NAME?</v>
      </c>
      <c r="H533" s="26" t="s">
        <v>215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22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208</v>
      </c>
      <c r="T533" s="7" t="s">
        <v>1930</v>
      </c>
      <c r="U533" s="7" t="s">
        <v>25</v>
      </c>
      <c r="V533" s="26" t="e">
        <f t="shared" ca="1" si="24"/>
        <v>#NAME?</v>
      </c>
      <c r="W533" s="7"/>
      <c r="X533" s="7"/>
      <c r="Y533" s="31" t="s">
        <v>210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3" t="s">
        <v>1931</v>
      </c>
      <c r="C534" s="4" t="s">
        <v>1932</v>
      </c>
      <c r="D534" s="7" t="s">
        <v>18</v>
      </c>
      <c r="E534" s="7" t="s">
        <v>19</v>
      </c>
      <c r="F534" s="7" t="s">
        <v>453</v>
      </c>
      <c r="G534" s="7" t="e">
        <f t="shared" ca="1" si="23"/>
        <v>#NAME?</v>
      </c>
      <c r="H534" s="26" t="s">
        <v>206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424</v>
      </c>
      <c r="N534" s="28">
        <v>7.0000000000000001E-3</v>
      </c>
      <c r="O534" s="7" t="s">
        <v>84</v>
      </c>
      <c r="P534" s="29">
        <v>0.2</v>
      </c>
      <c r="Q534" s="30"/>
      <c r="R534" s="30"/>
      <c r="S534" s="7" t="s">
        <v>208</v>
      </c>
      <c r="T534" s="7" t="s">
        <v>1933</v>
      </c>
      <c r="U534" s="7" t="s">
        <v>19</v>
      </c>
      <c r="V534" s="26" t="e">
        <f t="shared" ca="1" si="24"/>
        <v>#NAME?</v>
      </c>
      <c r="W534" s="7"/>
      <c r="X534" s="7"/>
      <c r="Y534" s="31" t="s">
        <v>210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1934</v>
      </c>
      <c r="C535" s="4" t="s">
        <v>1935</v>
      </c>
      <c r="D535" s="7" t="s">
        <v>18</v>
      </c>
      <c r="E535" s="7" t="s">
        <v>19</v>
      </c>
      <c r="F535" s="7" t="s">
        <v>266</v>
      </c>
      <c r="G535" s="7" t="e">
        <f t="shared" ca="1" si="23"/>
        <v>#NAME?</v>
      </c>
      <c r="H535" s="26" t="s">
        <v>343</v>
      </c>
      <c r="I535" s="26" t="s">
        <v>291</v>
      </c>
      <c r="J535" s="7" t="str">
        <f t="shared" si="22"/>
        <v>Não</v>
      </c>
      <c r="K535" s="27">
        <v>45587</v>
      </c>
      <c r="L535" s="27"/>
      <c r="M535" s="7" t="s">
        <v>122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208</v>
      </c>
      <c r="T535" s="7" t="s">
        <v>1936</v>
      </c>
      <c r="U535" s="7" t="s">
        <v>76</v>
      </c>
      <c r="V535" s="26" t="e">
        <f t="shared" ca="1" si="24"/>
        <v>#NAME?</v>
      </c>
      <c r="W535" s="7"/>
      <c r="X535" s="7" t="s">
        <v>26</v>
      </c>
      <c r="Y535" s="31"/>
      <c r="Z535" s="32"/>
      <c r="AA535" s="35">
        <v>45587</v>
      </c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14" t="s">
        <v>1937</v>
      </c>
      <c r="C536" s="4" t="s">
        <v>1938</v>
      </c>
      <c r="D536" s="7" t="s">
        <v>18</v>
      </c>
      <c r="E536" s="7" t="s">
        <v>19</v>
      </c>
      <c r="F536" s="7" t="s">
        <v>1939</v>
      </c>
      <c r="G536" s="7" t="e">
        <f t="shared" ca="1" si="23"/>
        <v>#NAME?</v>
      </c>
      <c r="H536" s="26" t="s">
        <v>206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267</v>
      </c>
      <c r="N536" s="28">
        <v>1.2E-2</v>
      </c>
      <c r="O536" s="7" t="s">
        <v>84</v>
      </c>
      <c r="P536" s="29">
        <v>0.1</v>
      </c>
      <c r="Q536" s="30"/>
      <c r="R536" s="30"/>
      <c r="S536" s="7" t="s">
        <v>208</v>
      </c>
      <c r="T536" s="7" t="s">
        <v>1940</v>
      </c>
      <c r="U536" s="7" t="s">
        <v>19</v>
      </c>
      <c r="V536" s="26" t="e">
        <f t="shared" ca="1" si="24"/>
        <v>#NAME?</v>
      </c>
      <c r="W536" s="7"/>
      <c r="X536" s="7"/>
      <c r="Y536" s="31" t="s">
        <v>324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1941</v>
      </c>
      <c r="C537" s="4" t="s">
        <v>1942</v>
      </c>
      <c r="D537" s="7" t="s">
        <v>204</v>
      </c>
      <c r="E537" s="7" t="s">
        <v>19</v>
      </c>
      <c r="F537" s="7" t="s">
        <v>205</v>
      </c>
      <c r="G537" s="7" t="e">
        <f t="shared" ca="1" si="23"/>
        <v>#NAME?</v>
      </c>
      <c r="H537" s="26" t="s">
        <v>206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83</v>
      </c>
      <c r="N537" s="28">
        <v>1.2E-2</v>
      </c>
      <c r="O537" s="7" t="s">
        <v>84</v>
      </c>
      <c r="P537" s="29">
        <v>0.1</v>
      </c>
      <c r="Q537" s="30"/>
      <c r="R537" s="30" t="s">
        <v>1943</v>
      </c>
      <c r="S537" s="7" t="s">
        <v>208</v>
      </c>
      <c r="T537" s="7" t="s">
        <v>1944</v>
      </c>
      <c r="U537" s="7" t="s">
        <v>19</v>
      </c>
      <c r="V537" s="26" t="e">
        <f t="shared" ca="1" si="24"/>
        <v>#NAME?</v>
      </c>
      <c r="W537" s="7"/>
      <c r="X537" s="7"/>
      <c r="Y537" s="31" t="s">
        <v>210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1945</v>
      </c>
      <c r="C538" s="4" t="s">
        <v>1946</v>
      </c>
      <c r="D538" s="7" t="s">
        <v>18</v>
      </c>
      <c r="E538" s="7" t="s">
        <v>19</v>
      </c>
      <c r="F538" s="7" t="s">
        <v>266</v>
      </c>
      <c r="G538" s="7" t="e">
        <f t="shared" ca="1" si="23"/>
        <v>#NAME?</v>
      </c>
      <c r="H538" s="26" t="s">
        <v>215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22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208</v>
      </c>
      <c r="T538" s="7" t="s">
        <v>1947</v>
      </c>
      <c r="U538" s="7" t="s">
        <v>19</v>
      </c>
      <c r="V538" s="26" t="e">
        <f t="shared" ca="1" si="24"/>
        <v>#NAME?</v>
      </c>
      <c r="W538" s="7"/>
      <c r="X538" s="7"/>
      <c r="Y538" s="31" t="s">
        <v>210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39" t="s">
        <v>1948</v>
      </c>
      <c r="C539" s="46" t="s">
        <v>1949</v>
      </c>
      <c r="D539" s="7" t="s">
        <v>18</v>
      </c>
      <c r="E539" s="7" t="s">
        <v>19</v>
      </c>
      <c r="F539" s="7" t="s">
        <v>279</v>
      </c>
      <c r="G539" s="7" t="e">
        <f t="shared" ca="1" si="23"/>
        <v>#NAME?</v>
      </c>
      <c r="H539" s="26" t="s">
        <v>224</v>
      </c>
      <c r="I539" s="26" t="s">
        <v>310</v>
      </c>
      <c r="J539" s="7" t="str">
        <f t="shared" si="22"/>
        <v>Não</v>
      </c>
      <c r="K539" s="27">
        <v>45254</v>
      </c>
      <c r="L539" s="7"/>
      <c r="M539" s="9" t="s">
        <v>122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208</v>
      </c>
      <c r="T539" s="7" t="s">
        <v>1950</v>
      </c>
      <c r="U539" s="7" t="s">
        <v>19</v>
      </c>
      <c r="V539" s="26" t="e">
        <f t="shared" ca="1" si="24"/>
        <v>#NAME?</v>
      </c>
      <c r="W539" s="7"/>
      <c r="X539" s="7"/>
      <c r="Y539" s="31" t="s">
        <v>210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1951</v>
      </c>
      <c r="C540" s="46" t="s">
        <v>1952</v>
      </c>
      <c r="D540" s="7" t="s">
        <v>18</v>
      </c>
      <c r="E540" s="7" t="s">
        <v>19</v>
      </c>
      <c r="F540" s="7" t="s">
        <v>279</v>
      </c>
      <c r="G540" s="7" t="e">
        <f t="shared" ca="1" si="23"/>
        <v>#NAME?</v>
      </c>
      <c r="H540" s="26" t="s">
        <v>224</v>
      </c>
      <c r="I540" s="26" t="s">
        <v>310</v>
      </c>
      <c r="J540" s="7" t="str">
        <f t="shared" si="22"/>
        <v>Não</v>
      </c>
      <c r="K540" s="27">
        <v>45408</v>
      </c>
      <c r="L540" s="7"/>
      <c r="M540" s="9" t="s">
        <v>22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208</v>
      </c>
      <c r="T540" s="7" t="s">
        <v>1950</v>
      </c>
      <c r="U540" s="7" t="s">
        <v>19</v>
      </c>
      <c r="V540" s="26" t="e">
        <f t="shared" ca="1" si="24"/>
        <v>#NAME?</v>
      </c>
      <c r="W540" s="7"/>
      <c r="X540" s="7" t="s">
        <v>34</v>
      </c>
      <c r="Y540" s="31" t="s">
        <v>210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1953</v>
      </c>
      <c r="C541" s="46" t="s">
        <v>1954</v>
      </c>
      <c r="D541" s="7" t="s">
        <v>18</v>
      </c>
      <c r="E541" s="7" t="s">
        <v>76</v>
      </c>
      <c r="F541" s="7" t="s">
        <v>77</v>
      </c>
      <c r="G541" s="7" t="e">
        <f t="shared" ca="1" si="23"/>
        <v>#NAME?</v>
      </c>
      <c r="H541" s="26" t="s">
        <v>343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 t="s">
        <v>1955</v>
      </c>
      <c r="R541" s="30"/>
      <c r="S541" s="7" t="s">
        <v>208</v>
      </c>
      <c r="T541" s="7" t="s">
        <v>1956</v>
      </c>
      <c r="U541" s="7" t="s">
        <v>76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25" t="s">
        <v>1957</v>
      </c>
      <c r="C542" s="46" t="s">
        <v>1958</v>
      </c>
      <c r="D542" s="7" t="s">
        <v>107</v>
      </c>
      <c r="E542" s="7" t="s">
        <v>19</v>
      </c>
      <c r="F542" s="7" t="s">
        <v>467</v>
      </c>
      <c r="G542" s="7" t="e">
        <f t="shared" ca="1" si="23"/>
        <v>#NAME?</v>
      </c>
      <c r="H542" s="26" t="s">
        <v>215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9" t="s">
        <v>1959</v>
      </c>
      <c r="R542" s="30"/>
      <c r="S542" s="7" t="s">
        <v>208</v>
      </c>
      <c r="T542" s="12" t="s">
        <v>1960</v>
      </c>
      <c r="U542" s="7" t="s">
        <v>19</v>
      </c>
      <c r="V542" s="26" t="e">
        <f t="shared" ca="1" si="24"/>
        <v>#NAME?</v>
      </c>
      <c r="W542" s="7"/>
      <c r="X542" s="7"/>
      <c r="Y542" s="31" t="s">
        <v>210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14" t="s">
        <v>1961</v>
      </c>
      <c r="C543" s="4" t="s">
        <v>1962</v>
      </c>
      <c r="D543" s="7" t="s">
        <v>18</v>
      </c>
      <c r="E543" s="7" t="s">
        <v>30</v>
      </c>
      <c r="F543" s="7" t="s">
        <v>727</v>
      </c>
      <c r="G543" s="7" t="e">
        <f t="shared" ca="1" si="23"/>
        <v>#NAME?</v>
      </c>
      <c r="H543" s="26" t="s">
        <v>215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22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208</v>
      </c>
      <c r="T543" s="7" t="s">
        <v>1963</v>
      </c>
      <c r="U543" s="7" t="s">
        <v>127</v>
      </c>
      <c r="V543" s="26" t="e">
        <f t="shared" ca="1" si="24"/>
        <v>#NAME?</v>
      </c>
      <c r="W543" s="7"/>
      <c r="X543" s="7"/>
      <c r="Y543" s="31" t="s">
        <v>210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1964</v>
      </c>
      <c r="C544" s="4" t="s">
        <v>1965</v>
      </c>
      <c r="D544" s="7" t="s">
        <v>18</v>
      </c>
      <c r="E544" s="7" t="s">
        <v>19</v>
      </c>
      <c r="F544" s="7" t="s">
        <v>97</v>
      </c>
      <c r="G544" s="7" t="e">
        <f t="shared" ca="1" si="23"/>
        <v>#NAME?</v>
      </c>
      <c r="H544" s="26" t="s">
        <v>215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22</v>
      </c>
      <c r="N544" s="28">
        <v>1.2E-2</v>
      </c>
      <c r="O544" s="7" t="s">
        <v>23</v>
      </c>
      <c r="P544" s="29">
        <v>0</v>
      </c>
      <c r="Q544" s="30" t="s">
        <v>1966</v>
      </c>
      <c r="R544" s="30"/>
      <c r="S544" s="7" t="s">
        <v>208</v>
      </c>
      <c r="T544" s="7" t="s">
        <v>1967</v>
      </c>
      <c r="U544" s="7" t="s">
        <v>19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3">
        <v>45558</v>
      </c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3" t="s">
        <v>1968</v>
      </c>
      <c r="C545" s="4" t="s">
        <v>1969</v>
      </c>
      <c r="D545" s="7" t="s">
        <v>18</v>
      </c>
      <c r="E545" s="7" t="s">
        <v>19</v>
      </c>
      <c r="F545" s="7" t="s">
        <v>97</v>
      </c>
      <c r="G545" s="7" t="e">
        <f t="shared" ca="1" si="23"/>
        <v>#NAME?</v>
      </c>
      <c r="H545" s="26" t="s">
        <v>224</v>
      </c>
      <c r="I545" s="26" t="s">
        <v>225</v>
      </c>
      <c r="J545" s="7" t="str">
        <f t="shared" si="22"/>
        <v>Não</v>
      </c>
      <c r="K545" s="27">
        <v>44991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208</v>
      </c>
      <c r="T545" s="7" t="s">
        <v>1970</v>
      </c>
      <c r="U545" s="7" t="s">
        <v>19</v>
      </c>
      <c r="V545" s="26" t="e">
        <f t="shared" ca="1" si="24"/>
        <v>#NAME?</v>
      </c>
      <c r="W545" s="7"/>
      <c r="X545" s="7"/>
      <c r="Y545" s="31" t="s">
        <v>210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14" t="s">
        <v>1971</v>
      </c>
      <c r="C546" s="4" t="s">
        <v>1972</v>
      </c>
      <c r="D546" s="7" t="s">
        <v>18</v>
      </c>
      <c r="E546" s="7" t="s">
        <v>19</v>
      </c>
      <c r="F546" s="7" t="s">
        <v>97</v>
      </c>
      <c r="G546" s="7" t="e">
        <f t="shared" ca="1" si="23"/>
        <v>#NAME?</v>
      </c>
      <c r="H546" s="26" t="s">
        <v>224</v>
      </c>
      <c r="I546" s="26" t="s">
        <v>283</v>
      </c>
      <c r="J546" s="7" t="str">
        <f t="shared" si="22"/>
        <v>Sim</v>
      </c>
      <c r="K546" s="27">
        <v>45100</v>
      </c>
      <c r="L546" s="7"/>
      <c r="M546" s="7" t="s">
        <v>437</v>
      </c>
      <c r="N546" s="28">
        <v>7.0000000000000001E-3</v>
      </c>
      <c r="O546" s="7" t="s">
        <v>23</v>
      </c>
      <c r="P546" s="29">
        <v>0</v>
      </c>
      <c r="Q546" s="47" t="s">
        <v>1973</v>
      </c>
      <c r="R546" s="47" t="s">
        <v>1974</v>
      </c>
      <c r="S546" s="7" t="s">
        <v>208</v>
      </c>
      <c r="T546" s="7" t="s">
        <v>1975</v>
      </c>
      <c r="U546" s="7" t="s">
        <v>19</v>
      </c>
      <c r="V546" s="26" t="e">
        <f t="shared" ca="1" si="24"/>
        <v>#NAME?</v>
      </c>
      <c r="W546" s="7"/>
      <c r="X546" s="7"/>
      <c r="Y546" s="31" t="s">
        <v>210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1971</v>
      </c>
      <c r="C547" s="4" t="s">
        <v>1976</v>
      </c>
      <c r="D547" s="7" t="s">
        <v>18</v>
      </c>
      <c r="E547" s="7" t="s">
        <v>19</v>
      </c>
      <c r="F547" s="7" t="s">
        <v>97</v>
      </c>
      <c r="G547" s="7" t="e">
        <f t="shared" ca="1" si="23"/>
        <v>#NAME?</v>
      </c>
      <c r="H547" s="26" t="s">
        <v>224</v>
      </c>
      <c r="I547" s="26" t="s">
        <v>283</v>
      </c>
      <c r="J547" s="7" t="str">
        <f t="shared" si="22"/>
        <v>Sim</v>
      </c>
      <c r="K547" s="27">
        <v>45163</v>
      </c>
      <c r="L547" s="27"/>
      <c r="M547" s="7" t="s">
        <v>267</v>
      </c>
      <c r="N547" s="28">
        <v>1.4999999999999999E-2</v>
      </c>
      <c r="O547" s="7" t="s">
        <v>84</v>
      </c>
      <c r="P547" s="29">
        <v>0.1</v>
      </c>
      <c r="Q547" s="30" t="s">
        <v>1977</v>
      </c>
      <c r="R547" s="47" t="s">
        <v>1978</v>
      </c>
      <c r="S547" s="7" t="s">
        <v>208</v>
      </c>
      <c r="T547" s="7" t="s">
        <v>1975</v>
      </c>
      <c r="U547" s="7" t="s">
        <v>19</v>
      </c>
      <c r="V547" s="26" t="e">
        <f t="shared" ca="1" si="24"/>
        <v>#NAME?</v>
      </c>
      <c r="W547" s="7"/>
      <c r="X547" s="7"/>
      <c r="Y547" s="31" t="s">
        <v>210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1979</v>
      </c>
      <c r="C548" s="4" t="s">
        <v>1980</v>
      </c>
      <c r="D548" s="7" t="s">
        <v>18</v>
      </c>
      <c r="E548" s="7" t="s">
        <v>19</v>
      </c>
      <c r="F548" s="7" t="s">
        <v>279</v>
      </c>
      <c r="G548" s="7" t="e">
        <f t="shared" ca="1" si="23"/>
        <v>#NAME?</v>
      </c>
      <c r="H548" s="26" t="s">
        <v>206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22</v>
      </c>
      <c r="N548" s="28">
        <v>1.2E-2</v>
      </c>
      <c r="O548" s="7" t="s">
        <v>23</v>
      </c>
      <c r="P548" s="29">
        <v>0</v>
      </c>
      <c r="Q548" s="30"/>
      <c r="R548" s="30" t="s">
        <v>388</v>
      </c>
      <c r="S548" s="7" t="s">
        <v>208</v>
      </c>
      <c r="T548" s="7" t="s">
        <v>1981</v>
      </c>
      <c r="U548" s="7" t="s">
        <v>276</v>
      </c>
      <c r="V548" s="26" t="e">
        <f t="shared" ca="1" si="24"/>
        <v>#NAME?</v>
      </c>
      <c r="W548" s="7"/>
      <c r="X548" s="7"/>
      <c r="Y548" s="31" t="s">
        <v>210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42" t="s">
        <v>1982</v>
      </c>
      <c r="C549" s="46" t="s">
        <v>1983</v>
      </c>
      <c r="D549" s="7" t="s">
        <v>18</v>
      </c>
      <c r="E549" s="7" t="s">
        <v>30</v>
      </c>
      <c r="F549" s="7" t="s">
        <v>93</v>
      </c>
      <c r="G549" s="7" t="e">
        <f t="shared" ca="1" si="23"/>
        <v>#NAME?</v>
      </c>
      <c r="H549" s="26" t="s">
        <v>215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267</v>
      </c>
      <c r="N549" s="28">
        <v>1.4999999999999999E-2</v>
      </c>
      <c r="O549" s="7" t="s">
        <v>84</v>
      </c>
      <c r="P549" s="29">
        <v>0.1</v>
      </c>
      <c r="Q549" s="25"/>
      <c r="R549" s="30" t="s">
        <v>542</v>
      </c>
      <c r="S549" s="7" t="s">
        <v>208</v>
      </c>
      <c r="T549" s="7" t="s">
        <v>1984</v>
      </c>
      <c r="U549" s="7" t="s">
        <v>117</v>
      </c>
      <c r="V549" s="26" t="e">
        <f t="shared" ca="1" si="24"/>
        <v>#NAME?</v>
      </c>
      <c r="W549" s="7"/>
      <c r="X549" s="7"/>
      <c r="Y549" s="31" t="s">
        <v>210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1985</v>
      </c>
      <c r="C550" s="46" t="s">
        <v>1986</v>
      </c>
      <c r="D550" s="7" t="s">
        <v>18</v>
      </c>
      <c r="E550" s="7" t="s">
        <v>76</v>
      </c>
      <c r="F550" s="7" t="s">
        <v>229</v>
      </c>
      <c r="G550" s="7" t="e">
        <f t="shared" ca="1" si="23"/>
        <v>#NAME?</v>
      </c>
      <c r="H550" s="26" t="s">
        <v>215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22</v>
      </c>
      <c r="N550" s="28">
        <v>1.2E-2</v>
      </c>
      <c r="O550" s="7" t="s">
        <v>23</v>
      </c>
      <c r="P550" s="29">
        <v>0</v>
      </c>
      <c r="Q550" s="25" t="s">
        <v>1987</v>
      </c>
      <c r="R550" s="30"/>
      <c r="S550" s="7" t="s">
        <v>208</v>
      </c>
      <c r="T550" s="7" t="s">
        <v>1988</v>
      </c>
      <c r="U550" s="7" t="s">
        <v>76</v>
      </c>
      <c r="V550" s="26" t="e">
        <f t="shared" ca="1" si="24"/>
        <v>#NAME?</v>
      </c>
      <c r="W550" s="7"/>
      <c r="X550" s="7" t="s">
        <v>34</v>
      </c>
      <c r="Y550" s="31"/>
      <c r="Z550" s="32"/>
      <c r="AA550" s="33">
        <v>45547</v>
      </c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14" t="s">
        <v>1989</v>
      </c>
      <c r="C551" s="4" t="s">
        <v>1990</v>
      </c>
      <c r="D551" s="7" t="s">
        <v>18</v>
      </c>
      <c r="E551" s="7" t="s">
        <v>76</v>
      </c>
      <c r="F551" s="7" t="s">
        <v>88</v>
      </c>
      <c r="G551" s="7" t="e">
        <f t="shared" ca="1" si="23"/>
        <v>#NAME?</v>
      </c>
      <c r="H551" s="26" t="s">
        <v>215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267</v>
      </c>
      <c r="N551" s="28">
        <v>1.4999999999999999E-2</v>
      </c>
      <c r="O551" s="7" t="s">
        <v>84</v>
      </c>
      <c r="P551" s="29">
        <v>0.1</v>
      </c>
      <c r="Q551" s="30" t="s">
        <v>1991</v>
      </c>
      <c r="R551" s="30"/>
      <c r="S551" s="7" t="s">
        <v>208</v>
      </c>
      <c r="T551" s="7" t="s">
        <v>1992</v>
      </c>
      <c r="U551" s="7" t="s">
        <v>76</v>
      </c>
      <c r="V551" s="26" t="e">
        <f t="shared" ca="1" si="24"/>
        <v>#NAME?</v>
      </c>
      <c r="W551" s="7"/>
      <c r="X551" s="7"/>
      <c r="Y551" s="31" t="s">
        <v>324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1993</v>
      </c>
      <c r="C552" s="4" t="s">
        <v>1994</v>
      </c>
      <c r="D552" s="7" t="s">
        <v>242</v>
      </c>
      <c r="E552" s="7" t="s">
        <v>76</v>
      </c>
      <c r="F552" s="7" t="s">
        <v>243</v>
      </c>
      <c r="G552" s="7" t="e">
        <f t="shared" ca="1" si="23"/>
        <v>#NAME?</v>
      </c>
      <c r="H552" s="26" t="s">
        <v>215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22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208</v>
      </c>
      <c r="T552" s="7" t="s">
        <v>1995</v>
      </c>
      <c r="U552" s="7" t="s">
        <v>19</v>
      </c>
      <c r="V552" s="26" t="e">
        <f t="shared" ca="1" si="24"/>
        <v>#NAME?</v>
      </c>
      <c r="W552" s="7"/>
      <c r="X552" s="7" t="s">
        <v>232</v>
      </c>
      <c r="Y552" s="31" t="s">
        <v>210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1993</v>
      </c>
      <c r="C553" s="4" t="s">
        <v>1996</v>
      </c>
      <c r="D553" s="7" t="s">
        <v>242</v>
      </c>
      <c r="E553" s="7" t="s">
        <v>76</v>
      </c>
      <c r="F553" s="7" t="s">
        <v>243</v>
      </c>
      <c r="G553" s="7" t="e">
        <f t="shared" ca="1" si="23"/>
        <v>#NAME?</v>
      </c>
      <c r="H553" s="26" t="s">
        <v>224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 t="s">
        <v>1997</v>
      </c>
      <c r="S553" s="7" t="s">
        <v>208</v>
      </c>
      <c r="T553" s="7" t="s">
        <v>1995</v>
      </c>
      <c r="U553" s="7" t="s">
        <v>19</v>
      </c>
      <c r="V553" s="26" t="e">
        <f t="shared" ca="1" si="24"/>
        <v>#NAME?</v>
      </c>
      <c r="W553" s="7"/>
      <c r="X553" s="7" t="s">
        <v>232</v>
      </c>
      <c r="Y553" s="31" t="s">
        <v>210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1998</v>
      </c>
      <c r="C554" s="4" t="s">
        <v>1999</v>
      </c>
      <c r="D554" s="7" t="s">
        <v>242</v>
      </c>
      <c r="E554" s="7" t="s">
        <v>76</v>
      </c>
      <c r="F554" s="7" t="s">
        <v>243</v>
      </c>
      <c r="G554" s="7" t="e">
        <f t="shared" ca="1" si="23"/>
        <v>#NAME?</v>
      </c>
      <c r="H554" s="26" t="s">
        <v>215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22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208</v>
      </c>
      <c r="T554" s="7" t="s">
        <v>2000</v>
      </c>
      <c r="U554" s="7" t="s">
        <v>19</v>
      </c>
      <c r="V554" s="26" t="e">
        <f t="shared" ca="1" si="24"/>
        <v>#NAME?</v>
      </c>
      <c r="W554" s="7"/>
      <c r="X554" s="7" t="s">
        <v>34</v>
      </c>
      <c r="Y554" s="31"/>
      <c r="Z554" s="32"/>
      <c r="AA554" s="33">
        <v>45551</v>
      </c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1998</v>
      </c>
      <c r="C555" s="4" t="s">
        <v>2001</v>
      </c>
      <c r="D555" s="7" t="s">
        <v>242</v>
      </c>
      <c r="E555" s="7" t="s">
        <v>76</v>
      </c>
      <c r="F555" s="7" t="s">
        <v>243</v>
      </c>
      <c r="G555" s="7" t="e">
        <f t="shared" ca="1" si="23"/>
        <v>#NAME?</v>
      </c>
      <c r="H555" s="26" t="s">
        <v>224</v>
      </c>
      <c r="I555" s="26" t="s">
        <v>252</v>
      </c>
      <c r="J555" s="7" t="str">
        <f t="shared" si="22"/>
        <v>Não</v>
      </c>
      <c r="K555" s="27">
        <v>45552</v>
      </c>
      <c r="L555" s="7"/>
      <c r="M555" s="7" t="s">
        <v>273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208</v>
      </c>
      <c r="T555" s="7" t="s">
        <v>2000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45552</v>
      </c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2002</v>
      </c>
      <c r="C556" s="38" t="s">
        <v>2003</v>
      </c>
      <c r="D556" s="7" t="s">
        <v>18</v>
      </c>
      <c r="E556" s="7" t="s">
        <v>19</v>
      </c>
      <c r="F556" s="7" t="s">
        <v>1077</v>
      </c>
      <c r="G556" s="7" t="e">
        <f t="shared" ca="1" si="23"/>
        <v>#NAME?</v>
      </c>
      <c r="H556" s="26" t="s">
        <v>224</v>
      </c>
      <c r="I556" s="26" t="s">
        <v>310</v>
      </c>
      <c r="J556" s="7" t="str">
        <f t="shared" si="22"/>
        <v>Não</v>
      </c>
      <c r="K556" s="27">
        <v>45356</v>
      </c>
      <c r="L556" s="7"/>
      <c r="M556" s="7" t="s">
        <v>22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208</v>
      </c>
      <c r="T556" s="6" t="s">
        <v>2004</v>
      </c>
      <c r="U556" s="7" t="s">
        <v>19</v>
      </c>
      <c r="V556" s="26" t="e">
        <f t="shared" ca="1" si="24"/>
        <v>#NAME?</v>
      </c>
      <c r="W556" s="7"/>
      <c r="X556" s="7"/>
      <c r="Y556" s="31" t="s">
        <v>210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2005</v>
      </c>
      <c r="C557" s="4" t="s">
        <v>2006</v>
      </c>
      <c r="D557" s="7" t="s">
        <v>18</v>
      </c>
      <c r="E557" s="7" t="s">
        <v>76</v>
      </c>
      <c r="F557" s="7" t="s">
        <v>229</v>
      </c>
      <c r="G557" s="7" t="e">
        <f t="shared" ca="1" si="23"/>
        <v>#NAME?</v>
      </c>
      <c r="H557" s="26" t="s">
        <v>224</v>
      </c>
      <c r="I557" s="26" t="s">
        <v>225</v>
      </c>
      <c r="J557" s="7" t="str">
        <f t="shared" si="22"/>
        <v>Não</v>
      </c>
      <c r="K557" s="27">
        <v>44951</v>
      </c>
      <c r="L557" s="7"/>
      <c r="M557" s="7" t="s">
        <v>326</v>
      </c>
      <c r="N557" s="28">
        <v>2.5000000000000001E-2</v>
      </c>
      <c r="O557" s="7" t="s">
        <v>248</v>
      </c>
      <c r="P557" s="29">
        <v>0.2</v>
      </c>
      <c r="Q557" s="30"/>
      <c r="R557" s="30" t="s">
        <v>2007</v>
      </c>
      <c r="S557" s="7" t="s">
        <v>208</v>
      </c>
      <c r="T557" s="7" t="s">
        <v>2008</v>
      </c>
      <c r="U557" s="7" t="s">
        <v>76</v>
      </c>
      <c r="V557" s="26" t="e">
        <f t="shared" ca="1" si="24"/>
        <v>#NAME?</v>
      </c>
      <c r="W557" s="7"/>
      <c r="X557" s="7"/>
      <c r="Y557" s="31" t="s">
        <v>210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2009</v>
      </c>
      <c r="C558" s="4" t="s">
        <v>2010</v>
      </c>
      <c r="D558" s="7" t="s">
        <v>18</v>
      </c>
      <c r="E558" s="7" t="s">
        <v>30</v>
      </c>
      <c r="F558" s="7" t="s">
        <v>93</v>
      </c>
      <c r="G558" s="7" t="e">
        <f t="shared" ca="1" si="23"/>
        <v>#NAME?</v>
      </c>
      <c r="H558" s="26" t="s">
        <v>224</v>
      </c>
      <c r="I558" s="26" t="s">
        <v>225</v>
      </c>
      <c r="J558" s="7" t="str">
        <f t="shared" si="22"/>
        <v>Não</v>
      </c>
      <c r="K558" s="27">
        <v>45113</v>
      </c>
      <c r="L558" s="27"/>
      <c r="M558" s="7" t="s">
        <v>326</v>
      </c>
      <c r="N558" s="28">
        <v>2.5000000000000001E-2</v>
      </c>
      <c r="O558" s="7" t="s">
        <v>248</v>
      </c>
      <c r="P558" s="29">
        <v>0.2</v>
      </c>
      <c r="Q558" s="30"/>
      <c r="R558" s="30" t="s">
        <v>2011</v>
      </c>
      <c r="S558" s="7" t="s">
        <v>208</v>
      </c>
      <c r="T558" s="7" t="s">
        <v>2012</v>
      </c>
      <c r="U558" s="7" t="s">
        <v>117</v>
      </c>
      <c r="V558" s="26" t="e">
        <f t="shared" ca="1" si="24"/>
        <v>#NAME?</v>
      </c>
      <c r="W558" s="7"/>
      <c r="X558" s="7" t="s">
        <v>34</v>
      </c>
      <c r="Y558" s="31" t="s">
        <v>210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29</v>
      </c>
      <c r="B559" s="14" t="s">
        <v>2013</v>
      </c>
      <c r="C559" s="4" t="s">
        <v>2014</v>
      </c>
      <c r="D559" s="7" t="s">
        <v>18</v>
      </c>
      <c r="E559" s="7" t="s">
        <v>30</v>
      </c>
      <c r="F559" s="7" t="s">
        <v>93</v>
      </c>
      <c r="G559" s="7" t="e">
        <f t="shared" ca="1" si="23"/>
        <v>#NAME?</v>
      </c>
      <c r="H559" s="26" t="s">
        <v>215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115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208</v>
      </c>
      <c r="T559" s="7" t="s">
        <v>2012</v>
      </c>
      <c r="U559" s="7" t="s">
        <v>117</v>
      </c>
      <c r="V559" s="26" t="e">
        <f t="shared" ca="1" si="24"/>
        <v>#NAME?</v>
      </c>
      <c r="W559" s="7"/>
      <c r="X559" s="7" t="s">
        <v>34</v>
      </c>
      <c r="Y559" s="31" t="s">
        <v>210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29</v>
      </c>
      <c r="B560" s="14" t="s">
        <v>2015</v>
      </c>
      <c r="C560" s="4" t="s">
        <v>2016</v>
      </c>
      <c r="D560" s="7" t="s">
        <v>18</v>
      </c>
      <c r="E560" s="7" t="s">
        <v>19</v>
      </c>
      <c r="F560" s="7" t="s">
        <v>453</v>
      </c>
      <c r="G560" s="7" t="e">
        <f t="shared" ca="1" si="23"/>
        <v>#NAME?</v>
      </c>
      <c r="H560" s="26" t="s">
        <v>224</v>
      </c>
      <c r="I560" s="26" t="s">
        <v>310</v>
      </c>
      <c r="J560" s="7" t="str">
        <f t="shared" si="22"/>
        <v>Não</v>
      </c>
      <c r="K560" s="27">
        <v>45163</v>
      </c>
      <c r="L560" s="140"/>
      <c r="M560" s="7" t="s">
        <v>22</v>
      </c>
      <c r="N560" s="28">
        <v>1.2E-2</v>
      </c>
      <c r="O560" s="7" t="s">
        <v>23</v>
      </c>
      <c r="P560" s="29">
        <v>0</v>
      </c>
      <c r="Q560" s="47"/>
      <c r="R560" s="167" t="s">
        <v>2017</v>
      </c>
      <c r="S560" s="7" t="s">
        <v>208</v>
      </c>
      <c r="T560" s="7" t="s">
        <v>2018</v>
      </c>
      <c r="U560" s="7" t="s">
        <v>19</v>
      </c>
      <c r="V560" s="26" t="e">
        <f t="shared" ca="1" si="24"/>
        <v>#NAME?</v>
      </c>
      <c r="W560" s="7"/>
      <c r="X560" s="7"/>
      <c r="Y560" s="7" t="s">
        <v>210</v>
      </c>
      <c r="Z560" s="25"/>
      <c r="AA560" s="140">
        <v>45163</v>
      </c>
      <c r="AB560" s="141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2015</v>
      </c>
      <c r="C561" s="4" t="s">
        <v>2019</v>
      </c>
      <c r="D561" s="7" t="s">
        <v>18</v>
      </c>
      <c r="E561" s="7" t="s">
        <v>19</v>
      </c>
      <c r="F561" s="7" t="s">
        <v>453</v>
      </c>
      <c r="G561" s="7" t="e">
        <f t="shared" ca="1" si="23"/>
        <v>#NAME?</v>
      </c>
      <c r="H561" s="26" t="s">
        <v>224</v>
      </c>
      <c r="I561" s="26" t="s">
        <v>310</v>
      </c>
      <c r="J561" s="7" t="str">
        <f t="shared" si="22"/>
        <v>Não</v>
      </c>
      <c r="K561" s="27">
        <v>45163</v>
      </c>
      <c r="L561" s="140"/>
      <c r="M561" s="7" t="s">
        <v>267</v>
      </c>
      <c r="N561" s="28">
        <v>1.4999999999999999E-2</v>
      </c>
      <c r="O561" s="7" t="s">
        <v>84</v>
      </c>
      <c r="P561" s="29">
        <v>0.1</v>
      </c>
      <c r="Q561" s="47"/>
      <c r="R561" s="167" t="s">
        <v>2017</v>
      </c>
      <c r="S561" s="7" t="s">
        <v>208</v>
      </c>
      <c r="T561" s="7" t="s">
        <v>2018</v>
      </c>
      <c r="U561" s="7" t="s">
        <v>19</v>
      </c>
      <c r="V561" s="26" t="e">
        <f t="shared" ca="1" si="24"/>
        <v>#NAME?</v>
      </c>
      <c r="W561" s="7"/>
      <c r="X561" s="7"/>
      <c r="Y561" s="7" t="s">
        <v>210</v>
      </c>
      <c r="Z561" s="25"/>
      <c r="AA561" s="140">
        <v>45163</v>
      </c>
      <c r="AB561" s="141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2020</v>
      </c>
      <c r="C562" s="4" t="s">
        <v>2021</v>
      </c>
      <c r="D562" s="7" t="s">
        <v>18</v>
      </c>
      <c r="E562" s="7" t="s">
        <v>19</v>
      </c>
      <c r="F562" s="7" t="s">
        <v>453</v>
      </c>
      <c r="G562" s="7" t="e">
        <f t="shared" ca="1" si="23"/>
        <v>#NAME?</v>
      </c>
      <c r="H562" s="26" t="s">
        <v>224</v>
      </c>
      <c r="I562" s="26" t="s">
        <v>310</v>
      </c>
      <c r="J562" s="7" t="str">
        <f t="shared" si="22"/>
        <v>Não</v>
      </c>
      <c r="K562" s="27">
        <v>44973</v>
      </c>
      <c r="L562" s="7"/>
      <c r="M562" s="7" t="s">
        <v>122</v>
      </c>
      <c r="N562" s="28">
        <v>0</v>
      </c>
      <c r="O562" s="7" t="s">
        <v>23</v>
      </c>
      <c r="P562" s="29">
        <v>0</v>
      </c>
      <c r="Q562" s="30"/>
      <c r="R562" s="30" t="s">
        <v>2022</v>
      </c>
      <c r="S562" s="7" t="s">
        <v>208</v>
      </c>
      <c r="T562" s="7" t="s">
        <v>2023</v>
      </c>
      <c r="U562" s="7" t="s">
        <v>19</v>
      </c>
      <c r="V562" s="26" t="e">
        <f t="shared" ca="1" si="24"/>
        <v>#NAME?</v>
      </c>
      <c r="W562" s="7"/>
      <c r="X562" s="7"/>
      <c r="Y562" s="31" t="s">
        <v>210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2024</v>
      </c>
      <c r="C563" s="4" t="s">
        <v>2025</v>
      </c>
      <c r="D563" s="7" t="s">
        <v>204</v>
      </c>
      <c r="E563" s="7" t="s">
        <v>19</v>
      </c>
      <c r="F563" s="7" t="s">
        <v>588</v>
      </c>
      <c r="G563" s="7" t="e">
        <f t="shared" ca="1" si="23"/>
        <v>#NAME?</v>
      </c>
      <c r="H563" s="26" t="s">
        <v>206</v>
      </c>
      <c r="I563" s="26" t="s">
        <v>23</v>
      </c>
      <c r="J563" s="7" t="s">
        <v>246</v>
      </c>
      <c r="K563" s="27">
        <v>45348</v>
      </c>
      <c r="L563" s="27">
        <v>45505</v>
      </c>
      <c r="M563" s="7" t="s">
        <v>429</v>
      </c>
      <c r="N563" s="28">
        <v>5.0000000000000001E-3</v>
      </c>
      <c r="O563" s="7" t="s">
        <v>23</v>
      </c>
      <c r="P563" s="29">
        <v>0</v>
      </c>
      <c r="Q563" s="25"/>
      <c r="R563" s="30" t="s">
        <v>880</v>
      </c>
      <c r="S563" s="7" t="s">
        <v>208</v>
      </c>
      <c r="T563" s="7" t="s">
        <v>2026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2027</v>
      </c>
      <c r="C564" s="4" t="s">
        <v>2028</v>
      </c>
      <c r="D564" s="7" t="s">
        <v>18</v>
      </c>
      <c r="E564" s="7" t="s">
        <v>19</v>
      </c>
      <c r="F564" s="7" t="s">
        <v>453</v>
      </c>
      <c r="G564" s="7" t="e">
        <f t="shared" ca="1" si="23"/>
        <v>#NAME?</v>
      </c>
      <c r="H564" s="26" t="s">
        <v>206</v>
      </c>
      <c r="I564" s="26" t="s">
        <v>23</v>
      </c>
      <c r="J564" s="7" t="str">
        <f t="shared" ref="J564:J600" si="25">IF(Q564=0,"Não","Sim")</f>
        <v>Não</v>
      </c>
      <c r="K564" s="27">
        <v>44965</v>
      </c>
      <c r="L564" s="79">
        <v>45595</v>
      </c>
      <c r="M564" s="7" t="s">
        <v>267</v>
      </c>
      <c r="N564" s="28">
        <v>1.4999999999999999E-2</v>
      </c>
      <c r="O564" s="7" t="s">
        <v>84</v>
      </c>
      <c r="P564" s="29">
        <v>0.1</v>
      </c>
      <c r="Q564" s="30"/>
      <c r="R564" s="30"/>
      <c r="S564" s="7" t="s">
        <v>208</v>
      </c>
      <c r="T564" s="7" t="s">
        <v>2029</v>
      </c>
      <c r="U564" s="7" t="s">
        <v>19</v>
      </c>
      <c r="V564" s="26" t="e">
        <f t="shared" ca="1" si="24"/>
        <v>#NAME?</v>
      </c>
      <c r="W564" s="7"/>
      <c r="X564" s="7"/>
      <c r="Y564" s="31" t="s">
        <v>210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2030</v>
      </c>
      <c r="C565" s="4" t="s">
        <v>2031</v>
      </c>
      <c r="D565" s="7" t="s">
        <v>18</v>
      </c>
      <c r="E565" s="7" t="s">
        <v>19</v>
      </c>
      <c r="F565" s="7" t="s">
        <v>279</v>
      </c>
      <c r="G565" s="7" t="e">
        <f t="shared" ca="1" si="23"/>
        <v>#NAME?</v>
      </c>
      <c r="H565" s="26" t="s">
        <v>215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267</v>
      </c>
      <c r="N565" s="28">
        <v>1.4999999999999999E-2</v>
      </c>
      <c r="O565" s="7" t="s">
        <v>84</v>
      </c>
      <c r="P565" s="29">
        <v>0.1</v>
      </c>
      <c r="Q565" s="30"/>
      <c r="R565" s="30"/>
      <c r="S565" s="7" t="s">
        <v>208</v>
      </c>
      <c r="T565" s="7" t="s">
        <v>2032</v>
      </c>
      <c r="U565" s="7" t="s">
        <v>19</v>
      </c>
      <c r="V565" s="26" t="e">
        <f t="shared" ca="1" si="24"/>
        <v>#NAME?</v>
      </c>
      <c r="W565" s="7"/>
      <c r="X565" s="7"/>
      <c r="Y565" s="31" t="s">
        <v>210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3" t="s">
        <v>2033</v>
      </c>
      <c r="C566" s="4" t="s">
        <v>2034</v>
      </c>
      <c r="D566" s="7" t="s">
        <v>18</v>
      </c>
      <c r="E566" s="7" t="s">
        <v>76</v>
      </c>
      <c r="F566" s="7" t="s">
        <v>77</v>
      </c>
      <c r="G566" s="7" t="e">
        <f t="shared" ca="1" si="23"/>
        <v>#NAME?</v>
      </c>
      <c r="H566" s="26" t="s">
        <v>215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22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208</v>
      </c>
      <c r="T566" s="7" t="s">
        <v>2035</v>
      </c>
      <c r="U566" s="7" t="s">
        <v>76</v>
      </c>
      <c r="V566" s="26" t="e">
        <f t="shared" ca="1" si="24"/>
        <v>#NAME?</v>
      </c>
      <c r="W566" s="7"/>
      <c r="X566" s="7"/>
      <c r="Y566" s="31" t="s">
        <v>210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2033</v>
      </c>
      <c r="C567" s="4" t="s">
        <v>2036</v>
      </c>
      <c r="D567" s="7" t="s">
        <v>18</v>
      </c>
      <c r="E567" s="7" t="s">
        <v>76</v>
      </c>
      <c r="F567" s="7" t="s">
        <v>77</v>
      </c>
      <c r="G567" s="7" t="e">
        <f t="shared" ca="1" si="23"/>
        <v>#NAME?</v>
      </c>
      <c r="H567" s="26" t="s">
        <v>215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2037</v>
      </c>
      <c r="N567" s="28">
        <v>0.02</v>
      </c>
      <c r="O567" s="7" t="s">
        <v>2038</v>
      </c>
      <c r="P567" s="29">
        <v>0.2</v>
      </c>
      <c r="Q567" s="30"/>
      <c r="R567" s="30" t="s">
        <v>1035</v>
      </c>
      <c r="S567" s="7" t="s">
        <v>208</v>
      </c>
      <c r="T567" s="7" t="s">
        <v>2035</v>
      </c>
      <c r="U567" s="7" t="s">
        <v>76</v>
      </c>
      <c r="V567" s="26" t="e">
        <f t="shared" ca="1" si="24"/>
        <v>#NAME?</v>
      </c>
      <c r="W567" s="7"/>
      <c r="X567" s="7" t="s">
        <v>34</v>
      </c>
      <c r="Y567" s="31"/>
      <c r="Z567" s="32"/>
      <c r="AA567" s="33">
        <v>45545</v>
      </c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14" t="s">
        <v>2039</v>
      </c>
      <c r="C568" s="4" t="s">
        <v>2040</v>
      </c>
      <c r="D568" s="7" t="s">
        <v>18</v>
      </c>
      <c r="E568" s="7" t="s">
        <v>76</v>
      </c>
      <c r="F568" s="7" t="s">
        <v>77</v>
      </c>
      <c r="G568" s="7" t="e">
        <f t="shared" ca="1" si="23"/>
        <v>#NAME?</v>
      </c>
      <c r="H568" s="26" t="s">
        <v>224</v>
      </c>
      <c r="I568" s="26" t="s">
        <v>225</v>
      </c>
      <c r="J568" s="7" t="str">
        <f t="shared" si="25"/>
        <v>Sim</v>
      </c>
      <c r="K568" s="27">
        <v>45504</v>
      </c>
      <c r="L568" s="27"/>
      <c r="M568" s="7" t="s">
        <v>22</v>
      </c>
      <c r="N568" s="28">
        <v>1.2E-2</v>
      </c>
      <c r="O568" s="7" t="s">
        <v>23</v>
      </c>
      <c r="P568" s="29">
        <v>0</v>
      </c>
      <c r="Q568" s="47" t="s">
        <v>2041</v>
      </c>
      <c r="R568" s="30"/>
      <c r="S568" s="7" t="s">
        <v>208</v>
      </c>
      <c r="T568" s="7" t="s">
        <v>2042</v>
      </c>
      <c r="U568" s="7" t="s">
        <v>76</v>
      </c>
      <c r="V568" s="26" t="e">
        <f t="shared" ca="1" si="24"/>
        <v>#NAME?</v>
      </c>
      <c r="W568" s="7"/>
      <c r="X568" s="7" t="s">
        <v>26</v>
      </c>
      <c r="Y568" s="31" t="s">
        <v>210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2043</v>
      </c>
      <c r="C569" s="4" t="s">
        <v>2044</v>
      </c>
      <c r="D569" s="7" t="s">
        <v>204</v>
      </c>
      <c r="E569" s="7" t="s">
        <v>19</v>
      </c>
      <c r="F569" s="7" t="s">
        <v>1053</v>
      </c>
      <c r="G569" s="7" t="e">
        <f t="shared" ca="1" si="23"/>
        <v>#NAME?</v>
      </c>
      <c r="H569" s="26" t="s">
        <v>206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267</v>
      </c>
      <c r="N569" s="28">
        <v>1.6E-2</v>
      </c>
      <c r="O569" s="7" t="s">
        <v>84</v>
      </c>
      <c r="P569" s="29">
        <v>0.1</v>
      </c>
      <c r="Q569" s="47"/>
      <c r="R569" s="30"/>
      <c r="S569" s="7" t="s">
        <v>208</v>
      </c>
      <c r="T569" s="7" t="s">
        <v>2045</v>
      </c>
      <c r="U569" s="7" t="s">
        <v>19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2046</v>
      </c>
      <c r="C570" s="4" t="s">
        <v>2047</v>
      </c>
      <c r="D570" s="7" t="s">
        <v>204</v>
      </c>
      <c r="E570" s="7" t="s">
        <v>19</v>
      </c>
      <c r="F570" s="7" t="s">
        <v>205</v>
      </c>
      <c r="G570" s="7" t="e">
        <f t="shared" ca="1" si="23"/>
        <v>#NAME?</v>
      </c>
      <c r="H570" s="26" t="s">
        <v>215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267</v>
      </c>
      <c r="N570" s="28">
        <v>1.6E-2</v>
      </c>
      <c r="O570" s="7" t="s">
        <v>84</v>
      </c>
      <c r="P570" s="29">
        <v>0.2</v>
      </c>
      <c r="Q570" s="47"/>
      <c r="R570" s="30"/>
      <c r="S570" s="7" t="s">
        <v>208</v>
      </c>
      <c r="T570" s="7" t="s">
        <v>2048</v>
      </c>
      <c r="U570" s="7" t="s">
        <v>19</v>
      </c>
      <c r="V570" s="26" t="e">
        <f t="shared" ca="1" si="24"/>
        <v>#NAME?</v>
      </c>
      <c r="W570" s="7"/>
      <c r="X570" s="7"/>
      <c r="Y570" s="31" t="s">
        <v>210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2049</v>
      </c>
      <c r="C571" s="4" t="s">
        <v>2050</v>
      </c>
      <c r="D571" s="7" t="s">
        <v>204</v>
      </c>
      <c r="E571" s="7" t="s">
        <v>19</v>
      </c>
      <c r="F571" s="7" t="s">
        <v>205</v>
      </c>
      <c r="G571" s="7" t="e">
        <f t="shared" ca="1" si="23"/>
        <v>#NAME?</v>
      </c>
      <c r="H571" s="26" t="s">
        <v>206</v>
      </c>
      <c r="I571" s="26" t="s">
        <v>23</v>
      </c>
      <c r="J571" s="7" t="str">
        <f t="shared" si="25"/>
        <v>Não</v>
      </c>
      <c r="K571" s="27">
        <v>45158</v>
      </c>
      <c r="L571" s="79">
        <v>45576</v>
      </c>
      <c r="M571" s="7" t="s">
        <v>267</v>
      </c>
      <c r="N571" s="28">
        <v>8.9999999999999993E-3</v>
      </c>
      <c r="O571" s="7" t="s">
        <v>84</v>
      </c>
      <c r="P571" s="29">
        <v>0.2</v>
      </c>
      <c r="Q571" s="30"/>
      <c r="R571" s="30" t="s">
        <v>821</v>
      </c>
      <c r="S571" s="7" t="s">
        <v>208</v>
      </c>
      <c r="T571" s="7" t="s">
        <v>2051</v>
      </c>
      <c r="U571" s="7" t="s">
        <v>19</v>
      </c>
      <c r="V571" s="26" t="e">
        <f t="shared" ca="1" si="24"/>
        <v>#NAME?</v>
      </c>
      <c r="W571" s="7"/>
      <c r="X571" s="7"/>
      <c r="Y571" s="31" t="s">
        <v>324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2052</v>
      </c>
      <c r="C572" s="46" t="s">
        <v>2053</v>
      </c>
      <c r="D572" s="7" t="s">
        <v>204</v>
      </c>
      <c r="E572" s="7" t="s">
        <v>19</v>
      </c>
      <c r="F572" s="7" t="s">
        <v>530</v>
      </c>
      <c r="G572" s="7" t="e">
        <f t="shared" ca="1" si="23"/>
        <v>#NAME?</v>
      </c>
      <c r="H572" s="26" t="s">
        <v>215</v>
      </c>
      <c r="I572" s="26" t="s">
        <v>23</v>
      </c>
      <c r="J572" s="7" t="str">
        <f t="shared" si="25"/>
        <v>Não</v>
      </c>
      <c r="K572" s="27">
        <v>45348</v>
      </c>
      <c r="L572" s="7"/>
      <c r="M572" s="7" t="s">
        <v>83</v>
      </c>
      <c r="N572" s="28">
        <v>1.4E-2</v>
      </c>
      <c r="O572" s="7" t="s">
        <v>84</v>
      </c>
      <c r="P572" s="29">
        <v>0.1</v>
      </c>
      <c r="Q572" s="30"/>
      <c r="R572" s="30"/>
      <c r="S572" s="7" t="s">
        <v>208</v>
      </c>
      <c r="T572" s="12" t="s">
        <v>2054</v>
      </c>
      <c r="U572" s="7" t="s">
        <v>19</v>
      </c>
      <c r="V572" s="26" t="e">
        <f t="shared" ca="1" si="24"/>
        <v>#NAME?</v>
      </c>
      <c r="W572" s="7"/>
      <c r="X572" s="7"/>
      <c r="Y572" s="31" t="s">
        <v>210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2055</v>
      </c>
      <c r="C573" s="46" t="s">
        <v>2056</v>
      </c>
      <c r="D573" s="7" t="s">
        <v>18</v>
      </c>
      <c r="E573" s="7" t="s">
        <v>19</v>
      </c>
      <c r="F573" s="7" t="s">
        <v>453</v>
      </c>
      <c r="G573" s="7" t="e">
        <f t="shared" ca="1" si="23"/>
        <v>#NAME?</v>
      </c>
      <c r="H573" s="26" t="s">
        <v>206</v>
      </c>
      <c r="I573" s="26" t="s">
        <v>23</v>
      </c>
      <c r="J573" s="7" t="str">
        <f t="shared" si="25"/>
        <v>Não</v>
      </c>
      <c r="K573" s="27">
        <v>45043</v>
      </c>
      <c r="L573" s="79">
        <v>45590</v>
      </c>
      <c r="M573" s="7" t="s">
        <v>1012</v>
      </c>
      <c r="N573" s="28">
        <v>7.0000000000000001E-3</v>
      </c>
      <c r="O573" s="7" t="s">
        <v>23</v>
      </c>
      <c r="P573" s="29">
        <v>0</v>
      </c>
      <c r="Q573" s="30"/>
      <c r="R573" s="30" t="s">
        <v>2057</v>
      </c>
      <c r="S573" s="7" t="s">
        <v>208</v>
      </c>
      <c r="T573" s="12" t="s">
        <v>2058</v>
      </c>
      <c r="U573" s="7" t="s">
        <v>19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2059</v>
      </c>
      <c r="C574" s="4" t="s">
        <v>2060</v>
      </c>
      <c r="D574" s="7" t="s">
        <v>18</v>
      </c>
      <c r="E574" s="7" t="s">
        <v>127</v>
      </c>
      <c r="F574" s="7" t="s">
        <v>779</v>
      </c>
      <c r="G574" s="7" t="e">
        <f t="shared" ca="1" si="23"/>
        <v>#NAME?</v>
      </c>
      <c r="H574" s="26" t="s">
        <v>206</v>
      </c>
      <c r="I574" s="26" t="s">
        <v>23</v>
      </c>
      <c r="J574" s="7" t="str">
        <f t="shared" si="25"/>
        <v>Não</v>
      </c>
      <c r="K574" s="27">
        <v>44973</v>
      </c>
      <c r="L574" s="27">
        <v>45539</v>
      </c>
      <c r="M574" s="7" t="s">
        <v>267</v>
      </c>
      <c r="N574" s="28">
        <v>1.4999999999999999E-2</v>
      </c>
      <c r="O574" s="7" t="s">
        <v>84</v>
      </c>
      <c r="P574" s="29">
        <v>0.1</v>
      </c>
      <c r="Q574" s="30"/>
      <c r="R574" s="30"/>
      <c r="S574" s="7" t="s">
        <v>208</v>
      </c>
      <c r="T574" s="7" t="s">
        <v>2061</v>
      </c>
      <c r="U574" s="7" t="s">
        <v>127</v>
      </c>
      <c r="V574" s="26" t="e">
        <f t="shared" ca="1" si="24"/>
        <v>#NAME?</v>
      </c>
      <c r="W574" s="7"/>
      <c r="X574" s="7"/>
      <c r="Y574" s="31" t="s">
        <v>210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2062</v>
      </c>
      <c r="C575" s="4" t="s">
        <v>2063</v>
      </c>
      <c r="D575" s="7" t="s">
        <v>18</v>
      </c>
      <c r="E575" s="7" t="s">
        <v>19</v>
      </c>
      <c r="F575" s="7" t="s">
        <v>266</v>
      </c>
      <c r="G575" s="7" t="e">
        <f t="shared" ca="1" si="23"/>
        <v>#NAME?</v>
      </c>
      <c r="H575" s="26" t="s">
        <v>343</v>
      </c>
      <c r="I575" s="26" t="s">
        <v>291</v>
      </c>
      <c r="J575" s="7" t="str">
        <f t="shared" si="25"/>
        <v>Não</v>
      </c>
      <c r="K575" s="27">
        <v>45617</v>
      </c>
      <c r="L575" s="27"/>
      <c r="M575" s="7" t="s">
        <v>22</v>
      </c>
      <c r="N575" s="28">
        <v>0</v>
      </c>
      <c r="O575" s="7" t="s">
        <v>23</v>
      </c>
      <c r="P575" s="29">
        <v>0</v>
      </c>
      <c r="Q575" s="30"/>
      <c r="R575" s="30"/>
      <c r="S575" s="7" t="s">
        <v>208</v>
      </c>
      <c r="T575" s="7" t="s">
        <v>2064</v>
      </c>
      <c r="U575" s="7" t="s">
        <v>19</v>
      </c>
      <c r="V575" s="26" t="e">
        <f t="shared" ca="1" si="24"/>
        <v>#NAME?</v>
      </c>
      <c r="W575" s="7"/>
      <c r="X575" s="7" t="s">
        <v>26</v>
      </c>
      <c r="Y575" s="31"/>
      <c r="Z575" s="32"/>
      <c r="AA575" s="33">
        <v>45617</v>
      </c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2065</v>
      </c>
      <c r="C576" s="4" t="s">
        <v>2066</v>
      </c>
      <c r="D576" s="7" t="s">
        <v>38</v>
      </c>
      <c r="E576" s="7" t="s">
        <v>19</v>
      </c>
      <c r="F576" s="7" t="s">
        <v>39</v>
      </c>
      <c r="G576" s="7" t="e">
        <f t="shared" ca="1" si="23"/>
        <v>#NAME?</v>
      </c>
      <c r="H576" s="26" t="s">
        <v>343</v>
      </c>
      <c r="I576" s="26" t="s">
        <v>291</v>
      </c>
      <c r="J576" s="7" t="str">
        <f t="shared" si="25"/>
        <v>Não</v>
      </c>
      <c r="K576" s="27">
        <v>45705</v>
      </c>
      <c r="L576" s="27"/>
      <c r="M576" s="7" t="s">
        <v>22</v>
      </c>
      <c r="N576" s="28">
        <v>1.2E-2</v>
      </c>
      <c r="O576" s="7" t="s">
        <v>23</v>
      </c>
      <c r="P576" s="29">
        <v>0</v>
      </c>
      <c r="Q576" s="30"/>
      <c r="R576" s="30"/>
      <c r="S576" s="7" t="s">
        <v>254</v>
      </c>
      <c r="T576" s="7" t="s">
        <v>2067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/>
      <c r="AB576" s="34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39" t="s">
        <v>2068</v>
      </c>
      <c r="C577" s="67" t="s">
        <v>2069</v>
      </c>
      <c r="D577" s="7" t="s">
        <v>18</v>
      </c>
      <c r="E577" s="7" t="s">
        <v>76</v>
      </c>
      <c r="F577" s="7" t="s">
        <v>77</v>
      </c>
      <c r="G577" s="7" t="e">
        <f t="shared" ca="1" si="23"/>
        <v>#NAME?</v>
      </c>
      <c r="H577" s="26" t="s">
        <v>215</v>
      </c>
      <c r="I577" s="26" t="s">
        <v>23</v>
      </c>
      <c r="J577" s="7" t="str">
        <f t="shared" si="25"/>
        <v>Não</v>
      </c>
      <c r="K577" s="27">
        <v>45253</v>
      </c>
      <c r="L577" s="7"/>
      <c r="M577" s="7" t="s">
        <v>22</v>
      </c>
      <c r="N577" s="10">
        <v>1.2E-2</v>
      </c>
      <c r="O577" s="6" t="s">
        <v>23</v>
      </c>
      <c r="P577" s="11">
        <v>0</v>
      </c>
      <c r="Q577" s="30"/>
      <c r="R577" s="30"/>
      <c r="S577" s="7" t="s">
        <v>208</v>
      </c>
      <c r="T577" s="7" t="s">
        <v>2070</v>
      </c>
      <c r="U577" s="7" t="s">
        <v>76</v>
      </c>
      <c r="V577" s="26" t="e">
        <f t="shared" ca="1" si="24"/>
        <v>#NAME?</v>
      </c>
      <c r="W577" s="7"/>
      <c r="X577" s="7"/>
      <c r="Y577" s="31" t="s">
        <v>210</v>
      </c>
      <c r="Z577" s="32"/>
      <c r="AA577" s="33">
        <v>45253</v>
      </c>
      <c r="AB577" s="34">
        <v>49075100013012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>
        <v>0</v>
      </c>
      <c r="AQ577" s="32">
        <v>2300</v>
      </c>
      <c r="AR577" s="32">
        <v>2300</v>
      </c>
      <c r="AS577" s="32">
        <v>2311.38</v>
      </c>
      <c r="AT577" s="32">
        <v>2325.06</v>
      </c>
      <c r="AU577" s="32">
        <v>2335.63</v>
      </c>
      <c r="AV577" s="32">
        <v>2354.04</v>
      </c>
      <c r="AW577" s="32">
        <v>2364.7199999999998</v>
      </c>
      <c r="AX577" s="32">
        <v>2386.84</v>
      </c>
      <c r="AY577" s="32">
        <v>2407.2199999999998</v>
      </c>
      <c r="AZ577" s="32">
        <v>2426.23</v>
      </c>
      <c r="BA577" s="32">
        <v>2449.56</v>
      </c>
      <c r="BB577" s="32">
        <v>2461.3000000000002</v>
      </c>
      <c r="BC577" s="32">
        <v>2466.7399999999998</v>
      </c>
      <c r="BD577" s="32">
        <v>2494.0100000000002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" t="s">
        <v>2071</v>
      </c>
      <c r="C578" s="4" t="s">
        <v>2072</v>
      </c>
      <c r="D578" s="7" t="s">
        <v>18</v>
      </c>
      <c r="E578" s="7" t="s">
        <v>76</v>
      </c>
      <c r="F578" s="7" t="s">
        <v>77</v>
      </c>
      <c r="G578" s="7" t="e">
        <f t="shared" ca="1" si="23"/>
        <v>#NAME?</v>
      </c>
      <c r="H578" s="26" t="s">
        <v>215</v>
      </c>
      <c r="I578" s="26" t="s">
        <v>23</v>
      </c>
      <c r="J578" s="7" t="str">
        <f t="shared" si="25"/>
        <v>Não</v>
      </c>
      <c r="K578" s="27">
        <v>45149</v>
      </c>
      <c r="L578" s="27"/>
      <c r="M578" s="7" t="s">
        <v>22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208</v>
      </c>
      <c r="T578" s="7" t="s">
        <v>2073</v>
      </c>
      <c r="U578" s="7" t="s">
        <v>76</v>
      </c>
      <c r="V578" s="26" t="e">
        <f t="shared" ca="1" si="24"/>
        <v>#NAME?</v>
      </c>
      <c r="W578" s="7"/>
      <c r="X578" s="7"/>
      <c r="Y578" s="31" t="s">
        <v>210</v>
      </c>
      <c r="Z578" s="32"/>
      <c r="AA578" s="33">
        <v>45149</v>
      </c>
      <c r="AB578" s="34">
        <v>49075100012611</v>
      </c>
      <c r="AC578" s="32"/>
      <c r="AD578" s="32"/>
      <c r="AE578" s="32"/>
      <c r="AF578" s="32"/>
      <c r="AG578" s="32"/>
      <c r="AH578" s="32"/>
      <c r="AI578" s="32"/>
      <c r="AJ578" s="32"/>
      <c r="AK578" s="32">
        <v>0</v>
      </c>
      <c r="AL578" s="32">
        <v>0</v>
      </c>
      <c r="AM578" s="32">
        <v>12077.1</v>
      </c>
      <c r="AN578" s="32">
        <v>12189.66</v>
      </c>
      <c r="AO578" s="32">
        <v>13818.94</v>
      </c>
      <c r="AP578" s="32">
        <v>13925.05</v>
      </c>
      <c r="AQ578" s="32">
        <v>14038.81</v>
      </c>
      <c r="AR578" s="32">
        <v>14162.82</v>
      </c>
      <c r="AS578" s="32">
        <v>14265.7</v>
      </c>
      <c r="AT578" s="32">
        <v>15351.73</v>
      </c>
      <c r="AU578" s="32">
        <v>34293.199999999997</v>
      </c>
      <c r="AV578" s="32">
        <v>34878.199999999997</v>
      </c>
      <c r="AW578" s="32">
        <v>50468.13</v>
      </c>
      <c r="AX578" s="32">
        <v>51320.23</v>
      </c>
      <c r="AY578" s="32">
        <v>51844.49</v>
      </c>
      <c r="AZ578" s="32">
        <v>57082.91</v>
      </c>
      <c r="BA578" s="32">
        <v>57956.94</v>
      </c>
      <c r="BB578" s="32">
        <v>58858.32</v>
      </c>
      <c r="BC578" s="32">
        <v>59640.73</v>
      </c>
      <c r="BD578" s="32">
        <v>65714.509999999995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14" t="s">
        <v>2074</v>
      </c>
      <c r="C579" s="4" t="s">
        <v>2075</v>
      </c>
      <c r="D579" s="7" t="s">
        <v>204</v>
      </c>
      <c r="E579" s="7" t="s">
        <v>19</v>
      </c>
      <c r="F579" s="7" t="s">
        <v>2076</v>
      </c>
      <c r="G579" s="7" t="e">
        <f t="shared" ca="1" si="23"/>
        <v>#NAME?</v>
      </c>
      <c r="H579" s="26" t="s">
        <v>206</v>
      </c>
      <c r="I579" s="26" t="s">
        <v>23</v>
      </c>
      <c r="J579" s="7" t="str">
        <f t="shared" si="25"/>
        <v>Não</v>
      </c>
      <c r="K579" s="27">
        <v>44973</v>
      </c>
      <c r="L579" s="27">
        <v>45572</v>
      </c>
      <c r="M579" s="7" t="s">
        <v>940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208</v>
      </c>
      <c r="T579" s="7" t="s">
        <v>2077</v>
      </c>
      <c r="U579" s="7" t="s">
        <v>19</v>
      </c>
      <c r="V579" s="26" t="e">
        <f t="shared" ca="1" si="24"/>
        <v>#NAME?</v>
      </c>
      <c r="W579" s="7"/>
      <c r="X579" s="7"/>
      <c r="Y579" s="31" t="s">
        <v>533</v>
      </c>
      <c r="Z579" s="32"/>
      <c r="AA579" s="33">
        <v>44973</v>
      </c>
      <c r="AB579" s="34">
        <v>49075100006652</v>
      </c>
      <c r="AC579" s="32"/>
      <c r="AD579" s="32"/>
      <c r="AE579" s="32"/>
      <c r="AF579" s="32">
        <v>0</v>
      </c>
      <c r="AG579" s="32">
        <v>0</v>
      </c>
      <c r="AH579" s="32">
        <v>0</v>
      </c>
      <c r="AI579" s="32">
        <v>347988.69</v>
      </c>
      <c r="AJ579" s="32">
        <v>357710.52</v>
      </c>
      <c r="AK579" s="32">
        <v>364672.27</v>
      </c>
      <c r="AL579" s="32">
        <v>370568.08</v>
      </c>
      <c r="AM579" s="32">
        <v>374390.39</v>
      </c>
      <c r="AN579" s="32">
        <v>376886.21</v>
      </c>
      <c r="AO579" s="32">
        <v>376422.29</v>
      </c>
      <c r="AP579" s="32">
        <v>380757.32</v>
      </c>
      <c r="AQ579" s="32">
        <v>386224.65</v>
      </c>
      <c r="AR579" s="32">
        <v>388515.52</v>
      </c>
      <c r="AS579" s="32">
        <v>393413.58</v>
      </c>
      <c r="AT579" s="32">
        <v>396652.54</v>
      </c>
      <c r="AU579" s="32">
        <v>396242.02</v>
      </c>
      <c r="AV579" s="32">
        <v>397246.1</v>
      </c>
      <c r="AW579" s="32">
        <v>397970.7</v>
      </c>
      <c r="AX579" s="32">
        <v>402117.5</v>
      </c>
      <c r="AY579" s="32">
        <v>404374.9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2078</v>
      </c>
      <c r="C580" s="4" t="s">
        <v>2079</v>
      </c>
      <c r="D580" s="7" t="s">
        <v>107</v>
      </c>
      <c r="E580" s="7" t="s">
        <v>19</v>
      </c>
      <c r="F580" s="7" t="s">
        <v>220</v>
      </c>
      <c r="G580" s="7" t="e">
        <f t="shared" ca="1" si="23"/>
        <v>#NAME?</v>
      </c>
      <c r="H580" s="26" t="s">
        <v>215</v>
      </c>
      <c r="I580" s="26" t="s">
        <v>23</v>
      </c>
      <c r="J580" s="7" t="str">
        <f t="shared" si="25"/>
        <v>Não</v>
      </c>
      <c r="K580" s="27">
        <v>45449</v>
      </c>
      <c r="L580" s="7"/>
      <c r="M580" s="7" t="s">
        <v>83</v>
      </c>
      <c r="N580" s="28">
        <v>1.2E-2</v>
      </c>
      <c r="O580" s="7" t="s">
        <v>84</v>
      </c>
      <c r="P580" s="29">
        <v>0.1</v>
      </c>
      <c r="Q580" s="30"/>
      <c r="R580" s="30"/>
      <c r="S580" s="7" t="s">
        <v>208</v>
      </c>
      <c r="T580" s="7" t="s">
        <v>2080</v>
      </c>
      <c r="U580" s="7" t="s">
        <v>19</v>
      </c>
      <c r="V580" s="26" t="e">
        <f t="shared" ca="1" si="24"/>
        <v>#NAME?</v>
      </c>
      <c r="W580" s="7"/>
      <c r="X580" s="7" t="s">
        <v>34</v>
      </c>
      <c r="Y580" s="31" t="s">
        <v>210</v>
      </c>
      <c r="Z580" s="32"/>
      <c r="AA580" s="33">
        <v>45449</v>
      </c>
      <c r="AB580" s="34">
        <v>49075100015066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389887.7</v>
      </c>
      <c r="AX580" s="32">
        <v>393810</v>
      </c>
      <c r="AY580" s="32">
        <v>391529.98</v>
      </c>
      <c r="AZ580" s="32">
        <v>388360.53</v>
      </c>
      <c r="BA580" s="32">
        <v>388584.62</v>
      </c>
      <c r="BB580" s="32">
        <v>391881.99</v>
      </c>
      <c r="BC580" s="32">
        <v>386173.12</v>
      </c>
      <c r="BD580" s="32">
        <v>389889.55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2081</v>
      </c>
      <c r="C581" s="38" t="s">
        <v>2082</v>
      </c>
      <c r="D581" s="7" t="s">
        <v>18</v>
      </c>
      <c r="E581" s="7" t="s">
        <v>19</v>
      </c>
      <c r="F581" s="7" t="s">
        <v>97</v>
      </c>
      <c r="G581" s="7" t="e">
        <f t="shared" ca="1" si="23"/>
        <v>#NAME?</v>
      </c>
      <c r="H581" s="26" t="s">
        <v>215</v>
      </c>
      <c r="I581" s="26" t="s">
        <v>23</v>
      </c>
      <c r="J581" s="7" t="str">
        <f t="shared" si="25"/>
        <v>Não</v>
      </c>
      <c r="K581" s="27">
        <v>45359</v>
      </c>
      <c r="L581" s="27"/>
      <c r="M581" s="7" t="s">
        <v>22</v>
      </c>
      <c r="N581" s="28">
        <v>1.2E-2</v>
      </c>
      <c r="O581" s="7" t="s">
        <v>23</v>
      </c>
      <c r="P581" s="29">
        <v>0</v>
      </c>
      <c r="Q581" s="30"/>
      <c r="R581" s="30" t="s">
        <v>2083</v>
      </c>
      <c r="S581" s="7" t="s">
        <v>208</v>
      </c>
      <c r="T581" s="6" t="s">
        <v>2084</v>
      </c>
      <c r="U581" s="7" t="s">
        <v>19</v>
      </c>
      <c r="V581" s="26" t="e">
        <f t="shared" ca="1" si="24"/>
        <v>#NAME?</v>
      </c>
      <c r="W581" s="7"/>
      <c r="X581" s="7"/>
      <c r="Y581" s="31" t="s">
        <v>210</v>
      </c>
      <c r="Z581" s="32"/>
      <c r="AA581" s="33">
        <v>45359</v>
      </c>
      <c r="AB581" s="34">
        <v>49075100013861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>
        <v>350725.59</v>
      </c>
      <c r="AU581" s="32">
        <v>351793.23</v>
      </c>
      <c r="AV581" s="32">
        <v>354369.2</v>
      </c>
      <c r="AW581" s="32">
        <v>424859.3</v>
      </c>
      <c r="AX581" s="32">
        <v>428565</v>
      </c>
      <c r="AY581" s="32">
        <v>432083.45</v>
      </c>
      <c r="AZ581" s="32">
        <v>434756.91</v>
      </c>
      <c r="BA581" s="32">
        <v>438751.02</v>
      </c>
      <c r="BB581" s="32">
        <v>442186.11</v>
      </c>
      <c r="BC581" s="32">
        <v>445972.56</v>
      </c>
      <c r="BD581" s="32">
        <v>450230.62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2085</v>
      </c>
      <c r="C582" s="4" t="s">
        <v>2086</v>
      </c>
      <c r="D582" s="7" t="s">
        <v>18</v>
      </c>
      <c r="E582" s="7" t="s">
        <v>76</v>
      </c>
      <c r="F582" s="7" t="s">
        <v>77</v>
      </c>
      <c r="G582" s="7" t="e">
        <f t="shared" ca="1" si="23"/>
        <v>#NAME?</v>
      </c>
      <c r="H582" s="26" t="s">
        <v>215</v>
      </c>
      <c r="I582" s="26" t="s">
        <v>23</v>
      </c>
      <c r="J582" s="7" t="str">
        <f t="shared" si="25"/>
        <v>Não</v>
      </c>
      <c r="K582" s="27">
        <v>45034</v>
      </c>
      <c r="L582" s="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/>
      <c r="S582" s="7" t="s">
        <v>208</v>
      </c>
      <c r="T582" s="7" t="s">
        <v>2087</v>
      </c>
      <c r="U582" s="7" t="s">
        <v>19</v>
      </c>
      <c r="V582" s="26" t="e">
        <f t="shared" ca="1" si="24"/>
        <v>#NAME?</v>
      </c>
      <c r="W582" s="7"/>
      <c r="X582" s="7"/>
      <c r="Y582" s="31" t="s">
        <v>210</v>
      </c>
      <c r="Z582" s="32"/>
      <c r="AA582" s="33">
        <v>45034</v>
      </c>
      <c r="AB582" s="34">
        <v>49075100008388</v>
      </c>
      <c r="AC582" s="32"/>
      <c r="AD582" s="32"/>
      <c r="AE582" s="32"/>
      <c r="AF582" s="32"/>
      <c r="AG582" s="32"/>
      <c r="AH582" s="32">
        <v>0</v>
      </c>
      <c r="AI582" s="32">
        <v>114482.14</v>
      </c>
      <c r="AJ582" s="32">
        <v>116324.12</v>
      </c>
      <c r="AK582" s="32">
        <v>117665.37</v>
      </c>
      <c r="AL582" s="32">
        <v>158063.24</v>
      </c>
      <c r="AM582" s="32">
        <v>158805.14000000001</v>
      </c>
      <c r="AN582" s="32">
        <v>159033.28</v>
      </c>
      <c r="AO582" s="32">
        <v>160346.51</v>
      </c>
      <c r="AP582" s="32">
        <v>162382.9</v>
      </c>
      <c r="AQ582" s="32">
        <v>163655.53</v>
      </c>
      <c r="AR582" s="32">
        <v>164859.70000000001</v>
      </c>
      <c r="AS582" s="32">
        <v>166549.19</v>
      </c>
      <c r="AT582" s="32">
        <v>167903.82</v>
      </c>
      <c r="AU582" s="32">
        <v>167832.6</v>
      </c>
      <c r="AV582" s="32">
        <v>170532.3</v>
      </c>
      <c r="AW582" s="32">
        <v>120218.6</v>
      </c>
      <c r="AX582" s="32">
        <v>121668.6</v>
      </c>
      <c r="AY582" s="32">
        <v>69647.759999999995</v>
      </c>
      <c r="AZ582" s="32">
        <v>68843.350000000006</v>
      </c>
      <c r="BA582" s="32">
        <v>69436.929999999993</v>
      </c>
      <c r="BB582" s="32">
        <v>69945.509999999995</v>
      </c>
      <c r="BC582" s="32">
        <v>70514.63</v>
      </c>
      <c r="BD582" s="32">
        <v>71206.69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2088</v>
      </c>
      <c r="C583" s="4" t="s">
        <v>2089</v>
      </c>
      <c r="D583" s="7" t="s">
        <v>18</v>
      </c>
      <c r="E583" s="7" t="s">
        <v>30</v>
      </c>
      <c r="F583" s="7" t="s">
        <v>31</v>
      </c>
      <c r="G583" s="7" t="e">
        <f t="shared" ca="1" si="23"/>
        <v>#NAME?</v>
      </c>
      <c r="H583" s="26" t="s">
        <v>215</v>
      </c>
      <c r="I583" s="26" t="s">
        <v>23</v>
      </c>
      <c r="J583" s="7" t="str">
        <f t="shared" si="25"/>
        <v>Sim</v>
      </c>
      <c r="K583" s="27">
        <v>45070</v>
      </c>
      <c r="L583" s="27"/>
      <c r="M583" s="7" t="s">
        <v>999</v>
      </c>
      <c r="N583" s="28">
        <v>0.02</v>
      </c>
      <c r="O583" s="7" t="s">
        <v>248</v>
      </c>
      <c r="P583" s="29">
        <v>0.2</v>
      </c>
      <c r="Q583" s="30" t="s">
        <v>2090</v>
      </c>
      <c r="R583" s="30"/>
      <c r="S583" s="7" t="s">
        <v>208</v>
      </c>
      <c r="T583" s="7" t="s">
        <v>2091</v>
      </c>
      <c r="U583" s="7" t="s">
        <v>117</v>
      </c>
      <c r="V583" s="26" t="e">
        <f t="shared" ca="1" si="24"/>
        <v>#NAME?</v>
      </c>
      <c r="W583" s="7"/>
      <c r="X583" s="7"/>
      <c r="Y583" s="31" t="s">
        <v>210</v>
      </c>
      <c r="Z583" s="32"/>
      <c r="AA583" s="33">
        <v>45070</v>
      </c>
      <c r="AB583" s="34">
        <v>49075100009260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481579.68</v>
      </c>
      <c r="AL583" s="32">
        <v>479112.38</v>
      </c>
      <c r="AM583" s="32">
        <v>482826.85</v>
      </c>
      <c r="AN583" s="32">
        <v>494486.85</v>
      </c>
      <c r="AO583" s="32">
        <v>491878.69</v>
      </c>
      <c r="AP583" s="32">
        <v>533565.37</v>
      </c>
      <c r="AQ583" s="32">
        <v>585023.88</v>
      </c>
      <c r="AR583" s="32">
        <v>573373.79</v>
      </c>
      <c r="AS583" s="32">
        <v>575238.78</v>
      </c>
      <c r="AT583" s="32">
        <v>574607.37</v>
      </c>
      <c r="AU583" s="32">
        <v>559333.6</v>
      </c>
      <c r="AV583" s="32">
        <v>560456.69999999995</v>
      </c>
      <c r="AW583" s="32">
        <v>566993.1</v>
      </c>
      <c r="AX583" s="32">
        <v>589389.30000000005</v>
      </c>
      <c r="AY583" s="32">
        <v>623454.29</v>
      </c>
      <c r="AZ583" s="32">
        <v>617643.89</v>
      </c>
      <c r="BA583" s="32">
        <v>599490.24</v>
      </c>
      <c r="BB583" s="32">
        <v>686950.67</v>
      </c>
      <c r="BC583" s="32">
        <v>676547.54</v>
      </c>
      <c r="BD583" s="32">
        <v>704989.84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42" t="s">
        <v>2092</v>
      </c>
      <c r="C584" s="149" t="s">
        <v>2093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224</v>
      </c>
      <c r="I584" s="26" t="s">
        <v>225</v>
      </c>
      <c r="J584" s="7" t="str">
        <f t="shared" si="25"/>
        <v>Não</v>
      </c>
      <c r="K584" s="27">
        <v>45209</v>
      </c>
      <c r="L584" s="7"/>
      <c r="M584" s="7" t="s">
        <v>22</v>
      </c>
      <c r="N584" s="28">
        <v>1.2E-2</v>
      </c>
      <c r="O584" s="7" t="s">
        <v>23</v>
      </c>
      <c r="P584" s="29">
        <v>0</v>
      </c>
      <c r="Q584" s="30"/>
      <c r="R584" s="94"/>
      <c r="S584" s="7" t="s">
        <v>208</v>
      </c>
      <c r="T584" s="7" t="s">
        <v>2094</v>
      </c>
      <c r="U584" s="7" t="s">
        <v>117</v>
      </c>
      <c r="V584" s="26" t="e">
        <f t="shared" ca="1" si="24"/>
        <v>#NAME?</v>
      </c>
      <c r="W584" s="7"/>
      <c r="X584" s="7"/>
      <c r="Y584" s="31" t="s">
        <v>210</v>
      </c>
      <c r="Z584" s="32"/>
      <c r="AA584" s="33">
        <v>45209</v>
      </c>
      <c r="AB584" s="34">
        <v>49075100012636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14" t="s">
        <v>2095</v>
      </c>
      <c r="C585" s="4" t="s">
        <v>2096</v>
      </c>
      <c r="D585" s="7" t="s">
        <v>18</v>
      </c>
      <c r="E585" s="7" t="s">
        <v>19</v>
      </c>
      <c r="F585" s="7" t="s">
        <v>453</v>
      </c>
      <c r="G585" s="7" t="e">
        <f t="shared" ca="1" si="23"/>
        <v>#NAME?</v>
      </c>
      <c r="H585" s="26" t="s">
        <v>224</v>
      </c>
      <c r="I585" s="26" t="s">
        <v>225</v>
      </c>
      <c r="J585" s="7" t="str">
        <f t="shared" si="25"/>
        <v>Não</v>
      </c>
      <c r="K585" s="27">
        <v>44911</v>
      </c>
      <c r="L585" s="7"/>
      <c r="M585" s="7" t="s">
        <v>326</v>
      </c>
      <c r="N585" s="28">
        <v>2.5000000000000001E-2</v>
      </c>
      <c r="O585" s="7" t="s">
        <v>248</v>
      </c>
      <c r="P585" s="29">
        <v>0.2</v>
      </c>
      <c r="Q585" s="25"/>
      <c r="R585" s="30" t="s">
        <v>2097</v>
      </c>
      <c r="S585" s="7" t="s">
        <v>208</v>
      </c>
      <c r="T585" s="7" t="s">
        <v>2098</v>
      </c>
      <c r="U585" s="7" t="s">
        <v>19</v>
      </c>
      <c r="V585" s="26" t="e">
        <f t="shared" ca="1" si="24"/>
        <v>#NAME?</v>
      </c>
      <c r="W585" s="7"/>
      <c r="X585" s="7"/>
      <c r="Y585" s="31" t="s">
        <v>324</v>
      </c>
      <c r="Z585" s="32"/>
      <c r="AA585" s="33">
        <v>44911</v>
      </c>
      <c r="AB585" s="34">
        <v>49075100006131</v>
      </c>
      <c r="AC585" s="32"/>
      <c r="AD585" s="32"/>
      <c r="AE585" s="32">
        <v>14721.08</v>
      </c>
      <c r="AF585" s="32">
        <v>14932.95</v>
      </c>
      <c r="AG585" s="32">
        <v>15016.78</v>
      </c>
      <c r="AH585" s="32">
        <v>15092.34</v>
      </c>
      <c r="AI585" s="32">
        <v>15185.7</v>
      </c>
      <c r="AJ585" s="32">
        <v>5316.89</v>
      </c>
      <c r="AK585" s="32">
        <v>5698.8</v>
      </c>
      <c r="AL585" s="32">
        <v>5852.36</v>
      </c>
      <c r="AM585" s="32">
        <v>5390.36</v>
      </c>
      <c r="AN585" s="32">
        <v>5272.2</v>
      </c>
      <c r="AO585" s="32">
        <v>5006.41</v>
      </c>
      <c r="AP585" s="32">
        <v>5366.84</v>
      </c>
      <c r="AQ585" s="32">
        <v>5643.12</v>
      </c>
      <c r="AR585" s="32">
        <v>35.340000000000003</v>
      </c>
      <c r="AS585" s="32">
        <v>35.29</v>
      </c>
      <c r="AT585" s="32">
        <v>35.29</v>
      </c>
      <c r="AU585" s="32">
        <v>35.29</v>
      </c>
      <c r="AV585" s="32">
        <v>35.29</v>
      </c>
      <c r="AW585" s="32">
        <v>35.29</v>
      </c>
      <c r="AX585" s="32">
        <v>35.29</v>
      </c>
      <c r="AY585" s="32">
        <v>35.29</v>
      </c>
      <c r="AZ585" s="32">
        <v>35.29</v>
      </c>
      <c r="BA585" s="32">
        <v>35.29</v>
      </c>
      <c r="BB585" s="32">
        <v>35.29</v>
      </c>
      <c r="BC585" s="32">
        <v>35.29</v>
      </c>
      <c r="BD585" s="32">
        <v>35.29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2095</v>
      </c>
      <c r="C586" s="4" t="s">
        <v>2099</v>
      </c>
      <c r="D586" s="7" t="s">
        <v>18</v>
      </c>
      <c r="E586" s="7" t="s">
        <v>19</v>
      </c>
      <c r="F586" s="7" t="s">
        <v>453</v>
      </c>
      <c r="G586" s="7" t="e">
        <f t="shared" ca="1" si="23"/>
        <v>#NAME?</v>
      </c>
      <c r="H586" s="26" t="s">
        <v>224</v>
      </c>
      <c r="I586" s="26" t="s">
        <v>310</v>
      </c>
      <c r="J586" s="7" t="str">
        <f t="shared" si="25"/>
        <v>Não</v>
      </c>
      <c r="K586" s="27">
        <v>44893</v>
      </c>
      <c r="L586" s="7"/>
      <c r="M586" s="7" t="s">
        <v>267</v>
      </c>
      <c r="N586" s="28">
        <v>1.4999999999999999E-2</v>
      </c>
      <c r="O586" s="7" t="s">
        <v>84</v>
      </c>
      <c r="P586" s="29">
        <v>0.1</v>
      </c>
      <c r="Q586" s="30"/>
      <c r="R586" s="30"/>
      <c r="S586" s="7" t="s">
        <v>208</v>
      </c>
      <c r="T586" s="7" t="s">
        <v>2098</v>
      </c>
      <c r="U586" s="7" t="s">
        <v>19</v>
      </c>
      <c r="V586" s="26" t="e">
        <f t="shared" ca="1" si="24"/>
        <v>#NAME?</v>
      </c>
      <c r="W586" s="7"/>
      <c r="X586" s="7"/>
      <c r="Y586" s="31" t="s">
        <v>324</v>
      </c>
      <c r="Z586" s="32"/>
      <c r="AA586" s="33">
        <v>44893</v>
      </c>
      <c r="AB586" s="34">
        <v>49075100006121</v>
      </c>
      <c r="AC586" s="32"/>
      <c r="AD586" s="32"/>
      <c r="AE586" s="32">
        <v>64596.85</v>
      </c>
      <c r="AF586" s="32">
        <v>65271.12</v>
      </c>
      <c r="AG586" s="32">
        <v>65927.09</v>
      </c>
      <c r="AH586" s="32">
        <v>66639.289999999994</v>
      </c>
      <c r="AI586" s="32">
        <v>67134.960000000006</v>
      </c>
      <c r="AJ586" s="32">
        <v>67680.42</v>
      </c>
      <c r="AK586" s="32">
        <v>68277.539999999994</v>
      </c>
      <c r="AL586" s="32">
        <v>68884.14</v>
      </c>
      <c r="AM586" s="32">
        <v>79671.28</v>
      </c>
      <c r="AN586" s="32">
        <v>80142.490000000005</v>
      </c>
      <c r="AO586" s="32">
        <v>80771.11</v>
      </c>
      <c r="AP586" s="32">
        <v>76230.720000000001</v>
      </c>
      <c r="AQ586" s="32">
        <v>76436.55</v>
      </c>
      <c r="AR586" s="32">
        <v>77264.27</v>
      </c>
      <c r="AS586" s="32">
        <v>77705.23</v>
      </c>
      <c r="AT586" s="32">
        <v>98754.33</v>
      </c>
      <c r="AU586" s="32">
        <v>101220.8</v>
      </c>
      <c r="AV586" s="32">
        <v>115801.3</v>
      </c>
      <c r="AW586" s="32">
        <v>113405.7</v>
      </c>
      <c r="AX586" s="32">
        <v>130141.3</v>
      </c>
      <c r="AY586" s="32">
        <v>131556.67000000001</v>
      </c>
      <c r="AZ586" s="32">
        <v>131535.85999999999</v>
      </c>
      <c r="BA586" s="32">
        <v>140476.03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42" t="s">
        <v>2100</v>
      </c>
      <c r="C587" s="168" t="s">
        <v>2101</v>
      </c>
      <c r="D587" s="7" t="s">
        <v>18</v>
      </c>
      <c r="E587" s="7" t="s">
        <v>19</v>
      </c>
      <c r="F587" s="7" t="s">
        <v>20</v>
      </c>
      <c r="G587" s="7" t="e">
        <f t="shared" ca="1" si="23"/>
        <v>#NAME?</v>
      </c>
      <c r="H587" s="26" t="s">
        <v>206</v>
      </c>
      <c r="I587" s="26" t="s">
        <v>23</v>
      </c>
      <c r="J587" s="7" t="str">
        <f t="shared" si="25"/>
        <v>Não</v>
      </c>
      <c r="K587" s="27">
        <v>45180</v>
      </c>
      <c r="L587" s="27">
        <v>45523</v>
      </c>
      <c r="M587" s="7" t="s">
        <v>326</v>
      </c>
      <c r="N587" s="28">
        <v>1.4999999999999999E-2</v>
      </c>
      <c r="O587" s="7" t="s">
        <v>23</v>
      </c>
      <c r="P587" s="29">
        <v>0</v>
      </c>
      <c r="Q587" s="30"/>
      <c r="R587" s="30" t="s">
        <v>2102</v>
      </c>
      <c r="S587" s="7" t="s">
        <v>208</v>
      </c>
      <c r="T587" s="7" t="s">
        <v>2103</v>
      </c>
      <c r="U587" s="7" t="s">
        <v>19</v>
      </c>
      <c r="V587" s="26" t="e">
        <f t="shared" ca="1" si="24"/>
        <v>#NAME?</v>
      </c>
      <c r="W587" s="7"/>
      <c r="X587" s="7"/>
      <c r="Y587" s="31" t="s">
        <v>324</v>
      </c>
      <c r="Z587" s="32"/>
      <c r="AA587" s="33">
        <v>45180</v>
      </c>
      <c r="AB587" s="34">
        <v>49075100012628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4216123.96</v>
      </c>
      <c r="AT587" s="32">
        <v>4295934.78</v>
      </c>
      <c r="AU587" s="32">
        <v>2815971.09</v>
      </c>
      <c r="AV587" s="32">
        <v>1780224</v>
      </c>
      <c r="AW587" s="32">
        <v>1162155</v>
      </c>
      <c r="AX587" s="32">
        <v>10787.94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2100</v>
      </c>
      <c r="C588" s="168" t="s">
        <v>2104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206</v>
      </c>
      <c r="I588" s="26" t="s">
        <v>23</v>
      </c>
      <c r="J588" s="7" t="str">
        <f t="shared" si="25"/>
        <v>Não</v>
      </c>
      <c r="K588" s="27">
        <v>45177</v>
      </c>
      <c r="L588" s="27">
        <v>45523</v>
      </c>
      <c r="M588" s="7" t="s">
        <v>22</v>
      </c>
      <c r="N588" s="28">
        <v>7.0000000000000001E-3</v>
      </c>
      <c r="O588" s="7" t="s">
        <v>23</v>
      </c>
      <c r="P588" s="29">
        <v>0</v>
      </c>
      <c r="Q588" s="30"/>
      <c r="R588" s="30" t="s">
        <v>2102</v>
      </c>
      <c r="S588" s="7" t="s">
        <v>208</v>
      </c>
      <c r="T588" s="7" t="s">
        <v>2103</v>
      </c>
      <c r="U588" s="7" t="s">
        <v>19</v>
      </c>
      <c r="V588" s="26" t="e">
        <f t="shared" ca="1" si="24"/>
        <v>#NAME?</v>
      </c>
      <c r="W588" s="7"/>
      <c r="X588" s="7"/>
      <c r="Y588" s="31" t="s">
        <v>324</v>
      </c>
      <c r="Z588" s="32"/>
      <c r="AA588" s="33">
        <v>45177</v>
      </c>
      <c r="AB588" s="34">
        <v>49075100011664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827196.2</v>
      </c>
      <c r="AT588" s="32">
        <v>829370.48</v>
      </c>
      <c r="AU588" s="32">
        <v>2180207.6</v>
      </c>
      <c r="AV588" s="32">
        <v>2377484</v>
      </c>
      <c r="AW588" s="32">
        <v>2717400</v>
      </c>
      <c r="AX588" s="32">
        <v>3308747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3" t="s">
        <v>2105</v>
      </c>
      <c r="C589" s="4" t="s">
        <v>2106</v>
      </c>
      <c r="D589" s="7" t="s">
        <v>18</v>
      </c>
      <c r="E589" s="7" t="s">
        <v>19</v>
      </c>
      <c r="F589" s="7" t="s">
        <v>97</v>
      </c>
      <c r="G589" s="7" t="e">
        <f t="shared" ca="1" si="23"/>
        <v>#NAME?</v>
      </c>
      <c r="H589" s="26" t="s">
        <v>215</v>
      </c>
      <c r="I589" s="26" t="s">
        <v>23</v>
      </c>
      <c r="J589" s="7" t="str">
        <f t="shared" si="25"/>
        <v>Não</v>
      </c>
      <c r="K589" s="27">
        <v>45042</v>
      </c>
      <c r="L589" s="7"/>
      <c r="M589" s="7" t="s">
        <v>326</v>
      </c>
      <c r="N589" s="28">
        <v>2.5000000000000001E-2</v>
      </c>
      <c r="O589" s="7" t="s">
        <v>248</v>
      </c>
      <c r="P589" s="29">
        <v>0.2</v>
      </c>
      <c r="Q589" s="94"/>
      <c r="R589" s="94"/>
      <c r="S589" s="7" t="s">
        <v>208</v>
      </c>
      <c r="T589" s="7" t="s">
        <v>2107</v>
      </c>
      <c r="U589" s="7" t="s">
        <v>19</v>
      </c>
      <c r="V589" s="26" t="e">
        <f t="shared" ca="1" si="24"/>
        <v>#NAME?</v>
      </c>
      <c r="W589" s="7"/>
      <c r="X589" s="7"/>
      <c r="Y589" s="31" t="s">
        <v>210</v>
      </c>
      <c r="Z589" s="32"/>
      <c r="AA589" s="33">
        <v>45042</v>
      </c>
      <c r="AB589" s="34">
        <v>49075100008248</v>
      </c>
      <c r="AC589" s="32"/>
      <c r="AD589" s="32"/>
      <c r="AE589" s="32"/>
      <c r="AF589" s="32"/>
      <c r="AG589" s="32"/>
      <c r="AH589" s="32">
        <v>0</v>
      </c>
      <c r="AI589" s="32">
        <v>53520.35</v>
      </c>
      <c r="AJ589" s="32">
        <v>54661.25</v>
      </c>
      <c r="AK589" s="32">
        <v>58707.839999999997</v>
      </c>
      <c r="AL589" s="32">
        <v>60765.599999999999</v>
      </c>
      <c r="AM589" s="32">
        <v>58978.07</v>
      </c>
      <c r="AN589" s="32">
        <v>58569.48</v>
      </c>
      <c r="AO589" s="32">
        <v>55998.07</v>
      </c>
      <c r="AP589" s="32">
        <v>60194.16</v>
      </c>
      <c r="AQ589" s="32">
        <v>63255.040000000001</v>
      </c>
      <c r="AR589" s="32">
        <v>58666.86</v>
      </c>
      <c r="AS589" s="32">
        <v>160547.06</v>
      </c>
      <c r="AT589" s="32">
        <v>163478.71</v>
      </c>
      <c r="AU589" s="32">
        <v>157336.19</v>
      </c>
      <c r="AV589" s="32">
        <v>153007.70000000001</v>
      </c>
      <c r="AW589" s="32">
        <v>153242.6</v>
      </c>
      <c r="AX589" s="32">
        <v>157397</v>
      </c>
      <c r="AY589" s="32">
        <v>160690.94</v>
      </c>
      <c r="AZ589" s="32">
        <v>157437.73000000001</v>
      </c>
      <c r="BA589" s="32">
        <v>150678.84</v>
      </c>
      <c r="BB589" s="32">
        <v>145513.15</v>
      </c>
      <c r="BC589" s="32">
        <v>141079.84</v>
      </c>
      <c r="BD589" s="32">
        <v>145435.32999999999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14" t="s">
        <v>2105</v>
      </c>
      <c r="C590" s="4" t="s">
        <v>2108</v>
      </c>
      <c r="D590" s="7" t="s">
        <v>18</v>
      </c>
      <c r="E590" s="7" t="s">
        <v>19</v>
      </c>
      <c r="F590" s="7" t="s">
        <v>97</v>
      </c>
      <c r="G590" s="7" t="e">
        <f t="shared" ca="1" si="23"/>
        <v>#NAME?</v>
      </c>
      <c r="H590" s="26" t="s">
        <v>215</v>
      </c>
      <c r="I590" s="26" t="s">
        <v>23</v>
      </c>
      <c r="J590" s="7" t="str">
        <f t="shared" si="25"/>
        <v>Não</v>
      </c>
      <c r="K590" s="27">
        <v>45006</v>
      </c>
      <c r="L590" s="7"/>
      <c r="M590" s="7" t="s">
        <v>22</v>
      </c>
      <c r="N590" s="28">
        <v>1.2E-2</v>
      </c>
      <c r="O590" s="7" t="s">
        <v>23</v>
      </c>
      <c r="P590" s="29">
        <v>0</v>
      </c>
      <c r="Q590" s="94"/>
      <c r="R590" s="94"/>
      <c r="S590" s="7" t="s">
        <v>208</v>
      </c>
      <c r="T590" s="7" t="s">
        <v>2107</v>
      </c>
      <c r="U590" s="7" t="s">
        <v>19</v>
      </c>
      <c r="V590" s="26" t="e">
        <f t="shared" ca="1" si="24"/>
        <v>#NAME?</v>
      </c>
      <c r="W590" s="7"/>
      <c r="X590" s="7"/>
      <c r="Y590" s="31" t="s">
        <v>210</v>
      </c>
      <c r="Z590" s="32"/>
      <c r="AA590" s="33">
        <v>45006</v>
      </c>
      <c r="AB590" s="34">
        <v>49075100008183</v>
      </c>
      <c r="AC590" s="32"/>
      <c r="AD590" s="32"/>
      <c r="AE590" s="32"/>
      <c r="AF590" s="32"/>
      <c r="AG590" s="32"/>
      <c r="AH590" s="32">
        <v>711474.6</v>
      </c>
      <c r="AI590" s="32">
        <v>664128.98</v>
      </c>
      <c r="AJ590" s="32">
        <v>671497.32</v>
      </c>
      <c r="AK590" s="32">
        <v>675072.26</v>
      </c>
      <c r="AL590" s="32">
        <v>680203.78</v>
      </c>
      <c r="AM590" s="32">
        <v>684676.14</v>
      </c>
      <c r="AN590" s="32">
        <v>686452.52</v>
      </c>
      <c r="AO590" s="32">
        <v>690160.78</v>
      </c>
      <c r="AP590" s="32">
        <v>697458.11</v>
      </c>
      <c r="AQ590" s="32">
        <v>704478.61</v>
      </c>
      <c r="AR590" s="32">
        <v>705505.43</v>
      </c>
      <c r="AS590" s="32">
        <v>1111761.26</v>
      </c>
      <c r="AT590" s="32">
        <v>1120231.44</v>
      </c>
      <c r="AU590" s="32">
        <v>1127213.29</v>
      </c>
      <c r="AV590" s="32">
        <v>1134918</v>
      </c>
      <c r="AW590" s="32">
        <v>1140503</v>
      </c>
      <c r="AX590" s="32">
        <v>1148605</v>
      </c>
      <c r="AY590" s="32">
        <v>1163859.73</v>
      </c>
      <c r="AZ590" s="32">
        <v>1168117.31</v>
      </c>
      <c r="BA590" s="32">
        <v>1177879</v>
      </c>
      <c r="BB590" s="32">
        <v>1186694.1000000001</v>
      </c>
      <c r="BC590" s="32">
        <v>1196028.58</v>
      </c>
      <c r="BD590" s="32">
        <v>1205866.3600000001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42" t="s">
        <v>2109</v>
      </c>
      <c r="C591" s="149" t="s">
        <v>2110</v>
      </c>
      <c r="D591" s="7" t="s">
        <v>242</v>
      </c>
      <c r="E591" s="7" t="s">
        <v>76</v>
      </c>
      <c r="F591" s="7" t="s">
        <v>243</v>
      </c>
      <c r="G591" s="7" t="e">
        <f t="shared" ca="1" si="23"/>
        <v>#NAME?</v>
      </c>
      <c r="H591" s="26" t="s">
        <v>215</v>
      </c>
      <c r="I591" s="26" t="s">
        <v>23</v>
      </c>
      <c r="J591" s="7" t="str">
        <f t="shared" si="25"/>
        <v>Não</v>
      </c>
      <c r="K591" s="27">
        <v>45490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30"/>
      <c r="R591" s="94"/>
      <c r="S591" s="7" t="s">
        <v>208</v>
      </c>
      <c r="T591" s="7" t="s">
        <v>2111</v>
      </c>
      <c r="U591" s="7" t="s">
        <v>76</v>
      </c>
      <c r="V591" s="26" t="e">
        <f t="shared" ca="1" si="24"/>
        <v>#NAME?</v>
      </c>
      <c r="W591" s="7"/>
      <c r="X591" s="7" t="s">
        <v>34</v>
      </c>
      <c r="Y591" s="31" t="s">
        <v>210</v>
      </c>
      <c r="Z591" s="32"/>
      <c r="AA591" s="33">
        <v>45490</v>
      </c>
      <c r="AB591" s="34">
        <v>49075100015430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251041.2</v>
      </c>
      <c r="AY591" s="32">
        <v>303997.93</v>
      </c>
      <c r="AZ591" s="32">
        <v>306277.55</v>
      </c>
      <c r="BA591" s="32">
        <v>309396.03999999998</v>
      </c>
      <c r="BB591" s="32">
        <v>312155.81</v>
      </c>
      <c r="BC591" s="32">
        <v>315121.02</v>
      </c>
      <c r="BD591" s="32">
        <v>318528.11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14" t="s">
        <v>2112</v>
      </c>
      <c r="C592" s="4" t="s">
        <v>2113</v>
      </c>
      <c r="D592" s="7" t="s">
        <v>204</v>
      </c>
      <c r="E592" s="7" t="s">
        <v>19</v>
      </c>
      <c r="F592" s="7" t="s">
        <v>205</v>
      </c>
      <c r="G592" s="7" t="e">
        <f t="shared" ca="1" si="23"/>
        <v>#NAME?</v>
      </c>
      <c r="H592" s="26" t="s">
        <v>206</v>
      </c>
      <c r="I592" s="26" t="s">
        <v>23</v>
      </c>
      <c r="J592" s="7" t="str">
        <f t="shared" si="25"/>
        <v>Não</v>
      </c>
      <c r="K592" s="27">
        <v>45104</v>
      </c>
      <c r="L592" s="27">
        <v>45513</v>
      </c>
      <c r="M592" s="7" t="s">
        <v>1728</v>
      </c>
      <c r="N592" s="28">
        <v>1.2E-2</v>
      </c>
      <c r="O592" s="7" t="s">
        <v>84</v>
      </c>
      <c r="P592" s="29">
        <v>0.1</v>
      </c>
      <c r="Q592" s="30"/>
      <c r="R592" s="30" t="s">
        <v>430</v>
      </c>
      <c r="S592" s="7" t="s">
        <v>208</v>
      </c>
      <c r="T592" s="7" t="s">
        <v>2114</v>
      </c>
      <c r="U592" s="7" t="s">
        <v>131</v>
      </c>
      <c r="V592" s="26" t="e">
        <f t="shared" ca="1" si="24"/>
        <v>#NAME?</v>
      </c>
      <c r="W592" s="7"/>
      <c r="X592" s="7"/>
      <c r="Y592" s="31" t="s">
        <v>324</v>
      </c>
      <c r="Z592" s="32"/>
      <c r="AA592" s="33">
        <v>45104</v>
      </c>
      <c r="AB592" s="34">
        <v>49075100008035</v>
      </c>
      <c r="AC592" s="32"/>
      <c r="AD592" s="32"/>
      <c r="AE592" s="32"/>
      <c r="AF592" s="32"/>
      <c r="AG592" s="32"/>
      <c r="AH592" s="32"/>
      <c r="AI592" s="32"/>
      <c r="AJ592" s="32"/>
      <c r="AK592" s="32">
        <v>155770.65</v>
      </c>
      <c r="AL592" s="32">
        <v>286860.28000000003</v>
      </c>
      <c r="AM592" s="32">
        <v>406228.53</v>
      </c>
      <c r="AN592" s="32">
        <v>408929.28000000003</v>
      </c>
      <c r="AO592" s="32">
        <v>410236.8</v>
      </c>
      <c r="AP592" s="32">
        <v>415850.21</v>
      </c>
      <c r="AQ592" s="32">
        <v>420654.55</v>
      </c>
      <c r="AR592" s="32">
        <v>421571.79</v>
      </c>
      <c r="AS592" s="32">
        <v>424971.39</v>
      </c>
      <c r="AT592" s="32">
        <v>428542.58</v>
      </c>
      <c r="AU592" s="32">
        <v>428300.89</v>
      </c>
      <c r="AV592" s="32">
        <v>472427.2</v>
      </c>
      <c r="AW592" s="32">
        <v>483335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2115</v>
      </c>
      <c r="C593" s="4" t="s">
        <v>2116</v>
      </c>
      <c r="D593" s="7" t="s">
        <v>18</v>
      </c>
      <c r="E593" s="7" t="s">
        <v>30</v>
      </c>
      <c r="F593" s="7" t="s">
        <v>31</v>
      </c>
      <c r="G593" s="7" t="e">
        <f t="shared" ca="1" si="23"/>
        <v>#NAME?</v>
      </c>
      <c r="H593" s="26" t="s">
        <v>224</v>
      </c>
      <c r="I593" s="26" t="s">
        <v>225</v>
      </c>
      <c r="J593" s="7" t="str">
        <f t="shared" si="25"/>
        <v>Não</v>
      </c>
      <c r="K593" s="27">
        <v>45163</v>
      </c>
      <c r="L593" s="27"/>
      <c r="M593" s="7" t="s">
        <v>267</v>
      </c>
      <c r="N593" s="28">
        <v>1.4999999999999999E-2</v>
      </c>
      <c r="O593" s="7" t="s">
        <v>84</v>
      </c>
      <c r="P593" s="29">
        <v>0.1</v>
      </c>
      <c r="Q593" s="94"/>
      <c r="R593" s="30" t="s">
        <v>2117</v>
      </c>
      <c r="S593" s="7" t="s">
        <v>208</v>
      </c>
      <c r="T593" s="7" t="s">
        <v>2118</v>
      </c>
      <c r="U593" s="7" t="s">
        <v>117</v>
      </c>
      <c r="V593" s="26" t="e">
        <f t="shared" ca="1" si="24"/>
        <v>#NAME?</v>
      </c>
      <c r="W593" s="7"/>
      <c r="X593" s="7"/>
      <c r="Y593" s="31" t="s">
        <v>210</v>
      </c>
      <c r="Z593" s="32"/>
      <c r="AA593" s="33">
        <v>45163</v>
      </c>
      <c r="AB593" s="34">
        <v>49075100011672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2119</v>
      </c>
      <c r="C594" s="4" t="s">
        <v>2120</v>
      </c>
      <c r="D594" s="7" t="s">
        <v>18</v>
      </c>
      <c r="E594" s="7" t="s">
        <v>76</v>
      </c>
      <c r="F594" s="7" t="s">
        <v>351</v>
      </c>
      <c r="G594" s="7" t="e">
        <f t="shared" ca="1" si="23"/>
        <v>#NAME?</v>
      </c>
      <c r="H594" s="26" t="s">
        <v>224</v>
      </c>
      <c r="I594" s="26" t="s">
        <v>225</v>
      </c>
      <c r="J594" s="7" t="str">
        <f t="shared" si="25"/>
        <v>Não</v>
      </c>
      <c r="K594" s="27">
        <v>45580</v>
      </c>
      <c r="L594" s="27"/>
      <c r="M594" s="7" t="s">
        <v>22</v>
      </c>
      <c r="N594" s="28">
        <v>1.2E-2</v>
      </c>
      <c r="O594" s="7" t="s">
        <v>23</v>
      </c>
      <c r="P594" s="29">
        <v>0</v>
      </c>
      <c r="Q594" s="94"/>
      <c r="R594" s="30"/>
      <c r="S594" s="7" t="s">
        <v>208</v>
      </c>
      <c r="T594" s="7" t="s">
        <v>2121</v>
      </c>
      <c r="U594" s="7" t="s">
        <v>76</v>
      </c>
      <c r="V594" s="26" t="e">
        <f t="shared" ca="1" si="24"/>
        <v>#NAME?</v>
      </c>
      <c r="W594" s="7"/>
      <c r="X594" s="7" t="s">
        <v>34</v>
      </c>
      <c r="Y594" s="31"/>
      <c r="Z594" s="32"/>
      <c r="AA594" s="35">
        <v>45580</v>
      </c>
      <c r="AB594" s="34">
        <v>49075100015864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3" t="s">
        <v>2122</v>
      </c>
      <c r="C595" s="4" t="s">
        <v>2123</v>
      </c>
      <c r="D595" s="7" t="s">
        <v>18</v>
      </c>
      <c r="E595" s="7" t="s">
        <v>76</v>
      </c>
      <c r="F595" s="7" t="s">
        <v>88</v>
      </c>
      <c r="G595" s="7" t="e">
        <f t="shared" ca="1" si="23"/>
        <v>#NAME?</v>
      </c>
      <c r="H595" s="26" t="s">
        <v>224</v>
      </c>
      <c r="I595" s="26" t="s">
        <v>225</v>
      </c>
      <c r="J595" s="7" t="str">
        <f t="shared" si="25"/>
        <v>Não</v>
      </c>
      <c r="K595" s="27">
        <v>45163</v>
      </c>
      <c r="L595" s="27"/>
      <c r="M595" s="7" t="s">
        <v>424</v>
      </c>
      <c r="N595" s="28">
        <v>0.02</v>
      </c>
      <c r="O595" s="7" t="s">
        <v>84</v>
      </c>
      <c r="P595" s="29">
        <v>0.2</v>
      </c>
      <c r="Q595" s="94"/>
      <c r="R595" s="94"/>
      <c r="S595" s="7" t="s">
        <v>208</v>
      </c>
      <c r="T595" s="7" t="s">
        <v>2124</v>
      </c>
      <c r="U595" s="7" t="s">
        <v>276</v>
      </c>
      <c r="V595" s="26" t="e">
        <f t="shared" ca="1" si="24"/>
        <v>#NAME?</v>
      </c>
      <c r="W595" s="7"/>
      <c r="X595" s="7"/>
      <c r="Y595" s="31" t="s">
        <v>210</v>
      </c>
      <c r="Z595" s="32"/>
      <c r="AA595" s="33">
        <v>45163</v>
      </c>
      <c r="AB595" s="34">
        <v>49075100011680</v>
      </c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14" t="s">
        <v>2125</v>
      </c>
      <c r="C596" s="4" t="s">
        <v>2126</v>
      </c>
      <c r="D596" s="7" t="s">
        <v>204</v>
      </c>
      <c r="E596" s="7" t="s">
        <v>19</v>
      </c>
      <c r="F596" s="7" t="s">
        <v>205</v>
      </c>
      <c r="G596" s="7" t="e">
        <f t="shared" ca="1" si="23"/>
        <v>#NAME?</v>
      </c>
      <c r="H596" s="26" t="s">
        <v>206</v>
      </c>
      <c r="I596" s="26" t="s">
        <v>23</v>
      </c>
      <c r="J596" s="7" t="str">
        <f t="shared" si="25"/>
        <v>Não</v>
      </c>
      <c r="K596" s="27">
        <v>45142</v>
      </c>
      <c r="L596" s="27">
        <v>45525</v>
      </c>
      <c r="M596" s="7" t="s">
        <v>83</v>
      </c>
      <c r="N596" s="28">
        <v>1.2E-2</v>
      </c>
      <c r="O596" s="7" t="s">
        <v>84</v>
      </c>
      <c r="P596" s="29">
        <v>0.1</v>
      </c>
      <c r="Q596" s="94"/>
      <c r="R596" s="94"/>
      <c r="S596" s="7" t="s">
        <v>208</v>
      </c>
      <c r="T596" s="7" t="s">
        <v>2127</v>
      </c>
      <c r="U596" s="7" t="s">
        <v>19</v>
      </c>
      <c r="V596" s="26" t="e">
        <f t="shared" ca="1" si="24"/>
        <v>#NAME?</v>
      </c>
      <c r="W596" s="7"/>
      <c r="X596" s="7"/>
      <c r="Y596" s="31" t="s">
        <v>324</v>
      </c>
      <c r="Z596" s="32"/>
      <c r="AA596" s="33">
        <v>45142</v>
      </c>
      <c r="AB596" s="34">
        <v>49075100003025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113710.95</v>
      </c>
      <c r="AN596" s="32">
        <v>140590.94</v>
      </c>
      <c r="AO596" s="32">
        <v>140857.09</v>
      </c>
      <c r="AP596" s="32">
        <v>143109.31</v>
      </c>
      <c r="AQ596" s="32">
        <v>145201.68</v>
      </c>
      <c r="AR596" s="32">
        <v>103439.6</v>
      </c>
      <c r="AS596" s="32">
        <v>104207.06</v>
      </c>
      <c r="AT596" s="32">
        <v>104868.18</v>
      </c>
      <c r="AU596" s="32">
        <v>104717.38</v>
      </c>
      <c r="AV596" s="32">
        <v>53741.27</v>
      </c>
      <c r="AW596" s="32">
        <v>54026.77</v>
      </c>
      <c r="AX596" s="32">
        <v>54726.43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2128</v>
      </c>
      <c r="C597" s="4" t="s">
        <v>2129</v>
      </c>
      <c r="D597" s="7" t="s">
        <v>18</v>
      </c>
      <c r="E597" s="7" t="s">
        <v>76</v>
      </c>
      <c r="F597" s="7" t="s">
        <v>88</v>
      </c>
      <c r="G597" s="7" t="e">
        <f t="shared" ca="1" si="23"/>
        <v>#NAME?</v>
      </c>
      <c r="H597" s="26" t="s">
        <v>215</v>
      </c>
      <c r="I597" s="26" t="s">
        <v>23</v>
      </c>
      <c r="J597" s="7" t="str">
        <f t="shared" si="25"/>
        <v>Sim</v>
      </c>
      <c r="K597" s="27">
        <v>45061</v>
      </c>
      <c r="L597" s="7"/>
      <c r="M597" s="7" t="s">
        <v>22</v>
      </c>
      <c r="N597" s="28">
        <v>1.2E-2</v>
      </c>
      <c r="O597" s="7" t="s">
        <v>23</v>
      </c>
      <c r="P597" s="29">
        <v>0</v>
      </c>
      <c r="Q597" s="39" t="s">
        <v>2130</v>
      </c>
      <c r="R597" s="47"/>
      <c r="S597" s="7" t="s">
        <v>208</v>
      </c>
      <c r="T597" s="7" t="s">
        <v>2131</v>
      </c>
      <c r="U597" s="7" t="s">
        <v>76</v>
      </c>
      <c r="V597" s="26" t="e">
        <f t="shared" ca="1" si="24"/>
        <v>#NAME?</v>
      </c>
      <c r="W597" s="7"/>
      <c r="X597" s="7"/>
      <c r="Y597" s="31" t="s">
        <v>210</v>
      </c>
      <c r="Z597" s="32"/>
      <c r="AA597" s="33">
        <v>45061</v>
      </c>
      <c r="AB597" s="34">
        <v>49075100008957</v>
      </c>
      <c r="AC597" s="32"/>
      <c r="AD597" s="32"/>
      <c r="AE597" s="32"/>
      <c r="AF597" s="32"/>
      <c r="AG597" s="32"/>
      <c r="AH597" s="32"/>
      <c r="AI597" s="32">
        <v>0</v>
      </c>
      <c r="AJ597" s="32">
        <v>100563.06</v>
      </c>
      <c r="AK597" s="32">
        <v>101482.84</v>
      </c>
      <c r="AL597" s="32">
        <v>98285.69</v>
      </c>
      <c r="AM597" s="32">
        <v>99818.75</v>
      </c>
      <c r="AN597" s="32">
        <v>101218.18</v>
      </c>
      <c r="AO597" s="32">
        <v>102112.14</v>
      </c>
      <c r="AP597" s="32">
        <v>107887.84</v>
      </c>
      <c r="AQ597" s="32">
        <v>112538.41</v>
      </c>
      <c r="AR597" s="32">
        <v>115488.71</v>
      </c>
      <c r="AS597" s="32">
        <v>117061.56</v>
      </c>
      <c r="AT597" s="32">
        <v>124791.66</v>
      </c>
      <c r="AU597" s="32">
        <v>129535.66</v>
      </c>
      <c r="AV597" s="32">
        <v>130442</v>
      </c>
      <c r="AW597" s="32">
        <v>131948.4</v>
      </c>
      <c r="AX597" s="32">
        <v>137185</v>
      </c>
      <c r="AY597" s="32">
        <v>145993.47</v>
      </c>
      <c r="AZ597" s="32">
        <v>150133.13</v>
      </c>
      <c r="BA597" s="32">
        <v>153197.1</v>
      </c>
      <c r="BB597" s="32">
        <v>106683.23</v>
      </c>
      <c r="BC597" s="32">
        <v>107344.32000000001</v>
      </c>
      <c r="BD597" s="32">
        <v>111898.99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2132</v>
      </c>
      <c r="C598" s="4" t="s">
        <v>2133</v>
      </c>
      <c r="D598" s="7" t="s">
        <v>18</v>
      </c>
      <c r="E598" s="7" t="s">
        <v>19</v>
      </c>
      <c r="F598" s="7" t="s">
        <v>97</v>
      </c>
      <c r="G598" s="7" t="e">
        <f t="shared" ca="1" si="23"/>
        <v>#NAME?</v>
      </c>
      <c r="H598" s="26" t="s">
        <v>215</v>
      </c>
      <c r="I598" s="26" t="s">
        <v>23</v>
      </c>
      <c r="J598" s="7" t="str">
        <f t="shared" si="25"/>
        <v>Sim</v>
      </c>
      <c r="K598" s="27">
        <v>45163</v>
      </c>
      <c r="L598" s="27"/>
      <c r="M598" s="7" t="s">
        <v>22</v>
      </c>
      <c r="N598" s="28">
        <v>1.2E-2</v>
      </c>
      <c r="O598" s="7" t="s">
        <v>23</v>
      </c>
      <c r="P598" s="29">
        <v>0</v>
      </c>
      <c r="Q598" s="155" t="s">
        <v>2134</v>
      </c>
      <c r="R598" s="94"/>
      <c r="S598" s="7" t="s">
        <v>208</v>
      </c>
      <c r="T598" s="4" t="s">
        <v>2135</v>
      </c>
      <c r="U598" s="7" t="s">
        <v>19</v>
      </c>
      <c r="V598" s="26" t="e">
        <f t="shared" ca="1" si="24"/>
        <v>#NAME?</v>
      </c>
      <c r="W598" s="7"/>
      <c r="X598" s="7"/>
      <c r="Y598" s="31" t="s">
        <v>210</v>
      </c>
      <c r="Z598" s="32"/>
      <c r="AA598" s="33">
        <v>45163</v>
      </c>
      <c r="AB598" s="34">
        <v>49075100007527</v>
      </c>
      <c r="AC598" s="32"/>
      <c r="AD598" s="32"/>
      <c r="AE598" s="32"/>
      <c r="AF598" s="32"/>
      <c r="AG598" s="32"/>
      <c r="AH598" s="32"/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69433.98</v>
      </c>
      <c r="AO598" s="32">
        <v>119309.69</v>
      </c>
      <c r="AP598" s="32">
        <v>120232.86</v>
      </c>
      <c r="AQ598" s="32">
        <v>121160.89</v>
      </c>
      <c r="AR598" s="32">
        <v>111265.43</v>
      </c>
      <c r="AS598" s="32">
        <v>101675.26</v>
      </c>
      <c r="AT598" s="32">
        <v>94987.15</v>
      </c>
      <c r="AU598" s="32">
        <v>88119.86</v>
      </c>
      <c r="AV598" s="32">
        <v>81028.38</v>
      </c>
      <c r="AW598" s="32">
        <v>73568.12</v>
      </c>
      <c r="AX598" s="32">
        <v>66079.520000000004</v>
      </c>
      <c r="AY598" s="32">
        <v>58458.09</v>
      </c>
      <c r="AZ598" s="32">
        <v>49122.720000000001</v>
      </c>
      <c r="BA598" s="32">
        <v>301104.32</v>
      </c>
      <c r="BB598" s="32">
        <v>302399.34000000003</v>
      </c>
      <c r="BC598" s="32">
        <v>304041.94</v>
      </c>
      <c r="BD598" s="32">
        <v>307048.15999999997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2136</v>
      </c>
      <c r="C599" s="4" t="s">
        <v>2137</v>
      </c>
      <c r="D599" s="7" t="s">
        <v>18</v>
      </c>
      <c r="E599" s="7" t="s">
        <v>76</v>
      </c>
      <c r="F599" s="7" t="s">
        <v>77</v>
      </c>
      <c r="G599" s="7" t="e">
        <f t="shared" ca="1" si="23"/>
        <v>#NAME?</v>
      </c>
      <c r="H599" s="26" t="s">
        <v>224</v>
      </c>
      <c r="I599" s="26" t="s">
        <v>225</v>
      </c>
      <c r="J599" s="7" t="str">
        <f t="shared" si="25"/>
        <v>Não</v>
      </c>
      <c r="K599" s="27">
        <v>45163</v>
      </c>
      <c r="L599" s="27"/>
      <c r="M599" s="7" t="s">
        <v>22</v>
      </c>
      <c r="N599" s="28">
        <v>0.01</v>
      </c>
      <c r="O599" s="7" t="s">
        <v>23</v>
      </c>
      <c r="P599" s="29">
        <v>0</v>
      </c>
      <c r="Q599" s="169"/>
      <c r="R599" s="94"/>
      <c r="S599" s="7" t="s">
        <v>208</v>
      </c>
      <c r="T599" s="7" t="s">
        <v>2138</v>
      </c>
      <c r="U599" s="7" t="s">
        <v>76</v>
      </c>
      <c r="V599" s="26" t="e">
        <f t="shared" ca="1" si="24"/>
        <v>#NAME?</v>
      </c>
      <c r="W599" s="7"/>
      <c r="X599" s="7"/>
      <c r="Y599" s="31" t="s">
        <v>210</v>
      </c>
      <c r="Z599" s="32"/>
      <c r="AA599" s="33">
        <v>45163</v>
      </c>
      <c r="AB599" s="34">
        <v>49075100011699</v>
      </c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2139</v>
      </c>
      <c r="C600" s="4" t="s">
        <v>2140</v>
      </c>
      <c r="D600" s="7" t="s">
        <v>18</v>
      </c>
      <c r="E600" s="7" t="s">
        <v>19</v>
      </c>
      <c r="F600" s="7" t="s">
        <v>266</v>
      </c>
      <c r="G600" s="7" t="e">
        <f t="shared" ca="1" si="23"/>
        <v>#NAME?</v>
      </c>
      <c r="H600" s="26" t="s">
        <v>215</v>
      </c>
      <c r="I600" s="26" t="s">
        <v>23</v>
      </c>
      <c r="J600" s="7" t="str">
        <f t="shared" si="25"/>
        <v>Não</v>
      </c>
      <c r="K600" s="27">
        <v>45048</v>
      </c>
      <c r="L600" s="7"/>
      <c r="M600" s="7" t="s">
        <v>22</v>
      </c>
      <c r="N600" s="28">
        <v>1.2E-2</v>
      </c>
      <c r="O600" s="7" t="s">
        <v>23</v>
      </c>
      <c r="P600" s="29">
        <v>0</v>
      </c>
      <c r="Q600" s="94"/>
      <c r="R600" s="94"/>
      <c r="S600" s="7" t="s">
        <v>208</v>
      </c>
      <c r="T600" s="7" t="s">
        <v>2141</v>
      </c>
      <c r="U600" s="7" t="s">
        <v>19</v>
      </c>
      <c r="V600" s="26" t="e">
        <f t="shared" ca="1" si="24"/>
        <v>#NAME?</v>
      </c>
      <c r="W600" s="7"/>
      <c r="X600" s="7"/>
      <c r="Y600" s="31" t="s">
        <v>210</v>
      </c>
      <c r="Z600" s="32"/>
      <c r="AA600" s="33">
        <v>45048</v>
      </c>
      <c r="AB600" s="34">
        <v>49075100007055</v>
      </c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230828.89</v>
      </c>
      <c r="AK600" s="32">
        <v>233457.5</v>
      </c>
      <c r="AL600" s="32">
        <v>235284.62</v>
      </c>
      <c r="AM600" s="32">
        <v>236929.21</v>
      </c>
      <c r="AN600" s="32">
        <v>236309.68</v>
      </c>
      <c r="AO600" s="32">
        <v>237754.02</v>
      </c>
      <c r="AP600" s="32">
        <v>240176.41</v>
      </c>
      <c r="AQ600" s="32">
        <v>242739.59</v>
      </c>
      <c r="AR600" s="32">
        <v>241480.57</v>
      </c>
      <c r="AS600" s="32">
        <v>243002.64</v>
      </c>
      <c r="AT600" s="32">
        <v>244225.82</v>
      </c>
      <c r="AU600" s="32">
        <v>244913.65</v>
      </c>
      <c r="AV600" s="32">
        <v>246827.4</v>
      </c>
      <c r="AW600" s="32">
        <v>247926.1</v>
      </c>
      <c r="AX600" s="32">
        <v>249319.6</v>
      </c>
      <c r="AY600" s="32">
        <v>254933.36</v>
      </c>
      <c r="AZ600" s="32">
        <v>256274.47</v>
      </c>
      <c r="BA600" s="32">
        <v>258505.64</v>
      </c>
      <c r="BB600" s="32">
        <v>259994.96</v>
      </c>
      <c r="BC600" s="32">
        <v>262012.68</v>
      </c>
      <c r="BD600" s="32">
        <v>264407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2142</v>
      </c>
      <c r="C601" s="4" t="s">
        <v>2143</v>
      </c>
      <c r="D601" s="7" t="s">
        <v>204</v>
      </c>
      <c r="E601" s="7" t="s">
        <v>19</v>
      </c>
      <c r="F601" s="7" t="s">
        <v>2144</v>
      </c>
      <c r="G601" s="7" t="e">
        <f t="shared" ca="1" si="23"/>
        <v>#NAME?</v>
      </c>
      <c r="H601" s="26" t="s">
        <v>206</v>
      </c>
      <c r="I601" s="26" t="s">
        <v>23</v>
      </c>
      <c r="J601" s="7" t="s">
        <v>1316</v>
      </c>
      <c r="K601" s="27">
        <v>45337</v>
      </c>
      <c r="L601" s="27">
        <v>45532</v>
      </c>
      <c r="M601" s="7" t="s">
        <v>358</v>
      </c>
      <c r="N601" s="28">
        <v>1.4E-2</v>
      </c>
      <c r="O601" s="7" t="s">
        <v>84</v>
      </c>
      <c r="P601" s="29">
        <v>0.1</v>
      </c>
      <c r="Q601" s="94"/>
      <c r="R601" s="94"/>
      <c r="S601" s="7" t="s">
        <v>208</v>
      </c>
      <c r="T601" s="7" t="s">
        <v>2145</v>
      </c>
      <c r="U601" s="7" t="s">
        <v>19</v>
      </c>
      <c r="V601" s="26" t="e">
        <f t="shared" ca="1" si="24"/>
        <v>#NAME?</v>
      </c>
      <c r="W601" s="7"/>
      <c r="X601" s="7"/>
      <c r="Y601" s="31"/>
      <c r="Z601" s="32"/>
      <c r="AA601" s="33">
        <v>45337</v>
      </c>
      <c r="AB601" s="34">
        <v>49075100013391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396577.13</v>
      </c>
      <c r="AT601" s="32">
        <v>501159.88</v>
      </c>
      <c r="AU601" s="32">
        <v>679243.23</v>
      </c>
      <c r="AV601" s="32">
        <v>799332.7</v>
      </c>
      <c r="AW601" s="32">
        <v>803953.7</v>
      </c>
      <c r="AX601" s="32">
        <v>1118595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2146</v>
      </c>
      <c r="C602" s="4" t="s">
        <v>2147</v>
      </c>
      <c r="D602" s="7" t="s">
        <v>18</v>
      </c>
      <c r="E602" s="7" t="s">
        <v>76</v>
      </c>
      <c r="F602" s="7" t="s">
        <v>229</v>
      </c>
      <c r="G602" s="7" t="e">
        <f t="shared" ca="1" si="23"/>
        <v>#NAME?</v>
      </c>
      <c r="H602" s="26" t="s">
        <v>215</v>
      </c>
      <c r="I602" s="26" t="s">
        <v>23</v>
      </c>
      <c r="J602" s="7" t="str">
        <f t="shared" ref="J602:J637" si="26">IF(Q602=0,"Não","Sim")</f>
        <v>Sim</v>
      </c>
      <c r="K602" s="27">
        <v>45630</v>
      </c>
      <c r="L602" s="27"/>
      <c r="M602" s="7" t="s">
        <v>22</v>
      </c>
      <c r="N602" s="28">
        <v>1.2E-2</v>
      </c>
      <c r="O602" s="7" t="s">
        <v>23</v>
      </c>
      <c r="P602" s="29">
        <v>0</v>
      </c>
      <c r="Q602" s="30" t="s">
        <v>2148</v>
      </c>
      <c r="R602" s="30"/>
      <c r="S602" s="7" t="s">
        <v>208</v>
      </c>
      <c r="T602" s="7" t="s">
        <v>2149</v>
      </c>
      <c r="U602" s="7" t="s">
        <v>76</v>
      </c>
      <c r="V602" s="26" t="e">
        <f t="shared" ca="1" si="24"/>
        <v>#NAME?</v>
      </c>
      <c r="W602" s="7"/>
      <c r="X602" s="7" t="s">
        <v>232</v>
      </c>
      <c r="Y602" s="31"/>
      <c r="Z602" s="32"/>
      <c r="AA602" s="91">
        <v>45635</v>
      </c>
      <c r="AB602" s="34">
        <v>49075100016399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>
        <v>50318.91</v>
      </c>
      <c r="BD602" s="32">
        <v>50796.65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2150</v>
      </c>
      <c r="C603" s="4" t="s">
        <v>2151</v>
      </c>
      <c r="D603" s="7" t="s">
        <v>112</v>
      </c>
      <c r="E603" s="7" t="s">
        <v>30</v>
      </c>
      <c r="F603" s="7" t="s">
        <v>2152</v>
      </c>
      <c r="G603" s="7" t="e">
        <f t="shared" ca="1" si="23"/>
        <v>#NAME?</v>
      </c>
      <c r="H603" s="26" t="s">
        <v>343</v>
      </c>
      <c r="I603" s="26" t="s">
        <v>23</v>
      </c>
      <c r="J603" s="7" t="str">
        <f t="shared" si="26"/>
        <v>Sim</v>
      </c>
      <c r="K603" s="27">
        <v>45685</v>
      </c>
      <c r="L603" s="27"/>
      <c r="M603" s="7" t="s">
        <v>83</v>
      </c>
      <c r="N603" s="28">
        <v>1.2E-2</v>
      </c>
      <c r="O603" s="7" t="s">
        <v>84</v>
      </c>
      <c r="P603" s="29">
        <v>0.1</v>
      </c>
      <c r="Q603" s="30" t="s">
        <v>2153</v>
      </c>
      <c r="R603" s="30"/>
      <c r="S603" s="7" t="s">
        <v>208</v>
      </c>
      <c r="T603" s="7" t="s">
        <v>2154</v>
      </c>
      <c r="U603" s="7" t="s">
        <v>117</v>
      </c>
      <c r="V603" s="26" t="e">
        <f t="shared" ca="1" si="24"/>
        <v>#NAME?</v>
      </c>
      <c r="W603" s="7"/>
      <c r="X603" s="7" t="s">
        <v>34</v>
      </c>
      <c r="Y603" s="31"/>
      <c r="Z603" s="32"/>
      <c r="AA603" s="96"/>
      <c r="AB603" s="34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2155</v>
      </c>
      <c r="C604" s="4" t="s">
        <v>2156</v>
      </c>
      <c r="D604" s="7" t="s">
        <v>18</v>
      </c>
      <c r="E604" s="7" t="s">
        <v>76</v>
      </c>
      <c r="F604" s="7" t="s">
        <v>351</v>
      </c>
      <c r="G604" s="7" t="e">
        <f t="shared" ca="1" si="23"/>
        <v>#NAME?</v>
      </c>
      <c r="H604" s="26" t="s">
        <v>224</v>
      </c>
      <c r="I604" s="26" t="s">
        <v>225</v>
      </c>
      <c r="J604" s="7" t="str">
        <f t="shared" si="26"/>
        <v>Não</v>
      </c>
      <c r="K604" s="27">
        <v>45029</v>
      </c>
      <c r="L604" s="7"/>
      <c r="M604" s="7" t="s">
        <v>326</v>
      </c>
      <c r="N604" s="28">
        <v>2.5000000000000001E-2</v>
      </c>
      <c r="O604" s="7" t="s">
        <v>248</v>
      </c>
      <c r="P604" s="29">
        <v>0.2</v>
      </c>
      <c r="Q604" s="94"/>
      <c r="R604" s="30" t="s">
        <v>2157</v>
      </c>
      <c r="S604" s="7" t="s">
        <v>208</v>
      </c>
      <c r="T604" s="7" t="s">
        <v>2158</v>
      </c>
      <c r="U604" s="7" t="s">
        <v>76</v>
      </c>
      <c r="V604" s="26" t="e">
        <f t="shared" ca="1" si="24"/>
        <v>#NAME?</v>
      </c>
      <c r="W604" s="7"/>
      <c r="X604" s="7"/>
      <c r="Y604" s="31" t="s">
        <v>324</v>
      </c>
      <c r="Z604" s="32"/>
      <c r="AA604" s="33">
        <v>45029</v>
      </c>
      <c r="AB604" s="34">
        <v>49075100009198</v>
      </c>
      <c r="AC604" s="32"/>
      <c r="AD604" s="32"/>
      <c r="AE604" s="32"/>
      <c r="AF604" s="32">
        <v>0</v>
      </c>
      <c r="AG604" s="32">
        <v>0</v>
      </c>
      <c r="AH604" s="32">
        <v>0</v>
      </c>
      <c r="AI604" s="32">
        <v>286046.33</v>
      </c>
      <c r="AJ604" s="32">
        <v>289366.31</v>
      </c>
      <c r="AK604" s="32">
        <v>292898.11</v>
      </c>
      <c r="AL604" s="32">
        <v>295833.26</v>
      </c>
      <c r="AM604" s="32">
        <v>297702.8</v>
      </c>
      <c r="AN604" s="32">
        <v>300124.34999999998</v>
      </c>
      <c r="AO604" s="32">
        <v>302212.93</v>
      </c>
      <c r="AP604" s="32">
        <v>305456.62</v>
      </c>
      <c r="AQ604" s="32">
        <v>308888.3</v>
      </c>
      <c r="AR604" s="32">
        <v>309347.39</v>
      </c>
      <c r="AS604" s="32">
        <v>225.73</v>
      </c>
      <c r="AT604" s="32">
        <v>68.39</v>
      </c>
      <c r="AU604" s="32">
        <v>68.39</v>
      </c>
      <c r="AV604" s="32">
        <v>68.39</v>
      </c>
      <c r="AW604" s="32">
        <v>68.430000000000007</v>
      </c>
      <c r="AX604" s="32">
        <v>68.430000000000007</v>
      </c>
      <c r="AY604" s="32">
        <v>68.430000000000007</v>
      </c>
      <c r="AZ604" s="32">
        <v>68.430000000000007</v>
      </c>
      <c r="BA604" s="32">
        <v>68.430000000000007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3" t="s">
        <v>2159</v>
      </c>
      <c r="C605" s="4" t="s">
        <v>2160</v>
      </c>
      <c r="D605" s="7" t="s">
        <v>18</v>
      </c>
      <c r="E605" s="7" t="s">
        <v>19</v>
      </c>
      <c r="F605" s="7" t="s">
        <v>266</v>
      </c>
      <c r="G605" s="7" t="e">
        <f t="shared" ca="1" si="23"/>
        <v>#NAME?</v>
      </c>
      <c r="H605" s="26" t="s">
        <v>215</v>
      </c>
      <c r="I605" s="26" t="s">
        <v>23</v>
      </c>
      <c r="J605" s="7" t="str">
        <f t="shared" si="26"/>
        <v>Não</v>
      </c>
      <c r="K605" s="27">
        <v>44995</v>
      </c>
      <c r="L605" s="7"/>
      <c r="M605" s="7" t="s">
        <v>326</v>
      </c>
      <c r="N605" s="28">
        <v>2.5000000000000001E-2</v>
      </c>
      <c r="O605" s="7" t="s">
        <v>248</v>
      </c>
      <c r="P605" s="29">
        <v>0.2</v>
      </c>
      <c r="Q605" s="30"/>
      <c r="R605" s="30"/>
      <c r="S605" s="7" t="s">
        <v>208</v>
      </c>
      <c r="T605" s="7" t="s">
        <v>2161</v>
      </c>
      <c r="U605" s="7" t="s">
        <v>276</v>
      </c>
      <c r="V605" s="26" t="e">
        <f t="shared" ca="1" si="24"/>
        <v>#NAME?</v>
      </c>
      <c r="W605" s="7"/>
      <c r="X605" s="7"/>
      <c r="Y605" s="31" t="s">
        <v>210</v>
      </c>
      <c r="Z605" s="32"/>
      <c r="AA605" s="33">
        <v>44995</v>
      </c>
      <c r="AB605" s="34">
        <v>49075100012644</v>
      </c>
      <c r="AC605" s="32"/>
      <c r="AD605" s="32"/>
      <c r="AE605" s="32"/>
      <c r="AF605" s="32"/>
      <c r="AG605" s="32"/>
      <c r="AH605" s="32">
        <v>367764.99</v>
      </c>
      <c r="AI605" s="32">
        <v>367686.19</v>
      </c>
      <c r="AJ605" s="32">
        <v>406919.01</v>
      </c>
      <c r="AK605" s="32">
        <v>438425.42</v>
      </c>
      <c r="AL605" s="32">
        <v>436082.42</v>
      </c>
      <c r="AM605" s="32">
        <v>416674.53</v>
      </c>
      <c r="AN605" s="32">
        <v>366586.03</v>
      </c>
      <c r="AO605" s="32">
        <v>348048.83</v>
      </c>
      <c r="AP605" s="32">
        <v>374041.62</v>
      </c>
      <c r="AQ605" s="32">
        <v>391888.29</v>
      </c>
      <c r="AR605" s="32">
        <v>364856.23</v>
      </c>
      <c r="AS605" s="32">
        <v>369881.45</v>
      </c>
      <c r="AT605" s="32">
        <v>376620.2</v>
      </c>
      <c r="AU605" s="32">
        <v>362153.74</v>
      </c>
      <c r="AV605" s="32">
        <v>350348.5</v>
      </c>
      <c r="AW605" s="32">
        <v>350873.1</v>
      </c>
      <c r="AX605" s="32">
        <v>327219.8</v>
      </c>
      <c r="AY605" s="32">
        <v>335190.99</v>
      </c>
      <c r="AZ605" s="32">
        <v>328933.71999999997</v>
      </c>
      <c r="BA605" s="32">
        <v>314184.19</v>
      </c>
      <c r="BB605" s="32">
        <v>302746.93</v>
      </c>
      <c r="BC605" s="32">
        <v>293556.5</v>
      </c>
      <c r="BD605" s="32">
        <v>302629.07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2159</v>
      </c>
      <c r="C606" s="4" t="s">
        <v>2162</v>
      </c>
      <c r="D606" s="7" t="s">
        <v>18</v>
      </c>
      <c r="E606" s="7" t="s">
        <v>19</v>
      </c>
      <c r="F606" s="7" t="s">
        <v>266</v>
      </c>
      <c r="G606" s="7" t="e">
        <f t="shared" ca="1" si="23"/>
        <v>#NAME?</v>
      </c>
      <c r="H606" s="26" t="s">
        <v>215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594</v>
      </c>
      <c r="N606" s="28">
        <v>0.02</v>
      </c>
      <c r="O606" s="7" t="s">
        <v>248</v>
      </c>
      <c r="P606" s="29">
        <v>0.2</v>
      </c>
      <c r="Q606" s="30"/>
      <c r="R606" s="30"/>
      <c r="S606" s="7" t="s">
        <v>208</v>
      </c>
      <c r="T606" s="7" t="s">
        <v>2161</v>
      </c>
      <c r="U606" s="7" t="s">
        <v>276</v>
      </c>
      <c r="V606" s="26" t="e">
        <f t="shared" ca="1" si="24"/>
        <v>#NAME?</v>
      </c>
      <c r="W606" s="7"/>
      <c r="X606" s="7"/>
      <c r="Y606" s="31" t="s">
        <v>210</v>
      </c>
      <c r="Z606" s="32"/>
      <c r="AA606" s="33">
        <v>44995</v>
      </c>
      <c r="AB606" s="34">
        <v>49075100012652</v>
      </c>
      <c r="AC606" s="32"/>
      <c r="AD606" s="32"/>
      <c r="AE606" s="32"/>
      <c r="AF606" s="32"/>
      <c r="AG606" s="32"/>
      <c r="AH606" s="32">
        <v>156498.64000000001</v>
      </c>
      <c r="AI606" s="32">
        <v>159700.37</v>
      </c>
      <c r="AJ606" s="32">
        <v>174038.01</v>
      </c>
      <c r="AK606" s="32">
        <v>187209.86</v>
      </c>
      <c r="AL606" s="32">
        <v>201894.44</v>
      </c>
      <c r="AM606" s="32">
        <v>203267.32</v>
      </c>
      <c r="AN606" s="32">
        <v>200471.45</v>
      </c>
      <c r="AO606" s="32">
        <v>183105.1</v>
      </c>
      <c r="AP606" s="32">
        <v>196445.33</v>
      </c>
      <c r="AQ606" s="32">
        <v>207938.86</v>
      </c>
      <c r="AR606" s="32">
        <v>191185.99</v>
      </c>
      <c r="AS606" s="32">
        <v>189479.82</v>
      </c>
      <c r="AT606" s="32">
        <v>196353.37</v>
      </c>
      <c r="AU606" s="32">
        <v>180285.43</v>
      </c>
      <c r="AV606" s="32">
        <v>166397.29999999999</v>
      </c>
      <c r="AW606" s="32">
        <v>165460.1</v>
      </c>
      <c r="AX606" s="32">
        <v>155488.79999999999</v>
      </c>
      <c r="AY606" s="32">
        <v>157920.94</v>
      </c>
      <c r="AZ606" s="32">
        <v>150832.6</v>
      </c>
      <c r="BA606" s="32">
        <v>146915.79999999999</v>
      </c>
      <c r="BB606" s="32">
        <v>141910.97</v>
      </c>
      <c r="BC606" s="32">
        <v>139980.09</v>
      </c>
      <c r="BD606" s="32">
        <v>144858.72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2163</v>
      </c>
      <c r="C607" s="4" t="s">
        <v>2164</v>
      </c>
      <c r="D607" s="7" t="s">
        <v>18</v>
      </c>
      <c r="E607" s="7" t="s">
        <v>30</v>
      </c>
      <c r="F607" s="7" t="s">
        <v>31</v>
      </c>
      <c r="G607" s="7" t="e">
        <f t="shared" ca="1" si="23"/>
        <v>#NAME?</v>
      </c>
      <c r="H607" s="26" t="s">
        <v>215</v>
      </c>
      <c r="I607" s="26" t="s">
        <v>23</v>
      </c>
      <c r="J607" s="7" t="str">
        <f t="shared" si="26"/>
        <v>Não</v>
      </c>
      <c r="K607" s="27">
        <v>45002</v>
      </c>
      <c r="L607" s="7"/>
      <c r="M607" s="7" t="s">
        <v>83</v>
      </c>
      <c r="N607" s="28">
        <v>0.01</v>
      </c>
      <c r="O607" s="7" t="s">
        <v>23</v>
      </c>
      <c r="P607" s="29">
        <v>0</v>
      </c>
      <c r="Q607" s="94"/>
      <c r="R607" s="94"/>
      <c r="S607" s="7" t="s">
        <v>208</v>
      </c>
      <c r="T607" s="7" t="s">
        <v>2165</v>
      </c>
      <c r="U607" s="7" t="s">
        <v>127</v>
      </c>
      <c r="V607" s="26" t="e">
        <f t="shared" ca="1" si="24"/>
        <v>#NAME?</v>
      </c>
      <c r="W607" s="7"/>
      <c r="X607" s="7"/>
      <c r="Y607" s="31" t="s">
        <v>210</v>
      </c>
      <c r="Z607" s="32"/>
      <c r="AA607" s="33">
        <v>45002</v>
      </c>
      <c r="AB607" s="34">
        <v>49075100006776</v>
      </c>
      <c r="AC607" s="32"/>
      <c r="AD607" s="32"/>
      <c r="AE607" s="32"/>
      <c r="AF607" s="32"/>
      <c r="AG607" s="32"/>
      <c r="AH607" s="32">
        <v>943347.36</v>
      </c>
      <c r="AI607" s="32">
        <v>950389.54</v>
      </c>
      <c r="AJ607" s="32">
        <v>1089087.97</v>
      </c>
      <c r="AK607" s="32">
        <v>1096279.8700000001</v>
      </c>
      <c r="AL607" s="32">
        <v>1104974.04</v>
      </c>
      <c r="AM607" s="32">
        <v>1113323.77</v>
      </c>
      <c r="AN607" s="32">
        <v>1400497.04</v>
      </c>
      <c r="AO607" s="32">
        <v>1401599.23</v>
      </c>
      <c r="AP607" s="32">
        <v>1425706</v>
      </c>
      <c r="AQ607" s="32">
        <v>1441206.32</v>
      </c>
      <c r="AR607" s="32">
        <v>1439806.42</v>
      </c>
      <c r="AS607" s="32">
        <v>1446953.94</v>
      </c>
      <c r="AT607" s="32">
        <v>1459910.2</v>
      </c>
      <c r="AU607" s="32">
        <v>1449446.83</v>
      </c>
      <c r="AV607" s="32">
        <v>1453175</v>
      </c>
      <c r="AW607" s="32">
        <v>1464827</v>
      </c>
      <c r="AX607" s="32">
        <v>1481819</v>
      </c>
      <c r="AY607" s="32">
        <v>1497943.68</v>
      </c>
      <c r="AZ607" s="32">
        <v>1499949.69</v>
      </c>
      <c r="BA607" s="32">
        <v>1502031.64</v>
      </c>
      <c r="BB607" s="32">
        <v>1507142.45</v>
      </c>
      <c r="BC607" s="32">
        <v>1512045.37</v>
      </c>
      <c r="BD607" s="32">
        <v>1526996.05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40" t="s">
        <v>2166</v>
      </c>
      <c r="C608" s="41" t="s">
        <v>2167</v>
      </c>
      <c r="D608" s="7" t="s">
        <v>18</v>
      </c>
      <c r="E608" s="7" t="s">
        <v>76</v>
      </c>
      <c r="F608" s="7" t="s">
        <v>351</v>
      </c>
      <c r="G608" s="7" t="e">
        <f t="shared" ca="1" si="23"/>
        <v>#NAME?</v>
      </c>
      <c r="H608" s="26" t="s">
        <v>215</v>
      </c>
      <c r="I608" s="26" t="s">
        <v>23</v>
      </c>
      <c r="J608" s="7" t="str">
        <f t="shared" si="26"/>
        <v>Não</v>
      </c>
      <c r="K608" s="27">
        <v>45390</v>
      </c>
      <c r="L608" s="7"/>
      <c r="M608" s="7" t="s">
        <v>90</v>
      </c>
      <c r="N608" s="28">
        <v>0.02</v>
      </c>
      <c r="O608" s="7" t="s">
        <v>23</v>
      </c>
      <c r="P608" s="29">
        <v>0</v>
      </c>
      <c r="Q608" s="30"/>
      <c r="R608" s="94"/>
      <c r="S608" s="7" t="s">
        <v>208</v>
      </c>
      <c r="T608" s="6" t="s">
        <v>2168</v>
      </c>
      <c r="U608" s="7" t="s">
        <v>76</v>
      </c>
      <c r="V608" s="26" t="e">
        <f t="shared" ca="1" si="24"/>
        <v>#NAME?</v>
      </c>
      <c r="W608" s="7"/>
      <c r="X608" s="7"/>
      <c r="Y608" s="31" t="s">
        <v>210</v>
      </c>
      <c r="Z608" s="32"/>
      <c r="AA608" s="33">
        <v>45390</v>
      </c>
      <c r="AB608" s="34">
        <v>49075100014094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1314611.1299999999</v>
      </c>
      <c r="AV608" s="32">
        <v>0</v>
      </c>
      <c r="AW608" s="32">
        <v>10.89</v>
      </c>
      <c r="AX608" s="32">
        <v>10.89</v>
      </c>
      <c r="AY608" s="32">
        <v>10.89</v>
      </c>
      <c r="AZ608" s="32">
        <v>10.89</v>
      </c>
      <c r="BA608" s="32">
        <v>10.89</v>
      </c>
      <c r="BB608" s="32">
        <v>10.89</v>
      </c>
      <c r="BC608" s="32">
        <v>1719723.71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2169</v>
      </c>
      <c r="C609" s="41" t="s">
        <v>2170</v>
      </c>
      <c r="D609" s="7" t="s">
        <v>18</v>
      </c>
      <c r="E609" s="7" t="s">
        <v>19</v>
      </c>
      <c r="F609" s="7" t="s">
        <v>2171</v>
      </c>
      <c r="G609" s="7" t="e">
        <f t="shared" ca="1" si="23"/>
        <v>#NAME?</v>
      </c>
      <c r="H609" s="26" t="s">
        <v>343</v>
      </c>
      <c r="I609" s="26" t="s">
        <v>291</v>
      </c>
      <c r="J609" s="7" t="str">
        <f t="shared" si="26"/>
        <v>Não</v>
      </c>
      <c r="K609" s="27">
        <v>45706</v>
      </c>
      <c r="L609" s="7"/>
      <c r="M609" s="7" t="s">
        <v>115</v>
      </c>
      <c r="N609" s="28">
        <v>1.2E-2</v>
      </c>
      <c r="O609" s="7" t="s">
        <v>23</v>
      </c>
      <c r="P609" s="29">
        <v>0</v>
      </c>
      <c r="Q609" s="30"/>
      <c r="R609" s="94"/>
      <c r="S609" s="7" t="s">
        <v>208</v>
      </c>
      <c r="T609" s="6" t="s">
        <v>2172</v>
      </c>
      <c r="U609" s="7" t="s">
        <v>86</v>
      </c>
      <c r="V609" s="26" t="e">
        <f t="shared" ca="1" si="24"/>
        <v>#NAME?</v>
      </c>
      <c r="W609" s="7"/>
      <c r="X609" s="7" t="s">
        <v>26</v>
      </c>
      <c r="Y609" s="31"/>
      <c r="Z609" s="32"/>
      <c r="AA609" s="33"/>
      <c r="AB609" s="34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14" t="s">
        <v>2173</v>
      </c>
      <c r="C610" s="4" t="s">
        <v>2174</v>
      </c>
      <c r="D610" s="7" t="s">
        <v>18</v>
      </c>
      <c r="E610" s="7" t="s">
        <v>19</v>
      </c>
      <c r="F610" s="7" t="s">
        <v>453</v>
      </c>
      <c r="G610" s="7" t="e">
        <f t="shared" ca="1" si="23"/>
        <v>#NAME?</v>
      </c>
      <c r="H610" s="26" t="s">
        <v>206</v>
      </c>
      <c r="I610" s="26" t="s">
        <v>23</v>
      </c>
      <c r="J610" s="7" t="str">
        <f t="shared" si="26"/>
        <v>Não</v>
      </c>
      <c r="K610" s="27">
        <v>44908</v>
      </c>
      <c r="L610" s="79">
        <v>45614</v>
      </c>
      <c r="M610" s="7" t="s">
        <v>326</v>
      </c>
      <c r="N610" s="28">
        <v>0.02</v>
      </c>
      <c r="O610" s="7" t="s">
        <v>248</v>
      </c>
      <c r="P610" s="29">
        <v>0.2</v>
      </c>
      <c r="Q610" s="170"/>
      <c r="R610" s="30" t="s">
        <v>2175</v>
      </c>
      <c r="S610" s="7" t="s">
        <v>208</v>
      </c>
      <c r="T610" s="7" t="s">
        <v>2176</v>
      </c>
      <c r="U610" s="7" t="s">
        <v>19</v>
      </c>
      <c r="V610" s="26" t="e">
        <f t="shared" ca="1" si="24"/>
        <v>#NAME?</v>
      </c>
      <c r="W610" s="7"/>
      <c r="X610" s="7"/>
      <c r="Y610" s="31" t="s">
        <v>210</v>
      </c>
      <c r="Z610" s="32"/>
      <c r="AA610" s="33">
        <v>44908</v>
      </c>
      <c r="AB610" s="34">
        <v>49075100006148</v>
      </c>
      <c r="AC610" s="32"/>
      <c r="AD610" s="32"/>
      <c r="AE610" s="32">
        <v>818196.58</v>
      </c>
      <c r="AF610" s="32">
        <v>828082.58</v>
      </c>
      <c r="AG610" s="32">
        <v>990968.05</v>
      </c>
      <c r="AH610" s="32">
        <v>1038419.02</v>
      </c>
      <c r="AI610" s="32">
        <v>1044490.68</v>
      </c>
      <c r="AJ610" s="32">
        <v>1140148.3899999999</v>
      </c>
      <c r="AK610" s="32">
        <v>1175009.74</v>
      </c>
      <c r="AL610" s="32">
        <v>1266407.6399999999</v>
      </c>
      <c r="AM610" s="32">
        <v>1248695.8899999999</v>
      </c>
      <c r="AN610" s="32">
        <v>1251801.6299999999</v>
      </c>
      <c r="AO610" s="32">
        <v>1230464.75</v>
      </c>
      <c r="AP610" s="32">
        <v>1260351.3600000001</v>
      </c>
      <c r="AQ610" s="32">
        <v>1280008.1499999999</v>
      </c>
      <c r="AR610" s="32">
        <v>1284055.75</v>
      </c>
      <c r="AS610" s="32">
        <v>1307211.23</v>
      </c>
      <c r="AT610" s="32">
        <v>802110.67</v>
      </c>
      <c r="AU610" s="32">
        <v>586142.46</v>
      </c>
      <c r="AV610" s="32">
        <v>564140.4</v>
      </c>
      <c r="AW610" s="32">
        <v>594395.19999999995</v>
      </c>
      <c r="AX610" s="32">
        <v>613107.69999999995</v>
      </c>
      <c r="AY610" s="32">
        <v>627606.23</v>
      </c>
      <c r="AZ610" s="32">
        <v>615559.68999999994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2173</v>
      </c>
      <c r="C611" s="4" t="s">
        <v>2177</v>
      </c>
      <c r="D611" s="7" t="s">
        <v>18</v>
      </c>
      <c r="E611" s="7" t="s">
        <v>19</v>
      </c>
      <c r="F611" s="7" t="s">
        <v>453</v>
      </c>
      <c r="G611" s="7" t="e">
        <f t="shared" ca="1" si="23"/>
        <v>#NAME?</v>
      </c>
      <c r="H611" s="26" t="s">
        <v>206</v>
      </c>
      <c r="I611" s="26" t="s">
        <v>23</v>
      </c>
      <c r="J611" s="7" t="str">
        <f t="shared" si="26"/>
        <v>Não</v>
      </c>
      <c r="K611" s="27">
        <v>45330</v>
      </c>
      <c r="L611" s="79">
        <v>45614</v>
      </c>
      <c r="M611" s="7" t="s">
        <v>22</v>
      </c>
      <c r="N611" s="28">
        <v>1.2E-2</v>
      </c>
      <c r="O611" s="7" t="s">
        <v>23</v>
      </c>
      <c r="P611" s="29">
        <v>0</v>
      </c>
      <c r="Q611" s="30"/>
      <c r="R611" s="45" t="s">
        <v>2178</v>
      </c>
      <c r="S611" s="7" t="s">
        <v>208</v>
      </c>
      <c r="T611" s="7" t="s">
        <v>2176</v>
      </c>
      <c r="U611" s="7" t="s">
        <v>19</v>
      </c>
      <c r="V611" s="26" t="e">
        <f t="shared" ca="1" si="24"/>
        <v>#NAME?</v>
      </c>
      <c r="W611" s="7"/>
      <c r="X611" s="7"/>
      <c r="Y611" s="31" t="s">
        <v>210</v>
      </c>
      <c r="Z611" s="32"/>
      <c r="AA611" s="33">
        <v>45330</v>
      </c>
      <c r="AB611" s="34">
        <v>49075100013403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>
        <v>0</v>
      </c>
      <c r="AT611" s="32">
        <v>527081.27</v>
      </c>
      <c r="AU611" s="32">
        <v>715155.64</v>
      </c>
      <c r="AV611" s="32">
        <v>718123.2</v>
      </c>
      <c r="AW611" s="32">
        <v>724373.3</v>
      </c>
      <c r="AX611" s="32">
        <v>831701.9</v>
      </c>
      <c r="AY611" s="32">
        <v>917997.9</v>
      </c>
      <c r="AZ611" s="32">
        <v>924501.84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2179</v>
      </c>
      <c r="C612" s="4" t="s">
        <v>2180</v>
      </c>
      <c r="D612" s="7" t="s">
        <v>18</v>
      </c>
      <c r="E612" s="7" t="s">
        <v>76</v>
      </c>
      <c r="F612" s="7" t="s">
        <v>351</v>
      </c>
      <c r="G612" s="7" t="e">
        <f t="shared" ca="1" si="23"/>
        <v>#NAME?</v>
      </c>
      <c r="H612" s="26" t="s">
        <v>215</v>
      </c>
      <c r="I612" s="26" t="s">
        <v>23</v>
      </c>
      <c r="J612" s="7" t="str">
        <f t="shared" si="26"/>
        <v>Não</v>
      </c>
      <c r="K612" s="27">
        <v>45118</v>
      </c>
      <c r="L612" s="7"/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30"/>
      <c r="S612" s="7" t="s">
        <v>208</v>
      </c>
      <c r="T612" s="7" t="s">
        <v>2181</v>
      </c>
      <c r="U612" s="7" t="s">
        <v>76</v>
      </c>
      <c r="V612" s="26" t="e">
        <f t="shared" ca="1" si="24"/>
        <v>#NAME?</v>
      </c>
      <c r="W612" s="7"/>
      <c r="X612" s="7"/>
      <c r="Y612" s="31" t="s">
        <v>210</v>
      </c>
      <c r="Z612" s="32"/>
      <c r="AA612" s="33">
        <v>45118</v>
      </c>
      <c r="AB612" s="34">
        <v>49075100012660</v>
      </c>
      <c r="AC612" s="32"/>
      <c r="AD612" s="32"/>
      <c r="AE612" s="32"/>
      <c r="AF612" s="32"/>
      <c r="AG612" s="32"/>
      <c r="AH612" s="32"/>
      <c r="AI612" s="32"/>
      <c r="AJ612" s="32"/>
      <c r="AK612" s="32">
        <v>0</v>
      </c>
      <c r="AL612" s="32">
        <v>236912.56</v>
      </c>
      <c r="AM612" s="32">
        <v>239432.92</v>
      </c>
      <c r="AN612" s="32">
        <v>268544.31</v>
      </c>
      <c r="AO612" s="32">
        <v>279721.99</v>
      </c>
      <c r="AP612" s="32">
        <v>281711.45</v>
      </c>
      <c r="AQ612" s="32">
        <v>316793.96000000002</v>
      </c>
      <c r="AR612" s="32">
        <v>319594.49</v>
      </c>
      <c r="AS612" s="32">
        <v>317694.94</v>
      </c>
      <c r="AT612" s="32">
        <v>316403.92</v>
      </c>
      <c r="AU612" s="32">
        <v>323401.14</v>
      </c>
      <c r="AV612" s="32">
        <v>337965.1</v>
      </c>
      <c r="AW612" s="32">
        <v>362639.4</v>
      </c>
      <c r="AX612" s="32">
        <v>375015.7</v>
      </c>
      <c r="AY612" s="32">
        <v>378255.55</v>
      </c>
      <c r="AZ612" s="32">
        <v>392839.56</v>
      </c>
      <c r="BA612" s="32">
        <v>406367.87</v>
      </c>
      <c r="BB612" s="32">
        <v>409365.81</v>
      </c>
      <c r="BC612" s="32">
        <v>406169.04</v>
      </c>
      <c r="BD612" s="32">
        <v>440342.89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2182</v>
      </c>
      <c r="C613" s="4" t="s">
        <v>2183</v>
      </c>
      <c r="D613" s="7" t="s">
        <v>18</v>
      </c>
      <c r="E613" s="7" t="s">
        <v>30</v>
      </c>
      <c r="F613" s="7" t="s">
        <v>93</v>
      </c>
      <c r="G613" s="7" t="e">
        <f t="shared" ca="1" si="23"/>
        <v>#NAME?</v>
      </c>
      <c r="H613" s="26" t="s">
        <v>224</v>
      </c>
      <c r="I613" s="26" t="s">
        <v>225</v>
      </c>
      <c r="J613" s="7" t="str">
        <f t="shared" si="26"/>
        <v>Não</v>
      </c>
      <c r="K613" s="27">
        <v>45127</v>
      </c>
      <c r="L613" s="27"/>
      <c r="M613" s="7" t="s">
        <v>326</v>
      </c>
      <c r="N613" s="28">
        <v>2.5000000000000001E-2</v>
      </c>
      <c r="O613" s="7" t="s">
        <v>248</v>
      </c>
      <c r="P613" s="29">
        <v>0.2</v>
      </c>
      <c r="Q613" s="94"/>
      <c r="R613" s="94"/>
      <c r="S613" s="7" t="s">
        <v>208</v>
      </c>
      <c r="T613" s="7" t="s">
        <v>2184</v>
      </c>
      <c r="U613" s="7" t="s">
        <v>117</v>
      </c>
      <c r="V613" s="26" t="e">
        <f t="shared" ca="1" si="24"/>
        <v>#NAME?</v>
      </c>
      <c r="W613" s="7"/>
      <c r="X613" s="7"/>
      <c r="Y613" s="31" t="s">
        <v>210</v>
      </c>
      <c r="Z613" s="32"/>
      <c r="AA613" s="33">
        <v>45127</v>
      </c>
      <c r="AB613" s="34">
        <v>49075100009831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51761.9</v>
      </c>
      <c r="AM613" s="32">
        <v>51743.98</v>
      </c>
      <c r="AN613" s="32">
        <v>50555.96</v>
      </c>
      <c r="AO613" s="32">
        <v>48256.800000000003</v>
      </c>
      <c r="AP613" s="32">
        <v>51908.81</v>
      </c>
      <c r="AQ613" s="32">
        <v>49827.07</v>
      </c>
      <c r="AR613" s="32">
        <v>47231.72</v>
      </c>
      <c r="AS613" s="32">
        <v>47847.12</v>
      </c>
      <c r="AT613" s="32">
        <v>48585.14</v>
      </c>
      <c r="AU613" s="32">
        <v>46484.02</v>
      </c>
      <c r="AV613" s="32">
        <v>452.33</v>
      </c>
      <c r="AW613" s="32">
        <v>454.32</v>
      </c>
      <c r="AX613" s="32">
        <v>455.35</v>
      </c>
      <c r="AY613" s="32">
        <v>456.34</v>
      </c>
      <c r="AZ613" s="32">
        <v>457.55</v>
      </c>
      <c r="BA613" s="32">
        <v>459.65</v>
      </c>
      <c r="BB613" s="32">
        <v>460.28</v>
      </c>
      <c r="BC613" s="32">
        <v>462.35</v>
      </c>
      <c r="BD613" s="32">
        <v>45.08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3" t="s">
        <v>2182</v>
      </c>
      <c r="C614" s="4" t="s">
        <v>2185</v>
      </c>
      <c r="D614" s="7" t="s">
        <v>18</v>
      </c>
      <c r="E614" s="7" t="s">
        <v>30</v>
      </c>
      <c r="F614" s="7" t="s">
        <v>93</v>
      </c>
      <c r="G614" s="7" t="e">
        <f t="shared" ca="1" si="23"/>
        <v>#NAME?</v>
      </c>
      <c r="H614" s="26" t="s">
        <v>224</v>
      </c>
      <c r="I614" s="26" t="s">
        <v>225</v>
      </c>
      <c r="J614" s="7" t="str">
        <f t="shared" si="26"/>
        <v>Não</v>
      </c>
      <c r="K614" s="27">
        <v>45064</v>
      </c>
      <c r="L614" s="27"/>
      <c r="M614" s="7" t="s">
        <v>22</v>
      </c>
      <c r="N614" s="28">
        <v>1.2E-2</v>
      </c>
      <c r="O614" s="7" t="s">
        <v>23</v>
      </c>
      <c r="P614" s="29">
        <v>0</v>
      </c>
      <c r="Q614" s="30"/>
      <c r="R614" s="94"/>
      <c r="S614" s="7" t="s">
        <v>208</v>
      </c>
      <c r="T614" s="7" t="s">
        <v>2184</v>
      </c>
      <c r="U614" s="7" t="s">
        <v>117</v>
      </c>
      <c r="V614" s="26" t="e">
        <f t="shared" ca="1" si="24"/>
        <v>#NAME?</v>
      </c>
      <c r="W614" s="7"/>
      <c r="X614" s="7"/>
      <c r="Y614" s="31" t="s">
        <v>210</v>
      </c>
      <c r="Z614" s="32"/>
      <c r="AA614" s="33">
        <v>45064</v>
      </c>
      <c r="AB614" s="34">
        <v>49075100005508</v>
      </c>
      <c r="AC614" s="32"/>
      <c r="AD614" s="32"/>
      <c r="AE614" s="32"/>
      <c r="AF614" s="32"/>
      <c r="AG614" s="32"/>
      <c r="AH614" s="32">
        <v>0</v>
      </c>
      <c r="AI614" s="32">
        <v>0</v>
      </c>
      <c r="AJ614" s="32">
        <v>0</v>
      </c>
      <c r="AK614" s="32">
        <v>177711.3</v>
      </c>
      <c r="AL614" s="32">
        <v>128735.41</v>
      </c>
      <c r="AM614" s="32">
        <v>130008.98</v>
      </c>
      <c r="AN614" s="32">
        <v>131025.4</v>
      </c>
      <c r="AO614" s="32">
        <v>132166.66</v>
      </c>
      <c r="AP614" s="32">
        <v>133117.54</v>
      </c>
      <c r="AQ614" s="32">
        <v>118089.24</v>
      </c>
      <c r="AR614" s="32">
        <v>102899.13</v>
      </c>
      <c r="AS614" s="32">
        <v>103738.25</v>
      </c>
      <c r="AT614" s="32">
        <v>104723.2</v>
      </c>
      <c r="AU614" s="32">
        <v>105554.87</v>
      </c>
      <c r="AV614" s="32">
        <v>0</v>
      </c>
      <c r="AW614" s="32">
        <v>4.4000000000000004</v>
      </c>
      <c r="AX614" s="32">
        <v>4.4000000000000004</v>
      </c>
      <c r="AY614" s="32">
        <v>4.4000000000000004</v>
      </c>
      <c r="AZ614" s="32">
        <v>4.4000000000000004</v>
      </c>
      <c r="BA614" s="32">
        <v>4.4000000000000004</v>
      </c>
      <c r="BB614" s="32">
        <v>4.4000000000000004</v>
      </c>
      <c r="BC614" s="32">
        <v>4.4000000000000004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2186</v>
      </c>
      <c r="C615" s="4" t="s">
        <v>2187</v>
      </c>
      <c r="D615" s="7" t="s">
        <v>107</v>
      </c>
      <c r="E615" s="7" t="s">
        <v>19</v>
      </c>
      <c r="F615" s="7" t="s">
        <v>108</v>
      </c>
      <c r="G615" s="7" t="e">
        <f t="shared" ca="1" si="23"/>
        <v>#NAME?</v>
      </c>
      <c r="H615" s="26" t="s">
        <v>215</v>
      </c>
      <c r="I615" s="26" t="s">
        <v>23</v>
      </c>
      <c r="J615" s="7" t="str">
        <f t="shared" si="26"/>
        <v>Sim</v>
      </c>
      <c r="K615" s="27">
        <v>45603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 t="s">
        <v>2188</v>
      </c>
      <c r="R615" s="94"/>
      <c r="S615" s="7" t="s">
        <v>208</v>
      </c>
      <c r="T615" s="7" t="s">
        <v>2189</v>
      </c>
      <c r="U615" s="7" t="s">
        <v>19</v>
      </c>
      <c r="V615" s="26" t="e">
        <f t="shared" ca="1" si="24"/>
        <v>#NAME?</v>
      </c>
      <c r="W615" s="7"/>
      <c r="X615" s="7" t="s">
        <v>34</v>
      </c>
      <c r="Y615" s="31"/>
      <c r="Z615" s="32"/>
      <c r="AA615" s="33">
        <v>45603</v>
      </c>
      <c r="AB615" s="34">
        <v>49075100016356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>
        <v>452894.54</v>
      </c>
      <c r="BC615" s="32">
        <v>457601.03</v>
      </c>
      <c r="BD615" s="32">
        <v>462208.02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14" t="s">
        <v>2190</v>
      </c>
      <c r="C616" s="4" t="s">
        <v>2191</v>
      </c>
      <c r="D616" s="7" t="s">
        <v>204</v>
      </c>
      <c r="E616" s="7" t="s">
        <v>19</v>
      </c>
      <c r="F616" s="7" t="s">
        <v>205</v>
      </c>
      <c r="G616" s="7" t="e">
        <f t="shared" ca="1" si="23"/>
        <v>#NAME?</v>
      </c>
      <c r="H616" s="26" t="s">
        <v>206</v>
      </c>
      <c r="I616" s="26" t="s">
        <v>23</v>
      </c>
      <c r="J616" s="7" t="str">
        <f t="shared" si="26"/>
        <v>Não</v>
      </c>
      <c r="K616" s="27">
        <v>45105</v>
      </c>
      <c r="L616" s="27">
        <v>45513</v>
      </c>
      <c r="M616" s="7" t="s">
        <v>267</v>
      </c>
      <c r="N616" s="28">
        <v>1.4999999999999999E-2</v>
      </c>
      <c r="O616" s="7" t="s">
        <v>84</v>
      </c>
      <c r="P616" s="29">
        <v>0.1</v>
      </c>
      <c r="Q616" s="30"/>
      <c r="R616" s="30" t="s">
        <v>2192</v>
      </c>
      <c r="S616" s="7" t="s">
        <v>208</v>
      </c>
      <c r="T616" s="7" t="s">
        <v>2193</v>
      </c>
      <c r="U616" s="7" t="s">
        <v>19</v>
      </c>
      <c r="V616" s="26" t="e">
        <f t="shared" ca="1" si="24"/>
        <v>#NAME?</v>
      </c>
      <c r="W616" s="7"/>
      <c r="X616" s="7"/>
      <c r="Y616" s="31" t="s">
        <v>324</v>
      </c>
      <c r="Z616" s="32"/>
      <c r="AA616" s="33">
        <v>45105</v>
      </c>
      <c r="AB616" s="34">
        <v>49075100007209</v>
      </c>
      <c r="AC616" s="32"/>
      <c r="AD616" s="32"/>
      <c r="AE616" s="32"/>
      <c r="AF616" s="32"/>
      <c r="AG616" s="32"/>
      <c r="AH616" s="32"/>
      <c r="AI616" s="32"/>
      <c r="AJ616" s="32"/>
      <c r="AK616" s="32">
        <v>144597.64000000001</v>
      </c>
      <c r="AL616" s="32">
        <v>249151.62</v>
      </c>
      <c r="AM616" s="32">
        <v>240637.98</v>
      </c>
      <c r="AN616" s="32">
        <v>222998.54</v>
      </c>
      <c r="AO616" s="32">
        <v>206781.25</v>
      </c>
      <c r="AP616" s="32">
        <v>204344.21</v>
      </c>
      <c r="AQ616" s="32">
        <v>208352.87</v>
      </c>
      <c r="AR616" s="32">
        <v>255201.5</v>
      </c>
      <c r="AS616" s="32">
        <v>249479.85</v>
      </c>
      <c r="AT616" s="32">
        <v>243986.61</v>
      </c>
      <c r="AU616" s="32">
        <v>233685.22</v>
      </c>
      <c r="AV616" s="32">
        <v>232346.8</v>
      </c>
      <c r="AW616" s="32">
        <v>232504.7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2194</v>
      </c>
      <c r="C617" s="46" t="s">
        <v>2195</v>
      </c>
      <c r="D617" s="7" t="s">
        <v>204</v>
      </c>
      <c r="E617" s="7" t="s">
        <v>19</v>
      </c>
      <c r="F617" s="7" t="s">
        <v>205</v>
      </c>
      <c r="G617" s="7" t="e">
        <f t="shared" ca="1" si="23"/>
        <v>#NAME?</v>
      </c>
      <c r="H617" s="26" t="s">
        <v>206</v>
      </c>
      <c r="I617" s="26" t="s">
        <v>23</v>
      </c>
      <c r="J617" s="7" t="str">
        <f t="shared" si="26"/>
        <v>Não</v>
      </c>
      <c r="K617" s="27">
        <v>45345</v>
      </c>
      <c r="L617" s="27">
        <v>45540</v>
      </c>
      <c r="M617" s="7" t="s">
        <v>22</v>
      </c>
      <c r="N617" s="28">
        <v>1.2E-2</v>
      </c>
      <c r="O617" s="7" t="s">
        <v>23</v>
      </c>
      <c r="P617" s="29">
        <v>0</v>
      </c>
      <c r="Q617" s="30"/>
      <c r="R617" s="30" t="s">
        <v>2192</v>
      </c>
      <c r="S617" s="7" t="s">
        <v>208</v>
      </c>
      <c r="T617" s="12" t="s">
        <v>2193</v>
      </c>
      <c r="U617" s="7" t="s">
        <v>19</v>
      </c>
      <c r="V617" s="26" t="e">
        <f t="shared" ca="1" si="24"/>
        <v>#NAME?</v>
      </c>
      <c r="W617" s="7"/>
      <c r="X617" s="7"/>
      <c r="Y617" s="31" t="s">
        <v>324</v>
      </c>
      <c r="Z617" s="32"/>
      <c r="AA617" s="33">
        <v>45345</v>
      </c>
      <c r="AB617" s="34">
        <v>49075100013411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2196</v>
      </c>
      <c r="C618" s="46" t="s">
        <v>2197</v>
      </c>
      <c r="D618" s="7" t="s">
        <v>18</v>
      </c>
      <c r="E618" s="7" t="s">
        <v>19</v>
      </c>
      <c r="F618" s="7" t="s">
        <v>453</v>
      </c>
      <c r="G618" s="7" t="e">
        <f t="shared" ca="1" si="23"/>
        <v>#NAME?</v>
      </c>
      <c r="H618" s="26" t="s">
        <v>206</v>
      </c>
      <c r="I618" s="26" t="s">
        <v>23</v>
      </c>
      <c r="J618" s="7" t="str">
        <f t="shared" si="26"/>
        <v>Não</v>
      </c>
      <c r="K618" s="27">
        <v>45453</v>
      </c>
      <c r="L618" s="27">
        <v>45562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/>
      <c r="S618" s="7" t="s">
        <v>208</v>
      </c>
      <c r="T618" s="12" t="s">
        <v>2198</v>
      </c>
      <c r="U618" s="7" t="s">
        <v>19</v>
      </c>
      <c r="V618" s="26" t="e">
        <f t="shared" ca="1" si="24"/>
        <v>#NAME?</v>
      </c>
      <c r="W618" s="7"/>
      <c r="X618" s="7" t="s">
        <v>232</v>
      </c>
      <c r="Y618" s="31" t="s">
        <v>210</v>
      </c>
      <c r="Z618" s="32"/>
      <c r="AA618" s="33">
        <v>45453</v>
      </c>
      <c r="AB618" s="34">
        <v>49075100015112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>
        <v>694317.1</v>
      </c>
      <c r="AX618" s="32">
        <v>700710.6</v>
      </c>
      <c r="AY618" s="32">
        <v>707238.48</v>
      </c>
      <c r="AZ618" s="32">
        <v>711912.1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81" t="s">
        <v>2199</v>
      </c>
      <c r="C619" s="4" t="s">
        <v>2200</v>
      </c>
      <c r="D619" s="7" t="s">
        <v>204</v>
      </c>
      <c r="E619" s="7" t="s">
        <v>19</v>
      </c>
      <c r="F619" s="7" t="s">
        <v>588</v>
      </c>
      <c r="G619" s="7" t="e">
        <f t="shared" ca="1" si="23"/>
        <v>#NAME?</v>
      </c>
      <c r="H619" s="26" t="s">
        <v>206</v>
      </c>
      <c r="I619" s="26" t="s">
        <v>23</v>
      </c>
      <c r="J619" s="7" t="str">
        <f t="shared" si="26"/>
        <v>Não</v>
      </c>
      <c r="K619" s="27">
        <v>45105</v>
      </c>
      <c r="L619" s="27">
        <v>45513</v>
      </c>
      <c r="M619" s="7" t="s">
        <v>22</v>
      </c>
      <c r="N619" s="28">
        <v>8.5000000000000006E-3</v>
      </c>
      <c r="O619" s="7" t="s">
        <v>23</v>
      </c>
      <c r="P619" s="29">
        <v>0</v>
      </c>
      <c r="Q619" s="30"/>
      <c r="R619" s="30" t="s">
        <v>821</v>
      </c>
      <c r="S619" s="7" t="s">
        <v>208</v>
      </c>
      <c r="T619" s="7" t="s">
        <v>2201</v>
      </c>
      <c r="U619" s="7" t="s">
        <v>127</v>
      </c>
      <c r="V619" s="26" t="e">
        <f t="shared" ca="1" si="24"/>
        <v>#NAME?</v>
      </c>
      <c r="W619" s="7"/>
      <c r="X619" s="7"/>
      <c r="Y619" s="31" t="s">
        <v>210</v>
      </c>
      <c r="Z619" s="32"/>
      <c r="AA619" s="33">
        <v>45105</v>
      </c>
      <c r="AB619" s="34">
        <v>49075100010153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791856.43</v>
      </c>
      <c r="AM619" s="32">
        <v>817625.14</v>
      </c>
      <c r="AN619" s="32">
        <v>819516.43</v>
      </c>
      <c r="AO619" s="32">
        <v>885191.86</v>
      </c>
      <c r="AP619" s="32">
        <v>886981.65</v>
      </c>
      <c r="AQ619" s="32">
        <v>892805.98</v>
      </c>
      <c r="AR619" s="32">
        <v>883088.38</v>
      </c>
      <c r="AS619" s="32">
        <v>890559.72</v>
      </c>
      <c r="AT619" s="32">
        <v>898278.39</v>
      </c>
      <c r="AU619" s="32">
        <v>984105.29</v>
      </c>
      <c r="AV619" s="32">
        <v>992243.5</v>
      </c>
      <c r="AW619" s="32">
        <v>1000850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2202</v>
      </c>
      <c r="C620" s="4" t="s">
        <v>2203</v>
      </c>
      <c r="D620" s="7" t="s">
        <v>204</v>
      </c>
      <c r="E620" s="7" t="s">
        <v>19</v>
      </c>
      <c r="F620" s="7" t="s">
        <v>2204</v>
      </c>
      <c r="G620" s="7" t="e">
        <f t="shared" ca="1" si="23"/>
        <v>#NAME?</v>
      </c>
      <c r="H620" s="26" t="s">
        <v>224</v>
      </c>
      <c r="I620" s="26" t="s">
        <v>283</v>
      </c>
      <c r="J620" s="7" t="str">
        <f t="shared" si="26"/>
        <v>Não</v>
      </c>
      <c r="K620" s="27">
        <v>45476</v>
      </c>
      <c r="L620" s="27"/>
      <c r="M620" s="7" t="s">
        <v>22</v>
      </c>
      <c r="N620" s="28">
        <v>1.2E-2</v>
      </c>
      <c r="O620" s="7" t="s">
        <v>23</v>
      </c>
      <c r="P620" s="29">
        <v>0</v>
      </c>
      <c r="Q620" s="30"/>
      <c r="R620" s="30"/>
      <c r="S620" s="7" t="s">
        <v>208</v>
      </c>
      <c r="T620" s="7" t="s">
        <v>2205</v>
      </c>
      <c r="U620" s="7" t="s">
        <v>276</v>
      </c>
      <c r="V620" s="26" t="e">
        <f t="shared" ca="1" si="24"/>
        <v>#NAME?</v>
      </c>
      <c r="W620" s="7"/>
      <c r="X620" s="7" t="s">
        <v>34</v>
      </c>
      <c r="Y620" s="31" t="s">
        <v>533</v>
      </c>
      <c r="Z620" s="32"/>
      <c r="AA620" s="33">
        <v>45476</v>
      </c>
      <c r="AB620" s="34">
        <v>49075100015368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>
        <v>668651.19999999995</v>
      </c>
      <c r="AY620" s="32">
        <v>674921.15</v>
      </c>
      <c r="AZ620" s="32">
        <v>679682.94</v>
      </c>
      <c r="BA620" s="32">
        <v>685885.05</v>
      </c>
      <c r="BB620" s="32">
        <v>691312.75</v>
      </c>
      <c r="BC620" s="32">
        <v>697427.83</v>
      </c>
      <c r="BD620" s="32">
        <v>704289.06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14" t="s">
        <v>2206</v>
      </c>
      <c r="C621" s="4" t="s">
        <v>2207</v>
      </c>
      <c r="D621" s="7" t="s">
        <v>204</v>
      </c>
      <c r="E621" s="7" t="s">
        <v>19</v>
      </c>
      <c r="F621" s="7" t="s">
        <v>205</v>
      </c>
      <c r="G621" s="7" t="e">
        <f t="shared" ca="1" si="23"/>
        <v>#NAME?</v>
      </c>
      <c r="H621" s="26" t="s">
        <v>206</v>
      </c>
      <c r="I621" s="26" t="s">
        <v>23</v>
      </c>
      <c r="J621" s="7" t="str">
        <f t="shared" si="26"/>
        <v>Não</v>
      </c>
      <c r="K621" s="27">
        <v>45132</v>
      </c>
      <c r="L621" s="27">
        <v>45505</v>
      </c>
      <c r="M621" s="7" t="s">
        <v>22</v>
      </c>
      <c r="N621" s="28">
        <v>7.0000000000000001E-3</v>
      </c>
      <c r="O621" s="7" t="s">
        <v>23</v>
      </c>
      <c r="P621" s="29">
        <v>0</v>
      </c>
      <c r="Q621" s="30"/>
      <c r="R621" s="30" t="s">
        <v>880</v>
      </c>
      <c r="S621" s="7" t="s">
        <v>208</v>
      </c>
      <c r="T621" s="7" t="s">
        <v>2208</v>
      </c>
      <c r="U621" s="7" t="s">
        <v>127</v>
      </c>
      <c r="V621" s="26" t="e">
        <f t="shared" ca="1" si="24"/>
        <v>#NAME?</v>
      </c>
      <c r="W621" s="7"/>
      <c r="X621" s="7"/>
      <c r="Y621" s="31" t="s">
        <v>324</v>
      </c>
      <c r="Z621" s="32"/>
      <c r="AA621" s="33">
        <v>45132</v>
      </c>
      <c r="AB621" s="34">
        <v>49075100007217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>
        <v>565393.68000000005</v>
      </c>
      <c r="AM621" s="32">
        <v>544900.06999999995</v>
      </c>
      <c r="AN621" s="32">
        <v>512555.95</v>
      </c>
      <c r="AO621" s="32">
        <v>500246.61</v>
      </c>
      <c r="AP621" s="32">
        <v>486733.81</v>
      </c>
      <c r="AQ621" s="32">
        <v>463036.36</v>
      </c>
      <c r="AR621" s="32">
        <v>419820.89</v>
      </c>
      <c r="AS621" s="32">
        <v>396521.35</v>
      </c>
      <c r="AT621" s="32">
        <v>388775</v>
      </c>
      <c r="AU621" s="32">
        <v>369081.1</v>
      </c>
      <c r="AV621" s="32">
        <v>355948.6</v>
      </c>
      <c r="AW621" s="32">
        <v>443221.3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2209</v>
      </c>
      <c r="C622" s="4" t="s">
        <v>2210</v>
      </c>
      <c r="D622" s="7" t="s">
        <v>18</v>
      </c>
      <c r="E622" s="7" t="s">
        <v>19</v>
      </c>
      <c r="F622" s="7" t="s">
        <v>453</v>
      </c>
      <c r="G622" s="7" t="e">
        <f t="shared" ca="1" si="23"/>
        <v>#NAME?</v>
      </c>
      <c r="H622" s="26" t="s">
        <v>215</v>
      </c>
      <c r="I622" s="26" t="s">
        <v>23</v>
      </c>
      <c r="J622" s="7" t="str">
        <f t="shared" si="26"/>
        <v>Não</v>
      </c>
      <c r="K622" s="27">
        <v>45158</v>
      </c>
      <c r="L622" s="27"/>
      <c r="M622" s="7" t="s">
        <v>1008</v>
      </c>
      <c r="N622" s="28">
        <v>8.0000000000000002E-3</v>
      </c>
      <c r="O622" s="7" t="s">
        <v>23</v>
      </c>
      <c r="P622" s="29">
        <v>0</v>
      </c>
      <c r="Q622" s="30"/>
      <c r="R622" s="94"/>
      <c r="S622" s="7" t="s">
        <v>208</v>
      </c>
      <c r="T622" s="7" t="s">
        <v>2211</v>
      </c>
      <c r="U622" s="7" t="s">
        <v>19</v>
      </c>
      <c r="V622" s="26" t="e">
        <f t="shared" ca="1" si="24"/>
        <v>#NAME?</v>
      </c>
      <c r="W622" s="7"/>
      <c r="X622" s="7"/>
      <c r="Y622" s="31" t="s">
        <v>210</v>
      </c>
      <c r="Z622" s="32"/>
      <c r="AA622" s="33">
        <v>45158</v>
      </c>
      <c r="AB622" s="34">
        <v>49075100008418</v>
      </c>
      <c r="AC622" s="32"/>
      <c r="AD622" s="32"/>
      <c r="AE622" s="32"/>
      <c r="AF622" s="32"/>
      <c r="AG622" s="32"/>
      <c r="AH622" s="32"/>
      <c r="AI622" s="32">
        <v>0</v>
      </c>
      <c r="AJ622" s="32">
        <v>0</v>
      </c>
      <c r="AK622" s="32">
        <v>0</v>
      </c>
      <c r="AL622" s="32">
        <v>0</v>
      </c>
      <c r="AM622" s="32">
        <v>1194211.6200000001</v>
      </c>
      <c r="AN622" s="32">
        <v>1208400.83</v>
      </c>
      <c r="AO622" s="32">
        <v>1219197.6299999999</v>
      </c>
      <c r="AP622" s="32">
        <v>1229323.33</v>
      </c>
      <c r="AQ622" s="32">
        <v>1244149.42</v>
      </c>
      <c r="AR622" s="32">
        <v>1255754.27</v>
      </c>
      <c r="AS622" s="32">
        <v>1264467.51</v>
      </c>
      <c r="AT622" s="32">
        <v>1277140.44</v>
      </c>
      <c r="AU622" s="32">
        <v>1282517.68</v>
      </c>
      <c r="AV622" s="32">
        <v>1291567</v>
      </c>
      <c r="AW622" s="32">
        <v>1300141</v>
      </c>
      <c r="AX622" s="32">
        <v>1312629</v>
      </c>
      <c r="AY622" s="32">
        <v>1322982.42</v>
      </c>
      <c r="AZ622" s="32">
        <v>1335383.78</v>
      </c>
      <c r="BA622" s="32">
        <v>1347181.19</v>
      </c>
      <c r="BB622" s="32">
        <v>1361048.94</v>
      </c>
      <c r="BC622" s="32">
        <v>1370249.28</v>
      </c>
      <c r="BD622" s="32">
        <v>1385666.42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2209</v>
      </c>
      <c r="C623" s="4" t="s">
        <v>2212</v>
      </c>
      <c r="D623" s="7" t="s">
        <v>18</v>
      </c>
      <c r="E623" s="7" t="s">
        <v>19</v>
      </c>
      <c r="F623" s="7" t="s">
        <v>453</v>
      </c>
      <c r="G623" s="7" t="e">
        <f t="shared" ca="1" si="23"/>
        <v>#NAME?</v>
      </c>
      <c r="H623" s="26" t="s">
        <v>224</v>
      </c>
      <c r="I623" s="26" t="s">
        <v>225</v>
      </c>
      <c r="J623" s="7" t="str">
        <f t="shared" si="26"/>
        <v>Não</v>
      </c>
      <c r="K623" s="27">
        <v>45163</v>
      </c>
      <c r="L623" s="27"/>
      <c r="M623" s="7" t="s">
        <v>22</v>
      </c>
      <c r="N623" s="28">
        <v>1.2E-2</v>
      </c>
      <c r="O623" s="7" t="s">
        <v>23</v>
      </c>
      <c r="P623" s="29">
        <v>0</v>
      </c>
      <c r="Q623" s="30"/>
      <c r="R623" s="30" t="s">
        <v>2213</v>
      </c>
      <c r="S623" s="7" t="s">
        <v>208</v>
      </c>
      <c r="T623" s="7" t="s">
        <v>2211</v>
      </c>
      <c r="U623" s="7" t="s">
        <v>19</v>
      </c>
      <c r="V623" s="26" t="e">
        <f t="shared" ca="1" si="24"/>
        <v>#NAME?</v>
      </c>
      <c r="W623" s="7"/>
      <c r="X623" s="7"/>
      <c r="Y623" s="31" t="s">
        <v>210</v>
      </c>
      <c r="Z623" s="32"/>
      <c r="AA623" s="33">
        <v>45163</v>
      </c>
      <c r="AB623" s="34">
        <v>49075100011702</v>
      </c>
      <c r="AC623" s="32"/>
      <c r="AD623" s="32"/>
      <c r="AE623" s="32"/>
      <c r="AF623" s="32"/>
      <c r="AG623" s="32"/>
      <c r="AH623" s="32"/>
      <c r="AI623" s="32"/>
      <c r="AJ623" s="32"/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40" t="s">
        <v>2214</v>
      </c>
      <c r="C624" s="41" t="s">
        <v>2215</v>
      </c>
      <c r="D624" s="7" t="s">
        <v>242</v>
      </c>
      <c r="E624" s="7" t="s">
        <v>76</v>
      </c>
      <c r="F624" s="7" t="s">
        <v>243</v>
      </c>
      <c r="G624" s="7" t="e">
        <f t="shared" ca="1" si="23"/>
        <v>#NAME?</v>
      </c>
      <c r="H624" s="26" t="s">
        <v>215</v>
      </c>
      <c r="I624" s="26" t="s">
        <v>23</v>
      </c>
      <c r="J624" s="7" t="str">
        <f t="shared" si="26"/>
        <v>Não</v>
      </c>
      <c r="K624" s="27">
        <v>45387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94"/>
      <c r="R624" s="94"/>
      <c r="S624" s="7" t="s">
        <v>208</v>
      </c>
      <c r="T624" s="6" t="s">
        <v>2216</v>
      </c>
      <c r="U624" s="7" t="s">
        <v>76</v>
      </c>
      <c r="V624" s="26" t="e">
        <f t="shared" ca="1" si="24"/>
        <v>#NAME?</v>
      </c>
      <c r="W624" s="7"/>
      <c r="X624" s="7"/>
      <c r="Y624" s="31" t="s">
        <v>210</v>
      </c>
      <c r="Z624" s="32"/>
      <c r="AA624" s="33">
        <v>45387</v>
      </c>
      <c r="AB624" s="34">
        <v>49075100014108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419685.46</v>
      </c>
      <c r="AV624" s="32">
        <v>424040.7</v>
      </c>
      <c r="AW624" s="32">
        <v>423929</v>
      </c>
      <c r="AX624" s="32">
        <v>431118</v>
      </c>
      <c r="AY624" s="32">
        <v>459531.92</v>
      </c>
      <c r="AZ624" s="32">
        <v>464967.78</v>
      </c>
      <c r="BA624" s="32">
        <v>472770.54</v>
      </c>
      <c r="BB624" s="32">
        <v>470732.02</v>
      </c>
      <c r="BC624" s="32">
        <v>472074.86</v>
      </c>
      <c r="BD624" s="32">
        <v>475772.47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2217</v>
      </c>
      <c r="C625" s="41" t="s">
        <v>2218</v>
      </c>
      <c r="D625" s="7" t="s">
        <v>18</v>
      </c>
      <c r="E625" s="7" t="s">
        <v>19</v>
      </c>
      <c r="F625" s="7" t="s">
        <v>1137</v>
      </c>
      <c r="G625" s="7" t="e">
        <f t="shared" ca="1" si="23"/>
        <v>#NAME?</v>
      </c>
      <c r="H625" s="26" t="s">
        <v>206</v>
      </c>
      <c r="I625" s="26" t="s">
        <v>23</v>
      </c>
      <c r="J625" s="7" t="str">
        <f t="shared" si="26"/>
        <v>Não</v>
      </c>
      <c r="K625" s="27">
        <v>45401</v>
      </c>
      <c r="L625" s="27">
        <v>45581</v>
      </c>
      <c r="M625" s="7" t="s">
        <v>83</v>
      </c>
      <c r="N625" s="28">
        <v>1.2E-2</v>
      </c>
      <c r="O625" s="7" t="s">
        <v>84</v>
      </c>
      <c r="P625" s="29">
        <v>0.1</v>
      </c>
      <c r="Q625" s="30"/>
      <c r="R625" s="94"/>
      <c r="S625" s="7" t="s">
        <v>208</v>
      </c>
      <c r="T625" s="6" t="s">
        <v>2219</v>
      </c>
      <c r="U625" s="7" t="s">
        <v>19</v>
      </c>
      <c r="V625" s="26" t="e">
        <f t="shared" ca="1" si="24"/>
        <v>#NAME?</v>
      </c>
      <c r="W625" s="7"/>
      <c r="X625" s="7" t="s">
        <v>34</v>
      </c>
      <c r="Y625" s="31" t="s">
        <v>210</v>
      </c>
      <c r="Z625" s="32"/>
      <c r="AA625" s="33">
        <v>45401</v>
      </c>
      <c r="AB625" s="34">
        <v>49075100014116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967127.32</v>
      </c>
      <c r="AV625" s="32">
        <v>942343.1</v>
      </c>
      <c r="AW625" s="32">
        <v>936256.9</v>
      </c>
      <c r="AX625" s="32">
        <v>936541</v>
      </c>
      <c r="AY625" s="32">
        <v>946771.21</v>
      </c>
      <c r="AZ625" s="32">
        <v>925356.59</v>
      </c>
      <c r="BA625" s="32">
        <v>0</v>
      </c>
      <c r="BB625" s="32">
        <v>0</v>
      </c>
      <c r="BC625" s="32">
        <v>0</v>
      </c>
      <c r="BD625" s="32">
        <v>0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29</v>
      </c>
      <c r="B626" s="14" t="s">
        <v>2220</v>
      </c>
      <c r="C626" s="4" t="s">
        <v>2221</v>
      </c>
      <c r="D626" s="7" t="s">
        <v>18</v>
      </c>
      <c r="E626" s="7" t="s">
        <v>76</v>
      </c>
      <c r="F626" s="7" t="s">
        <v>229</v>
      </c>
      <c r="G626" s="7" t="e">
        <f t="shared" ca="1" si="23"/>
        <v>#NAME?</v>
      </c>
      <c r="H626" s="26" t="s">
        <v>215</v>
      </c>
      <c r="I626" s="26" t="s">
        <v>23</v>
      </c>
      <c r="J626" s="7" t="str">
        <f t="shared" si="26"/>
        <v>Sim</v>
      </c>
      <c r="K626" s="27">
        <v>44957</v>
      </c>
      <c r="L626" s="7"/>
      <c r="M626" s="7" t="s">
        <v>22</v>
      </c>
      <c r="N626" s="28">
        <v>0.01</v>
      </c>
      <c r="O626" s="7" t="s">
        <v>23</v>
      </c>
      <c r="P626" s="29">
        <v>0</v>
      </c>
      <c r="Q626" s="171" t="s">
        <v>2222</v>
      </c>
      <c r="R626" s="30" t="s">
        <v>2223</v>
      </c>
      <c r="S626" s="7" t="s">
        <v>208</v>
      </c>
      <c r="T626" s="7" t="s">
        <v>2224</v>
      </c>
      <c r="U626" s="7" t="s">
        <v>76</v>
      </c>
      <c r="V626" s="26" t="e">
        <f t="shared" ca="1" si="24"/>
        <v>#NAME?</v>
      </c>
      <c r="W626" s="7"/>
      <c r="X626" s="7" t="s">
        <v>232</v>
      </c>
      <c r="Y626" s="31" t="s">
        <v>210</v>
      </c>
      <c r="Z626" s="32"/>
      <c r="AA626" s="33">
        <v>44957</v>
      </c>
      <c r="AB626" s="34">
        <v>49075100006156</v>
      </c>
      <c r="AC626" s="32"/>
      <c r="AD626" s="32"/>
      <c r="AE626" s="32"/>
      <c r="AF626" s="32">
        <v>817484.12</v>
      </c>
      <c r="AG626" s="32">
        <v>2780380.17</v>
      </c>
      <c r="AH626" s="32">
        <v>2812325.28</v>
      </c>
      <c r="AI626" s="32">
        <v>3204638.15</v>
      </c>
      <c r="AJ626" s="32">
        <v>3239178.93</v>
      </c>
      <c r="AK626" s="32">
        <v>3268216.61</v>
      </c>
      <c r="AL626" s="32">
        <v>3297963.12</v>
      </c>
      <c r="AM626" s="32">
        <v>3323567.62</v>
      </c>
      <c r="AN626" s="32">
        <v>3322940.36</v>
      </c>
      <c r="AO626" s="32">
        <v>3316293.09</v>
      </c>
      <c r="AP626" s="32">
        <v>3365051.12</v>
      </c>
      <c r="AQ626" s="32">
        <v>3412356.99</v>
      </c>
      <c r="AR626" s="32">
        <v>3403625.52</v>
      </c>
      <c r="AS626" s="32">
        <v>3428944.68</v>
      </c>
      <c r="AT626" s="32">
        <v>3431369.99</v>
      </c>
      <c r="AU626" s="32">
        <v>3288861.95</v>
      </c>
      <c r="AV626" s="32">
        <v>2799431</v>
      </c>
      <c r="AW626" s="32">
        <v>2816108</v>
      </c>
      <c r="AX626" s="32">
        <v>2835090</v>
      </c>
      <c r="AY626" s="32">
        <v>2827092.43</v>
      </c>
      <c r="AZ626" s="32">
        <v>2845704</v>
      </c>
      <c r="BA626" s="32">
        <v>3102839.49</v>
      </c>
      <c r="BB626" s="32">
        <v>3226267.96</v>
      </c>
      <c r="BC626" s="32">
        <v>3249561.79</v>
      </c>
      <c r="BD626" s="32">
        <v>3179981.56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2220</v>
      </c>
      <c r="C627" s="4" t="s">
        <v>2225</v>
      </c>
      <c r="D627" s="7" t="s">
        <v>18</v>
      </c>
      <c r="E627" s="7" t="s">
        <v>76</v>
      </c>
      <c r="F627" s="7" t="s">
        <v>229</v>
      </c>
      <c r="G627" s="7" t="e">
        <f t="shared" ca="1" si="23"/>
        <v>#NAME?</v>
      </c>
      <c r="H627" s="26" t="s">
        <v>224</v>
      </c>
      <c r="I627" s="26" t="s">
        <v>374</v>
      </c>
      <c r="J627" s="7" t="str">
        <f t="shared" si="26"/>
        <v>Sim</v>
      </c>
      <c r="K627" s="27">
        <v>44957</v>
      </c>
      <c r="L627" s="7"/>
      <c r="M627" s="7" t="s">
        <v>326</v>
      </c>
      <c r="N627" s="28">
        <v>1.2E-2</v>
      </c>
      <c r="O627" s="7" t="s">
        <v>248</v>
      </c>
      <c r="P627" s="29">
        <v>0.2</v>
      </c>
      <c r="Q627" s="172" t="s">
        <v>2226</v>
      </c>
      <c r="R627" s="30" t="s">
        <v>2083</v>
      </c>
      <c r="S627" s="7" t="s">
        <v>208</v>
      </c>
      <c r="T627" s="7" t="s">
        <v>2224</v>
      </c>
      <c r="U627" s="7" t="s">
        <v>76</v>
      </c>
      <c r="V627" s="26" t="e">
        <f t="shared" ca="1" si="24"/>
        <v>#NAME?</v>
      </c>
      <c r="W627" s="7"/>
      <c r="X627" s="7" t="s">
        <v>232</v>
      </c>
      <c r="Y627" s="31" t="s">
        <v>210</v>
      </c>
      <c r="Z627" s="32"/>
      <c r="AA627" s="33">
        <v>44957</v>
      </c>
      <c r="AB627" s="34">
        <v>49075100006164</v>
      </c>
      <c r="AC627" s="32"/>
      <c r="AD627" s="32"/>
      <c r="AE627" s="32"/>
      <c r="AF627" s="32">
        <v>11787.84</v>
      </c>
      <c r="AG627" s="32">
        <v>22682.07</v>
      </c>
      <c r="AH627" s="32">
        <v>26103.99</v>
      </c>
      <c r="AI627" s="32">
        <v>56051.76</v>
      </c>
      <c r="AJ627" s="32">
        <v>52222.99</v>
      </c>
      <c r="AK627" s="32">
        <v>54504.69</v>
      </c>
      <c r="AL627" s="32">
        <v>52409.24</v>
      </c>
      <c r="AM627" s="32">
        <v>49494.51</v>
      </c>
      <c r="AN627" s="32">
        <v>1410.83</v>
      </c>
      <c r="AO627" s="32">
        <v>397.94</v>
      </c>
      <c r="AP627" s="32">
        <v>452.52</v>
      </c>
      <c r="AQ627" s="32">
        <v>514.44000000000005</v>
      </c>
      <c r="AR627" s="32">
        <v>495.5</v>
      </c>
      <c r="AS627" s="32">
        <v>557.09</v>
      </c>
      <c r="AT627" s="32">
        <v>33853.440000000002</v>
      </c>
      <c r="AU627" s="32">
        <v>131448.95000000001</v>
      </c>
      <c r="AV627" s="32">
        <v>640452.80000000005</v>
      </c>
      <c r="AW627" s="32">
        <v>634993.9</v>
      </c>
      <c r="AX627" s="32">
        <v>660723.9</v>
      </c>
      <c r="AY627" s="32">
        <v>683641.81</v>
      </c>
      <c r="AZ627" s="32">
        <v>684619.83</v>
      </c>
      <c r="BA627" s="32">
        <v>482227.31</v>
      </c>
      <c r="BB627" s="32">
        <v>382085.98</v>
      </c>
      <c r="BC627" s="32">
        <v>378823.19</v>
      </c>
      <c r="BD627" s="32">
        <v>382756.7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2227</v>
      </c>
      <c r="C628" s="4" t="s">
        <v>2228</v>
      </c>
      <c r="D628" s="7" t="s">
        <v>107</v>
      </c>
      <c r="E628" s="7" t="s">
        <v>19</v>
      </c>
      <c r="F628" s="7" t="s">
        <v>220</v>
      </c>
      <c r="G628" s="7" t="e">
        <f t="shared" ca="1" si="23"/>
        <v>#NAME?</v>
      </c>
      <c r="H628" s="26" t="s">
        <v>215</v>
      </c>
      <c r="I628" s="26" t="s">
        <v>23</v>
      </c>
      <c r="J628" s="7" t="str">
        <f t="shared" si="26"/>
        <v>Não</v>
      </c>
      <c r="K628" s="27">
        <v>45518</v>
      </c>
      <c r="L628" s="7"/>
      <c r="M628" s="7" t="s">
        <v>22</v>
      </c>
      <c r="N628" s="28">
        <v>1.2E-2</v>
      </c>
      <c r="O628" s="7" t="s">
        <v>23</v>
      </c>
      <c r="P628" s="29">
        <v>0</v>
      </c>
      <c r="Q628" s="25"/>
      <c r="R628" s="30"/>
      <c r="S628" s="7" t="s">
        <v>208</v>
      </c>
      <c r="T628" s="7" t="s">
        <v>2229</v>
      </c>
      <c r="U628" s="7" t="s">
        <v>19</v>
      </c>
      <c r="V628" s="26" t="e">
        <f t="shared" ca="1" si="24"/>
        <v>#NAME?</v>
      </c>
      <c r="W628" s="7"/>
      <c r="X628" s="7" t="s">
        <v>34</v>
      </c>
      <c r="Y628" s="31" t="s">
        <v>210</v>
      </c>
      <c r="Z628" s="32"/>
      <c r="AA628" s="33">
        <v>45518</v>
      </c>
      <c r="AB628" s="34">
        <v>49075100015546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201972.21</v>
      </c>
      <c r="AZ628" s="32">
        <v>203364.18</v>
      </c>
      <c r="BA628" s="32">
        <v>205228.66</v>
      </c>
      <c r="BB628" s="32">
        <v>206713.65</v>
      </c>
      <c r="BC628" s="32">
        <v>208234.45</v>
      </c>
      <c r="BD628" s="32">
        <v>210156.43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29</v>
      </c>
      <c r="B629" s="3" t="s">
        <v>2230</v>
      </c>
      <c r="C629" s="4" t="s">
        <v>2231</v>
      </c>
      <c r="D629" s="7" t="s">
        <v>18</v>
      </c>
      <c r="E629" s="7" t="s">
        <v>76</v>
      </c>
      <c r="F629" s="7" t="s">
        <v>77</v>
      </c>
      <c r="G629" s="7" t="e">
        <f t="shared" ca="1" si="23"/>
        <v>#NAME?</v>
      </c>
      <c r="H629" s="26" t="s">
        <v>224</v>
      </c>
      <c r="I629" s="26" t="s">
        <v>225</v>
      </c>
      <c r="J629" s="7" t="str">
        <f t="shared" si="26"/>
        <v>Não</v>
      </c>
      <c r="K629" s="27">
        <v>45163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47"/>
      <c r="R629" s="47"/>
      <c r="S629" s="7" t="s">
        <v>208</v>
      </c>
      <c r="T629" s="7" t="s">
        <v>2232</v>
      </c>
      <c r="U629" s="7" t="s">
        <v>76</v>
      </c>
      <c r="V629" s="26" t="e">
        <f t="shared" ca="1" si="24"/>
        <v>#NAME?</v>
      </c>
      <c r="W629" s="7"/>
      <c r="X629" s="7"/>
      <c r="Y629" s="31" t="s">
        <v>210</v>
      </c>
      <c r="Z629" s="32"/>
      <c r="AA629" s="33">
        <v>45163</v>
      </c>
      <c r="AB629" s="34">
        <v>49075100011710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14" t="s">
        <v>2233</v>
      </c>
      <c r="C630" s="4" t="s">
        <v>2234</v>
      </c>
      <c r="D630" s="7" t="s">
        <v>18</v>
      </c>
      <c r="E630" s="7" t="s">
        <v>30</v>
      </c>
      <c r="F630" s="7" t="s">
        <v>31</v>
      </c>
      <c r="G630" s="7" t="e">
        <f t="shared" ca="1" si="23"/>
        <v>#NAME?</v>
      </c>
      <c r="H630" s="26" t="s">
        <v>224</v>
      </c>
      <c r="I630" s="26" t="s">
        <v>225</v>
      </c>
      <c r="J630" s="7" t="str">
        <f t="shared" si="26"/>
        <v>Não</v>
      </c>
      <c r="K630" s="27">
        <v>45163</v>
      </c>
      <c r="L630" s="27"/>
      <c r="M630" s="7" t="s">
        <v>22</v>
      </c>
      <c r="N630" s="28">
        <v>1.2E-2</v>
      </c>
      <c r="O630" s="7" t="s">
        <v>23</v>
      </c>
      <c r="P630" s="29">
        <v>0</v>
      </c>
      <c r="Q630" s="94"/>
      <c r="R630" s="30" t="s">
        <v>2117</v>
      </c>
      <c r="S630" s="7" t="s">
        <v>208</v>
      </c>
      <c r="T630" s="7" t="s">
        <v>2235</v>
      </c>
      <c r="U630" s="7" t="s">
        <v>117</v>
      </c>
      <c r="V630" s="26" t="e">
        <f t="shared" ca="1" si="24"/>
        <v>#NAME?</v>
      </c>
      <c r="W630" s="7"/>
      <c r="X630" s="7"/>
      <c r="Y630" s="31" t="s">
        <v>210</v>
      </c>
      <c r="Z630" s="32"/>
      <c r="AA630" s="33">
        <v>45163</v>
      </c>
      <c r="AB630" s="34">
        <v>49075100011729</v>
      </c>
      <c r="AC630" s="32"/>
      <c r="AD630" s="32"/>
      <c r="AE630" s="32"/>
      <c r="AF630" s="32"/>
      <c r="AG630" s="32"/>
      <c r="AH630" s="32"/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2236</v>
      </c>
      <c r="C631" s="43" t="s">
        <v>2237</v>
      </c>
      <c r="D631" s="7" t="s">
        <v>18</v>
      </c>
      <c r="E631" s="7" t="s">
        <v>76</v>
      </c>
      <c r="F631" s="173" t="s">
        <v>77</v>
      </c>
      <c r="G631" s="7" t="e">
        <f t="shared" ca="1" si="23"/>
        <v>#NAME?</v>
      </c>
      <c r="H631" s="26" t="s">
        <v>224</v>
      </c>
      <c r="I631" s="26" t="s">
        <v>225</v>
      </c>
      <c r="J631" s="7" t="str">
        <f t="shared" si="26"/>
        <v>Não</v>
      </c>
      <c r="K631" s="27">
        <v>45173</v>
      </c>
      <c r="L631" s="28"/>
      <c r="M631" s="7" t="s">
        <v>22</v>
      </c>
      <c r="N631" s="28">
        <v>1.2E-2</v>
      </c>
      <c r="O631" s="7" t="s">
        <v>23</v>
      </c>
      <c r="P631" s="29">
        <v>0</v>
      </c>
      <c r="Q631" s="174"/>
      <c r="R631" s="30"/>
      <c r="S631" s="7" t="s">
        <v>208</v>
      </c>
      <c r="T631" s="7" t="s">
        <v>2238</v>
      </c>
      <c r="U631" s="82" t="s">
        <v>76</v>
      </c>
      <c r="V631" s="26" t="e">
        <f t="shared" ca="1" si="24"/>
        <v>#NAME?</v>
      </c>
      <c r="W631" s="174"/>
      <c r="X631" s="174"/>
      <c r="Y631" s="30" t="s">
        <v>210</v>
      </c>
      <c r="Z631" s="174"/>
      <c r="AA631" s="175">
        <v>45173</v>
      </c>
      <c r="AB631" s="176">
        <v>49075100011737</v>
      </c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8">
        <v>0</v>
      </c>
      <c r="AN631" s="32">
        <v>70505.919999999998</v>
      </c>
      <c r="AO631" s="32">
        <v>71100.929999999993</v>
      </c>
      <c r="AP631" s="32">
        <v>71586.33</v>
      </c>
      <c r="AQ631" s="32">
        <v>72109.81</v>
      </c>
      <c r="AR631" s="32">
        <v>72717.95</v>
      </c>
      <c r="AS631" s="32">
        <v>73256.820000000007</v>
      </c>
      <c r="AT631" s="32">
        <v>73840.23</v>
      </c>
      <c r="AU631" s="32">
        <v>74216.2</v>
      </c>
      <c r="AV631" s="32">
        <v>74779.009999999995</v>
      </c>
      <c r="AW631" s="32">
        <v>75375.78</v>
      </c>
      <c r="AX631" s="32">
        <v>76015.42</v>
      </c>
      <c r="AY631" s="32">
        <v>0</v>
      </c>
      <c r="AZ631" s="32">
        <v>0</v>
      </c>
      <c r="BA631" s="32">
        <v>0</v>
      </c>
      <c r="BB631" s="32">
        <v>0</v>
      </c>
      <c r="BC631" s="32">
        <v>0.37</v>
      </c>
      <c r="BD631" s="32">
        <v>0.37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2239</v>
      </c>
      <c r="C632" s="4" t="s">
        <v>2240</v>
      </c>
      <c r="D632" s="7" t="s">
        <v>18</v>
      </c>
      <c r="E632" s="7" t="s">
        <v>19</v>
      </c>
      <c r="F632" s="7" t="s">
        <v>20</v>
      </c>
      <c r="G632" s="7" t="e">
        <f t="shared" ca="1" si="23"/>
        <v>#NAME?</v>
      </c>
      <c r="H632" s="26" t="s">
        <v>215</v>
      </c>
      <c r="I632" s="26" t="s">
        <v>23</v>
      </c>
      <c r="J632" s="7" t="str">
        <f t="shared" si="26"/>
        <v>Não</v>
      </c>
      <c r="K632" s="27">
        <v>44993</v>
      </c>
      <c r="L632" s="7"/>
      <c r="M632" s="7" t="s">
        <v>22</v>
      </c>
      <c r="N632" s="28">
        <v>7.0000000000000001E-3</v>
      </c>
      <c r="O632" s="7" t="s">
        <v>23</v>
      </c>
      <c r="P632" s="29">
        <v>0</v>
      </c>
      <c r="Q632" s="30"/>
      <c r="R632" s="94"/>
      <c r="S632" s="7" t="s">
        <v>208</v>
      </c>
      <c r="T632" s="7" t="s">
        <v>2241</v>
      </c>
      <c r="U632" s="7" t="s">
        <v>76</v>
      </c>
      <c r="V632" s="26" t="e">
        <f t="shared" ca="1" si="24"/>
        <v>#NAME?</v>
      </c>
      <c r="W632" s="7"/>
      <c r="X632" s="7"/>
      <c r="Y632" s="31" t="s">
        <v>210</v>
      </c>
      <c r="Z632" s="32"/>
      <c r="AA632" s="33">
        <v>44993</v>
      </c>
      <c r="AB632" s="34">
        <v>49075100009546</v>
      </c>
      <c r="AC632" s="32"/>
      <c r="AD632" s="32"/>
      <c r="AE632" s="32"/>
      <c r="AF632" s="32"/>
      <c r="AG632" s="32">
        <v>0</v>
      </c>
      <c r="AH632" s="32">
        <v>1604739.39</v>
      </c>
      <c r="AI632" s="32">
        <v>1473903.2</v>
      </c>
      <c r="AJ632" s="32">
        <v>1481389.2</v>
      </c>
      <c r="AK632" s="32">
        <v>1491823.87</v>
      </c>
      <c r="AL632" s="32">
        <v>1242237.8999999999</v>
      </c>
      <c r="AM632" s="32">
        <v>1248948.75</v>
      </c>
      <c r="AN632" s="32">
        <v>1248278.3500000001</v>
      </c>
      <c r="AO632" s="32">
        <v>1249070.19</v>
      </c>
      <c r="AP632" s="32">
        <v>1262605.28</v>
      </c>
      <c r="AQ632" s="32">
        <v>1269804.17</v>
      </c>
      <c r="AR632" s="32">
        <v>1268448.4099999999</v>
      </c>
      <c r="AS632" s="32">
        <v>1277858.49</v>
      </c>
      <c r="AT632" s="32">
        <v>1200219.25</v>
      </c>
      <c r="AU632" s="32">
        <v>1203299.21</v>
      </c>
      <c r="AV632" s="32">
        <v>1212906</v>
      </c>
      <c r="AW632" s="32">
        <v>1223279</v>
      </c>
      <c r="AX632" s="32">
        <v>1233758</v>
      </c>
      <c r="AY632" s="32">
        <v>1241548.74</v>
      </c>
      <c r="AZ632" s="32">
        <v>1248892.6100000001</v>
      </c>
      <c r="BA632" s="32">
        <v>1219590.08</v>
      </c>
      <c r="BB632" s="32">
        <v>1229518.75</v>
      </c>
      <c r="BC632" s="32">
        <v>1228406.95</v>
      </c>
      <c r="BD632" s="32">
        <v>1204443.92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42" t="s">
        <v>2242</v>
      </c>
      <c r="C633" s="43" t="s">
        <v>2243</v>
      </c>
      <c r="D633" s="7" t="s">
        <v>204</v>
      </c>
      <c r="E633" s="7" t="s">
        <v>19</v>
      </c>
      <c r="F633" s="7" t="s">
        <v>205</v>
      </c>
      <c r="G633" s="7" t="e">
        <f t="shared" ca="1" si="23"/>
        <v>#NAME?</v>
      </c>
      <c r="H633" s="26" t="s">
        <v>206</v>
      </c>
      <c r="I633" s="26" t="s">
        <v>23</v>
      </c>
      <c r="J633" s="7" t="str">
        <f t="shared" si="26"/>
        <v>Não</v>
      </c>
      <c r="K633" s="27">
        <v>45184</v>
      </c>
      <c r="L633" s="27">
        <v>45525</v>
      </c>
      <c r="M633" s="7" t="s">
        <v>22</v>
      </c>
      <c r="N633" s="28">
        <v>8.0000000000000002E-3</v>
      </c>
      <c r="O633" s="7" t="s">
        <v>23</v>
      </c>
      <c r="P633" s="29">
        <v>0</v>
      </c>
      <c r="Q633" s="25"/>
      <c r="R633" s="72"/>
      <c r="S633" s="7" t="s">
        <v>208</v>
      </c>
      <c r="T633" s="7" t="s">
        <v>2244</v>
      </c>
      <c r="U633" s="82" t="s">
        <v>19</v>
      </c>
      <c r="V633" s="26" t="e">
        <f t="shared" ca="1" si="24"/>
        <v>#NAME?</v>
      </c>
      <c r="W633" s="174"/>
      <c r="X633" s="174"/>
      <c r="Y633" s="30" t="s">
        <v>210</v>
      </c>
      <c r="Z633" s="174"/>
      <c r="AA633" s="175">
        <v>45184</v>
      </c>
      <c r="AB633" s="176">
        <v>49075100011745</v>
      </c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8"/>
      <c r="AN633" s="32">
        <v>2545016.37</v>
      </c>
      <c r="AO633" s="32">
        <v>3615194.62</v>
      </c>
      <c r="AP633" s="32">
        <v>4149605.23</v>
      </c>
      <c r="AQ633" s="32">
        <v>4189690.54</v>
      </c>
      <c r="AR633" s="32">
        <v>4230755.17</v>
      </c>
      <c r="AS633" s="32">
        <v>4419040.9400000004</v>
      </c>
      <c r="AT633" s="32">
        <v>4460551.74</v>
      </c>
      <c r="AU633" s="32">
        <v>4494765.13</v>
      </c>
      <c r="AV633" s="32">
        <v>4536217</v>
      </c>
      <c r="AW633" s="32">
        <v>4576159</v>
      </c>
      <c r="AX633" s="32">
        <v>4613440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>
        <v>0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14" t="s">
        <v>2245</v>
      </c>
      <c r="C634" s="4" t="s">
        <v>2246</v>
      </c>
      <c r="D634" s="7" t="s">
        <v>18</v>
      </c>
      <c r="E634" s="7" t="s">
        <v>76</v>
      </c>
      <c r="F634" s="7" t="s">
        <v>229</v>
      </c>
      <c r="G634" s="7" t="e">
        <f t="shared" ca="1" si="23"/>
        <v>#NAME?</v>
      </c>
      <c r="H634" s="26" t="s">
        <v>224</v>
      </c>
      <c r="I634" s="26" t="s">
        <v>225</v>
      </c>
      <c r="J634" s="7" t="str">
        <f t="shared" si="26"/>
        <v>Não</v>
      </c>
      <c r="K634" s="27">
        <v>44951</v>
      </c>
      <c r="L634" s="7"/>
      <c r="M634" s="7" t="s">
        <v>22</v>
      </c>
      <c r="N634" s="28">
        <v>7.0000000000000001E-3</v>
      </c>
      <c r="O634" s="7" t="s">
        <v>23</v>
      </c>
      <c r="P634" s="29">
        <v>0</v>
      </c>
      <c r="Q634" s="94"/>
      <c r="R634" s="94"/>
      <c r="S634" s="7" t="s">
        <v>208</v>
      </c>
      <c r="T634" s="7" t="s">
        <v>2247</v>
      </c>
      <c r="U634" s="7" t="s">
        <v>76</v>
      </c>
      <c r="V634" s="26" t="e">
        <f t="shared" ca="1" si="24"/>
        <v>#NAME?</v>
      </c>
      <c r="W634" s="7"/>
      <c r="X634" s="7"/>
      <c r="Y634" s="31" t="s">
        <v>210</v>
      </c>
      <c r="Z634" s="32"/>
      <c r="AA634" s="33">
        <v>44951</v>
      </c>
      <c r="AB634" s="34">
        <v>49075100006172</v>
      </c>
      <c r="AC634" s="32"/>
      <c r="AD634" s="32"/>
      <c r="AE634" s="32"/>
      <c r="AF634" s="32">
        <v>116998.11</v>
      </c>
      <c r="AG634" s="32">
        <v>124923.21</v>
      </c>
      <c r="AH634" s="32">
        <v>110310.81</v>
      </c>
      <c r="AI634" s="32">
        <v>109478.85</v>
      </c>
      <c r="AJ634" s="32">
        <v>86217.05</v>
      </c>
      <c r="AK634" s="32">
        <v>50580.59</v>
      </c>
      <c r="AL634" s="32">
        <v>35709.370000000003</v>
      </c>
      <c r="AM634" s="32">
        <v>25952.12</v>
      </c>
      <c r="AN634" s="32">
        <v>22046.5</v>
      </c>
      <c r="AO634" s="32">
        <v>22262.6</v>
      </c>
      <c r="AP634" s="32">
        <v>20432.400000000001</v>
      </c>
      <c r="AQ634" s="32">
        <v>26.17</v>
      </c>
      <c r="AR634" s="32">
        <v>19.079999999999998</v>
      </c>
      <c r="AS634" s="32">
        <v>20.72</v>
      </c>
      <c r="AT634" s="32">
        <v>20.72</v>
      </c>
      <c r="AU634" s="32">
        <v>20.75</v>
      </c>
      <c r="AV634" s="32">
        <v>20.75</v>
      </c>
      <c r="AW634" s="32">
        <v>20.75</v>
      </c>
      <c r="AX634" s="32">
        <v>20.75</v>
      </c>
      <c r="AY634" s="32">
        <v>20.75</v>
      </c>
      <c r="AZ634" s="32">
        <v>20.75</v>
      </c>
      <c r="BA634" s="32">
        <v>20.75</v>
      </c>
      <c r="BB634" s="32">
        <v>20.75</v>
      </c>
      <c r="BC634" s="32">
        <v>20.75</v>
      </c>
      <c r="BD634" s="32">
        <v>20.75</v>
      </c>
      <c r="BE634" s="32" t="e">
        <f t="array" aca="1" ref="BE634" ca="1">_xludf.XLOOKUP(C634,'PL TOTAL D0'!A:A,'PL TOTAL D0'!C:C,"")</f>
        <v>#NAME?</v>
      </c>
    </row>
    <row r="635" spans="1:57" ht="17.25" customHeight="1">
      <c r="A635" s="25" t="s">
        <v>29</v>
      </c>
      <c r="B635" s="14" t="s">
        <v>2248</v>
      </c>
      <c r="C635" s="4" t="s">
        <v>2249</v>
      </c>
      <c r="D635" s="7" t="s">
        <v>18</v>
      </c>
      <c r="E635" s="7" t="s">
        <v>76</v>
      </c>
      <c r="F635" s="7" t="s">
        <v>229</v>
      </c>
      <c r="G635" s="7" t="e">
        <f t="shared" ca="1" si="23"/>
        <v>#NAME?</v>
      </c>
      <c r="H635" s="26" t="s">
        <v>215</v>
      </c>
      <c r="I635" s="26" t="s">
        <v>23</v>
      </c>
      <c r="J635" s="7" t="str">
        <f t="shared" si="26"/>
        <v>Não</v>
      </c>
      <c r="K635" s="27">
        <v>44949</v>
      </c>
      <c r="L635" s="7"/>
      <c r="M635" s="7" t="s">
        <v>22</v>
      </c>
      <c r="N635" s="28">
        <v>1.2E-2</v>
      </c>
      <c r="O635" s="7" t="s">
        <v>23</v>
      </c>
      <c r="P635" s="29">
        <v>0</v>
      </c>
      <c r="Q635" s="25"/>
      <c r="R635" s="30" t="s">
        <v>2250</v>
      </c>
      <c r="S635" s="7" t="s">
        <v>208</v>
      </c>
      <c r="T635" s="7" t="s">
        <v>2251</v>
      </c>
      <c r="U635" s="7" t="s">
        <v>76</v>
      </c>
      <c r="V635" s="26" t="e">
        <f t="shared" ca="1" si="24"/>
        <v>#NAME?</v>
      </c>
      <c r="W635" s="7"/>
      <c r="X635" s="7" t="s">
        <v>34</v>
      </c>
      <c r="Y635" s="31" t="s">
        <v>210</v>
      </c>
      <c r="Z635" s="32"/>
      <c r="AA635" s="33">
        <v>44949</v>
      </c>
      <c r="AB635" s="34">
        <v>49075100006180</v>
      </c>
      <c r="AC635" s="32"/>
      <c r="AD635" s="32"/>
      <c r="AE635" s="32"/>
      <c r="AF635" s="32">
        <v>1652218.89</v>
      </c>
      <c r="AG635" s="32">
        <v>1718110.98</v>
      </c>
      <c r="AH635" s="32">
        <v>1737740.56</v>
      </c>
      <c r="AI635" s="32">
        <v>1751867.31</v>
      </c>
      <c r="AJ635" s="32">
        <v>1769481.97</v>
      </c>
      <c r="AK635" s="32">
        <v>1781611.74</v>
      </c>
      <c r="AL635" s="32">
        <v>1795213.42</v>
      </c>
      <c r="AM635" s="32">
        <v>1805336.03</v>
      </c>
      <c r="AN635" s="32">
        <v>1810474.77</v>
      </c>
      <c r="AO635" s="32">
        <v>1815036.86</v>
      </c>
      <c r="AP635" s="32">
        <v>1842147.25</v>
      </c>
      <c r="AQ635" s="32">
        <v>1867845.05</v>
      </c>
      <c r="AR635" s="32">
        <v>1848323.25</v>
      </c>
      <c r="AS635" s="32">
        <v>1862905.58</v>
      </c>
      <c r="AT635" s="32">
        <v>1882119.94</v>
      </c>
      <c r="AU635" s="32">
        <v>1878261.46</v>
      </c>
      <c r="AV635" s="32">
        <v>1875811</v>
      </c>
      <c r="AW635" s="32">
        <v>1632139</v>
      </c>
      <c r="AX635" s="32">
        <v>1613226</v>
      </c>
      <c r="AY635" s="32">
        <v>1623777.3</v>
      </c>
      <c r="AZ635" s="32">
        <v>1635856.96</v>
      </c>
      <c r="BA635" s="32">
        <v>1829175.06</v>
      </c>
      <c r="BB635" s="32">
        <v>1873741.37</v>
      </c>
      <c r="BC635" s="32">
        <v>1885964.48</v>
      </c>
      <c r="BD635" s="32">
        <v>1904426.79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2248</v>
      </c>
      <c r="C636" s="4" t="s">
        <v>2252</v>
      </c>
      <c r="D636" s="7" t="s">
        <v>18</v>
      </c>
      <c r="E636" s="7" t="s">
        <v>76</v>
      </c>
      <c r="F636" s="7" t="s">
        <v>229</v>
      </c>
      <c r="G636" s="7" t="e">
        <f t="shared" ca="1" si="23"/>
        <v>#NAME?</v>
      </c>
      <c r="H636" s="26" t="s">
        <v>224</v>
      </c>
      <c r="I636" s="26" t="s">
        <v>23</v>
      </c>
      <c r="J636" s="7" t="str">
        <f t="shared" si="26"/>
        <v>Não</v>
      </c>
      <c r="K636" s="27">
        <v>45432</v>
      </c>
      <c r="L636" s="7"/>
      <c r="M636" s="7" t="s">
        <v>326</v>
      </c>
      <c r="N636" s="28">
        <v>1.0999999999999999E-2</v>
      </c>
      <c r="O636" s="7" t="s">
        <v>248</v>
      </c>
      <c r="P636" s="29">
        <v>0.2</v>
      </c>
      <c r="Q636" s="25"/>
      <c r="R636" s="30"/>
      <c r="S636" s="7" t="s">
        <v>208</v>
      </c>
      <c r="T636" s="7" t="s">
        <v>2251</v>
      </c>
      <c r="U636" s="7" t="s">
        <v>76</v>
      </c>
      <c r="V636" s="26" t="e">
        <f t="shared" ca="1" si="24"/>
        <v>#NAME?</v>
      </c>
      <c r="W636" s="7"/>
      <c r="X636" s="7" t="s">
        <v>34</v>
      </c>
      <c r="Y636" s="31" t="s">
        <v>210</v>
      </c>
      <c r="Z636" s="32"/>
      <c r="AA636" s="33">
        <v>45432</v>
      </c>
      <c r="AB636" s="34">
        <v>49075100014590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>
        <v>0</v>
      </c>
      <c r="AW636" s="32">
        <v>252060.9</v>
      </c>
      <c r="AX636" s="32">
        <v>275648.90000000002</v>
      </c>
      <c r="AY636" s="32">
        <v>281905.65999999997</v>
      </c>
      <c r="AZ636" s="32">
        <v>276392.7</v>
      </c>
      <c r="BA636" s="32">
        <v>89761.16</v>
      </c>
      <c r="BB636" s="32">
        <v>69238.53</v>
      </c>
      <c r="BC636" s="32">
        <v>66566.37</v>
      </c>
      <c r="BD636" s="32">
        <v>66248.429999999993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29</v>
      </c>
      <c r="B637" s="14" t="s">
        <v>2253</v>
      </c>
      <c r="C637" s="4" t="s">
        <v>2254</v>
      </c>
      <c r="D637" s="7" t="s">
        <v>18</v>
      </c>
      <c r="E637" s="7" t="s">
        <v>76</v>
      </c>
      <c r="F637" s="7" t="s">
        <v>77</v>
      </c>
      <c r="G637" s="7" t="e">
        <f t="shared" ca="1" si="23"/>
        <v>#NAME?</v>
      </c>
      <c r="H637" s="26" t="s">
        <v>215</v>
      </c>
      <c r="I637" s="26" t="s">
        <v>23</v>
      </c>
      <c r="J637" s="7" t="str">
        <f t="shared" si="26"/>
        <v>Sim</v>
      </c>
      <c r="K637" s="27">
        <v>44957</v>
      </c>
      <c r="L637" s="7"/>
      <c r="M637" s="7" t="s">
        <v>22</v>
      </c>
      <c r="N637" s="28">
        <v>0.01</v>
      </c>
      <c r="O637" s="7" t="s">
        <v>23</v>
      </c>
      <c r="P637" s="29">
        <v>0</v>
      </c>
      <c r="Q637" s="30" t="s">
        <v>2255</v>
      </c>
      <c r="R637" s="30"/>
      <c r="S637" s="7" t="s">
        <v>208</v>
      </c>
      <c r="T637" s="7" t="s">
        <v>2256</v>
      </c>
      <c r="U637" s="7" t="s">
        <v>76</v>
      </c>
      <c r="V637" s="26" t="e">
        <f t="shared" ca="1" si="24"/>
        <v>#NAME?</v>
      </c>
      <c r="W637" s="7"/>
      <c r="X637" s="7"/>
      <c r="Y637" s="31" t="s">
        <v>210</v>
      </c>
      <c r="Z637" s="32"/>
      <c r="AA637" s="33">
        <v>44957</v>
      </c>
      <c r="AB637" s="34">
        <v>49075100006199</v>
      </c>
      <c r="AC637" s="32"/>
      <c r="AD637" s="32"/>
      <c r="AE637" s="32"/>
      <c r="AF637" s="32">
        <v>77520.320000000007</v>
      </c>
      <c r="AG637" s="32">
        <v>78310.67</v>
      </c>
      <c r="AH637" s="32">
        <v>79413.38</v>
      </c>
      <c r="AI637" s="32">
        <v>84128.08</v>
      </c>
      <c r="AJ637" s="32">
        <v>80132.509999999995</v>
      </c>
      <c r="AK637" s="32">
        <v>70966.44</v>
      </c>
      <c r="AL637" s="32">
        <v>71598.240000000005</v>
      </c>
      <c r="AM637" s="32">
        <v>67173.2</v>
      </c>
      <c r="AN637" s="32">
        <v>46567.55</v>
      </c>
      <c r="AO637" s="32">
        <v>86670.15</v>
      </c>
      <c r="AP637" s="32">
        <v>90825.27</v>
      </c>
      <c r="AQ637" s="32">
        <v>75577.759999999995</v>
      </c>
      <c r="AR637" s="32">
        <v>73095.179999999993</v>
      </c>
      <c r="AS637" s="32">
        <v>56074.58</v>
      </c>
      <c r="AT637" s="32">
        <v>53505.91</v>
      </c>
      <c r="AU637" s="32">
        <v>50057.03</v>
      </c>
      <c r="AV637" s="32">
        <v>45394.28</v>
      </c>
      <c r="AW637" s="32">
        <v>35310.379999999997</v>
      </c>
      <c r="AX637" s="32">
        <v>35609.629999999997</v>
      </c>
      <c r="AY637" s="32">
        <v>55024.88</v>
      </c>
      <c r="AZ637" s="32">
        <v>40156.18</v>
      </c>
      <c r="BA637" s="32">
        <v>35150.9</v>
      </c>
      <c r="BB637" s="32">
        <v>35327.14</v>
      </c>
      <c r="BC637" s="32">
        <v>35570.89</v>
      </c>
      <c r="BD637" s="32">
        <v>32891.78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29</v>
      </c>
      <c r="B638" s="14" t="s">
        <v>2257</v>
      </c>
      <c r="C638" s="4" t="s">
        <v>2258</v>
      </c>
      <c r="D638" s="7" t="s">
        <v>204</v>
      </c>
      <c r="E638" s="7" t="s">
        <v>19</v>
      </c>
      <c r="F638" s="7" t="s">
        <v>588</v>
      </c>
      <c r="G638" s="7" t="e">
        <f t="shared" ca="1" si="23"/>
        <v>#NAME?</v>
      </c>
      <c r="H638" s="26" t="s">
        <v>206</v>
      </c>
      <c r="I638" s="26" t="s">
        <v>23</v>
      </c>
      <c r="J638" s="7" t="s">
        <v>246</v>
      </c>
      <c r="K638" s="27">
        <v>45349</v>
      </c>
      <c r="L638" s="27">
        <v>45505</v>
      </c>
      <c r="M638" s="7" t="s">
        <v>429</v>
      </c>
      <c r="N638" s="28">
        <v>5.0000000000000001E-3</v>
      </c>
      <c r="O638" s="7" t="s">
        <v>23</v>
      </c>
      <c r="P638" s="29">
        <v>0</v>
      </c>
      <c r="Q638" s="30"/>
      <c r="R638" s="30" t="s">
        <v>880</v>
      </c>
      <c r="S638" s="7" t="s">
        <v>208</v>
      </c>
      <c r="T638" s="7" t="s">
        <v>2259</v>
      </c>
      <c r="U638" s="7"/>
      <c r="V638" s="26" t="e">
        <f t="shared" ca="1" si="24"/>
        <v>#NAME?</v>
      </c>
      <c r="W638" s="7"/>
      <c r="X638" s="7"/>
      <c r="Y638" s="31"/>
      <c r="Z638" s="32"/>
      <c r="AA638" s="33">
        <v>45349</v>
      </c>
      <c r="AB638" s="34">
        <v>49075100013608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>
        <v>446964.19</v>
      </c>
      <c r="AT638" s="32">
        <v>450866.14</v>
      </c>
      <c r="AU638" s="32">
        <v>453991.84</v>
      </c>
      <c r="AV638" s="32">
        <v>457590.4</v>
      </c>
      <c r="AW638" s="32">
        <v>460874.1</v>
      </c>
      <c r="AX638" s="32">
        <v>0</v>
      </c>
      <c r="AY638" s="32">
        <v>0</v>
      </c>
      <c r="AZ638" s="32">
        <v>0</v>
      </c>
      <c r="BA638" s="32">
        <v>0</v>
      </c>
      <c r="BB638" s="32">
        <v>0</v>
      </c>
      <c r="BC638" s="32">
        <v>0</v>
      </c>
      <c r="BD638" s="32">
        <v>0</v>
      </c>
      <c r="BE638" s="32" t="e">
        <f t="array" aca="1" ref="BE638" ca="1">_xludf.XLOOKUP(C638,'PL TOTAL D0'!A:A,'PL TOTAL D0'!C:C,"")</f>
        <v>#NAME?</v>
      </c>
    </row>
    <row r="639" spans="1:57" ht="15" customHeight="1">
      <c r="A639" s="25" t="s">
        <v>29</v>
      </c>
      <c r="B639" s="42" t="s">
        <v>2260</v>
      </c>
      <c r="C639" s="43" t="s">
        <v>2261</v>
      </c>
      <c r="D639" s="7" t="s">
        <v>18</v>
      </c>
      <c r="E639" s="7" t="s">
        <v>30</v>
      </c>
      <c r="F639" s="7" t="s">
        <v>31</v>
      </c>
      <c r="G639" s="7" t="e">
        <f t="shared" ca="1" si="23"/>
        <v>#NAME?</v>
      </c>
      <c r="H639" s="26" t="s">
        <v>215</v>
      </c>
      <c r="I639" s="26" t="s">
        <v>23</v>
      </c>
      <c r="J639" s="7" t="str">
        <f t="shared" ref="J639:J651" si="27">IF(Q639=0,"Não","Sim")</f>
        <v>Sim</v>
      </c>
      <c r="K639" s="27">
        <v>45188</v>
      </c>
      <c r="L639" s="27"/>
      <c r="M639" s="7" t="s">
        <v>22</v>
      </c>
      <c r="N639" s="28">
        <v>1.2E-2</v>
      </c>
      <c r="O639" s="7" t="s">
        <v>23</v>
      </c>
      <c r="P639" s="29">
        <v>0</v>
      </c>
      <c r="Q639" s="30" t="s">
        <v>2262</v>
      </c>
      <c r="R639" s="94"/>
      <c r="S639" s="7" t="s">
        <v>208</v>
      </c>
      <c r="T639" s="7" t="s">
        <v>2263</v>
      </c>
      <c r="U639" s="7" t="s">
        <v>117</v>
      </c>
      <c r="V639" s="26" t="e">
        <f t="shared" ca="1" si="24"/>
        <v>#NAME?</v>
      </c>
      <c r="W639" s="7"/>
      <c r="X639" s="7"/>
      <c r="Y639" s="31" t="s">
        <v>210</v>
      </c>
      <c r="Z639" s="32"/>
      <c r="AA639" s="33">
        <v>45188</v>
      </c>
      <c r="AB639" s="34">
        <v>49075100011761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>
        <v>0</v>
      </c>
      <c r="AO639" s="32">
        <v>0</v>
      </c>
      <c r="AP639" s="32">
        <v>51205.919999999998</v>
      </c>
      <c r="AQ639" s="32">
        <v>55414.38</v>
      </c>
      <c r="AR639" s="32">
        <v>55914.48</v>
      </c>
      <c r="AS639" s="32">
        <v>56330.84</v>
      </c>
      <c r="AT639" s="32">
        <v>56802</v>
      </c>
      <c r="AU639" s="32">
        <v>58242.94</v>
      </c>
      <c r="AV639" s="32">
        <v>59719.43</v>
      </c>
      <c r="AW639" s="32">
        <v>68125.42</v>
      </c>
      <c r="AX639" s="32">
        <v>123569</v>
      </c>
      <c r="AY639" s="32">
        <v>129444.74</v>
      </c>
      <c r="AZ639" s="32">
        <v>133897.38</v>
      </c>
      <c r="BA639" s="32">
        <v>140163.72</v>
      </c>
      <c r="BB639" s="32">
        <v>145298.49</v>
      </c>
      <c r="BC639" s="32">
        <v>149979.5</v>
      </c>
      <c r="BD639" s="32">
        <v>147453.66</v>
      </c>
      <c r="BE639" s="32" t="e">
        <f t="array" aca="1" ref="BE639" ca="1">_xludf.XLOOKUP(C639,'PL TOTAL D0'!A:A,'PL TOTAL D0'!C:C,"")</f>
        <v>#NAME?</v>
      </c>
    </row>
    <row r="640" spans="1:57" ht="15" customHeight="1">
      <c r="A640" s="25" t="s">
        <v>29</v>
      </c>
      <c r="B640" s="39" t="s">
        <v>2260</v>
      </c>
      <c r="C640" s="37" t="s">
        <v>2264</v>
      </c>
      <c r="D640" s="7" t="s">
        <v>18</v>
      </c>
      <c r="E640" s="7" t="s">
        <v>30</v>
      </c>
      <c r="F640" s="7" t="s">
        <v>31</v>
      </c>
      <c r="G640" s="7" t="e">
        <f t="shared" ca="1" si="23"/>
        <v>#NAME?</v>
      </c>
      <c r="H640" s="26" t="s">
        <v>215</v>
      </c>
      <c r="I640" s="26" t="s">
        <v>23</v>
      </c>
      <c r="J640" s="7" t="str">
        <f t="shared" si="27"/>
        <v>Sim</v>
      </c>
      <c r="K640" s="27">
        <v>45212</v>
      </c>
      <c r="L640" s="27"/>
      <c r="M640" s="7" t="s">
        <v>22</v>
      </c>
      <c r="N640" s="28">
        <v>1.2E-2</v>
      </c>
      <c r="O640" s="7" t="s">
        <v>23</v>
      </c>
      <c r="P640" s="29">
        <v>0</v>
      </c>
      <c r="Q640" s="30" t="s">
        <v>2262</v>
      </c>
      <c r="R640" s="94"/>
      <c r="S640" s="7" t="s">
        <v>208</v>
      </c>
      <c r="T640" s="7" t="s">
        <v>2263</v>
      </c>
      <c r="U640" s="7" t="s">
        <v>117</v>
      </c>
      <c r="V640" s="26" t="e">
        <f t="shared" ca="1" si="24"/>
        <v>#NAME?</v>
      </c>
      <c r="W640" s="7"/>
      <c r="X640" s="7"/>
      <c r="Y640" s="31" t="s">
        <v>210</v>
      </c>
      <c r="Z640" s="32"/>
      <c r="AA640" s="33">
        <v>45212</v>
      </c>
      <c r="AB640" s="34">
        <v>49075100012679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>
        <v>0</v>
      </c>
      <c r="AP640" s="32">
        <v>54117.31</v>
      </c>
      <c r="AQ640" s="32">
        <v>54555.82</v>
      </c>
      <c r="AR640" s="32">
        <v>64099.99</v>
      </c>
      <c r="AS640" s="32">
        <v>143730.62</v>
      </c>
      <c r="AT640" s="32">
        <v>162158.76999999999</v>
      </c>
      <c r="AU640" s="32">
        <v>173441.07</v>
      </c>
      <c r="AV640" s="32">
        <v>181127.2</v>
      </c>
      <c r="AW640" s="32">
        <v>202441.3</v>
      </c>
      <c r="AX640" s="32">
        <v>206684.7</v>
      </c>
      <c r="AY640" s="32">
        <v>224889.24</v>
      </c>
      <c r="AZ640" s="32">
        <v>230075.41</v>
      </c>
      <c r="BA640" s="32">
        <v>235140.43</v>
      </c>
      <c r="BB640" s="32">
        <v>236788.72</v>
      </c>
      <c r="BC640" s="32">
        <v>239313.77</v>
      </c>
      <c r="BD640" s="32">
        <v>245076.74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29</v>
      </c>
      <c r="B641" s="14" t="s">
        <v>2265</v>
      </c>
      <c r="C641" s="4" t="s">
        <v>2266</v>
      </c>
      <c r="D641" s="7" t="s">
        <v>18</v>
      </c>
      <c r="E641" s="7" t="s">
        <v>76</v>
      </c>
      <c r="F641" s="7" t="s">
        <v>351</v>
      </c>
      <c r="G641" s="7" t="e">
        <f t="shared" ca="1" si="23"/>
        <v>#NAME?</v>
      </c>
      <c r="H641" s="26" t="s">
        <v>224</v>
      </c>
      <c r="I641" s="26" t="s">
        <v>225</v>
      </c>
      <c r="J641" s="7" t="str">
        <f t="shared" si="27"/>
        <v>Não</v>
      </c>
      <c r="K641" s="27">
        <v>45356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/>
      <c r="R641" s="30"/>
      <c r="S641" s="7" t="s">
        <v>208</v>
      </c>
      <c r="T641" s="6" t="s">
        <v>2267</v>
      </c>
      <c r="U641" s="7" t="s">
        <v>276</v>
      </c>
      <c r="V641" s="26" t="e">
        <f t="shared" ca="1" si="24"/>
        <v>#NAME?</v>
      </c>
      <c r="W641" s="7"/>
      <c r="X641" s="7"/>
      <c r="Y641" s="31" t="s">
        <v>210</v>
      </c>
      <c r="Z641" s="32"/>
      <c r="AA641" s="33">
        <v>45356</v>
      </c>
      <c r="AB641" s="34">
        <v>49075100013871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29</v>
      </c>
      <c r="B642" s="14" t="s">
        <v>2268</v>
      </c>
      <c r="C642" s="48" t="s">
        <v>2269</v>
      </c>
      <c r="D642" s="7" t="s">
        <v>18</v>
      </c>
      <c r="E642" s="7" t="s">
        <v>30</v>
      </c>
      <c r="F642" s="7" t="s">
        <v>727</v>
      </c>
      <c r="G642" s="7" t="e">
        <f t="shared" ca="1" si="23"/>
        <v>#NAME?</v>
      </c>
      <c r="H642" s="26" t="s">
        <v>215</v>
      </c>
      <c r="I642" s="26" t="s">
        <v>23</v>
      </c>
      <c r="J642" s="7" t="str">
        <f t="shared" si="27"/>
        <v>Não</v>
      </c>
      <c r="K642" s="27">
        <v>45163</v>
      </c>
      <c r="L642" s="27"/>
      <c r="M642" s="7" t="s">
        <v>22</v>
      </c>
      <c r="N642" s="28">
        <v>7.0000000000000001E-3</v>
      </c>
      <c r="O642" s="7" t="s">
        <v>23</v>
      </c>
      <c r="P642" s="29">
        <v>0</v>
      </c>
      <c r="Q642" s="94"/>
      <c r="R642" s="30" t="s">
        <v>1327</v>
      </c>
      <c r="S642" s="7" t="s">
        <v>208</v>
      </c>
      <c r="T642" s="7" t="s">
        <v>2270</v>
      </c>
      <c r="U642" s="7" t="s">
        <v>127</v>
      </c>
      <c r="V642" s="26" t="e">
        <f t="shared" ca="1" si="24"/>
        <v>#NAME?</v>
      </c>
      <c r="W642" s="7"/>
      <c r="X642" s="7"/>
      <c r="Y642" s="31" t="s">
        <v>210</v>
      </c>
      <c r="Z642" s="32"/>
      <c r="AA642" s="33">
        <v>45163</v>
      </c>
      <c r="AB642" s="34">
        <v>49075100011753</v>
      </c>
      <c r="AC642" s="32"/>
      <c r="AD642" s="32"/>
      <c r="AE642" s="32"/>
      <c r="AF642" s="32"/>
      <c r="AG642" s="32"/>
      <c r="AH642" s="32"/>
      <c r="AI642" s="32">
        <v>0</v>
      </c>
      <c r="AJ642" s="32">
        <v>0</v>
      </c>
      <c r="AK642" s="32">
        <v>0</v>
      </c>
      <c r="AL642" s="32">
        <v>0</v>
      </c>
      <c r="AM642" s="32">
        <v>0</v>
      </c>
      <c r="AN642" s="32">
        <v>0</v>
      </c>
      <c r="AO642" s="32">
        <v>0</v>
      </c>
      <c r="AP642" s="32">
        <v>0</v>
      </c>
      <c r="AQ642" s="32">
        <v>0</v>
      </c>
      <c r="AR642" s="32">
        <v>0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2067348.69</v>
      </c>
      <c r="BC642" s="32">
        <v>2168586.12</v>
      </c>
      <c r="BD642" s="32">
        <v>2189862.25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2271</v>
      </c>
      <c r="C643" s="4" t="s">
        <v>2272</v>
      </c>
      <c r="D643" s="7" t="s">
        <v>18</v>
      </c>
      <c r="E643" s="7" t="s">
        <v>19</v>
      </c>
      <c r="F643" s="7" t="s">
        <v>266</v>
      </c>
      <c r="G643" s="7" t="e">
        <f t="shared" ca="1" si="23"/>
        <v>#NAME?</v>
      </c>
      <c r="H643" s="26" t="s">
        <v>215</v>
      </c>
      <c r="I643" s="26" t="s">
        <v>23</v>
      </c>
      <c r="J643" s="7" t="str">
        <f t="shared" si="27"/>
        <v>Não</v>
      </c>
      <c r="K643" s="27">
        <v>45162</v>
      </c>
      <c r="L643" s="27"/>
      <c r="M643" s="7" t="s">
        <v>22</v>
      </c>
      <c r="N643" s="28">
        <v>7.0000000000000001E-3</v>
      </c>
      <c r="O643" s="7" t="s">
        <v>23</v>
      </c>
      <c r="P643" s="29">
        <v>0</v>
      </c>
      <c r="Q643" s="94"/>
      <c r="R643" s="94"/>
      <c r="S643" s="7" t="s">
        <v>208</v>
      </c>
      <c r="T643" s="7" t="s">
        <v>2273</v>
      </c>
      <c r="U643" s="7" t="s">
        <v>76</v>
      </c>
      <c r="V643" s="26" t="e">
        <f t="shared" ca="1" si="24"/>
        <v>#NAME?</v>
      </c>
      <c r="W643" s="7"/>
      <c r="X643" s="7"/>
      <c r="Y643" s="31" t="s">
        <v>210</v>
      </c>
      <c r="Z643" s="32"/>
      <c r="AA643" s="33">
        <v>45162</v>
      </c>
      <c r="AB643" s="34">
        <v>49075100003211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>
        <v>135422.26999999999</v>
      </c>
      <c r="AN643" s="32">
        <v>136497.06</v>
      </c>
      <c r="AO643" s="32">
        <v>137637.89000000001</v>
      </c>
      <c r="AP643" s="32">
        <v>138604.85999999999</v>
      </c>
      <c r="AQ643" s="32">
        <v>139642.28</v>
      </c>
      <c r="AR643" s="32">
        <v>140837.20000000001</v>
      </c>
      <c r="AS643" s="32">
        <v>141885.54999999999</v>
      </c>
      <c r="AT643" s="32">
        <v>142733.51999999999</v>
      </c>
      <c r="AU643" s="32">
        <v>143940.23000000001</v>
      </c>
      <c r="AV643" s="32">
        <v>145046.39999999999</v>
      </c>
      <c r="AW643" s="32">
        <v>146173.6</v>
      </c>
      <c r="AX643" s="32">
        <v>147414.1</v>
      </c>
      <c r="AY643" s="32">
        <v>148114.06</v>
      </c>
      <c r="AZ643" s="32">
        <v>149153.94</v>
      </c>
      <c r="BA643" s="32">
        <v>150607.13</v>
      </c>
      <c r="BB643" s="32">
        <v>151822.79</v>
      </c>
      <c r="BC643" s="32">
        <v>152981.57999999999</v>
      </c>
      <c r="BD643" s="32">
        <v>154521.9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2274</v>
      </c>
      <c r="C644" s="4" t="s">
        <v>2275</v>
      </c>
      <c r="D644" s="7" t="s">
        <v>18</v>
      </c>
      <c r="E644" s="7" t="s">
        <v>76</v>
      </c>
      <c r="F644" s="7" t="s">
        <v>229</v>
      </c>
      <c r="G644" s="7" t="e">
        <f t="shared" ca="1" si="23"/>
        <v>#NAME?</v>
      </c>
      <c r="H644" s="26" t="s">
        <v>215</v>
      </c>
      <c r="I644" s="26" t="s">
        <v>23</v>
      </c>
      <c r="J644" s="7" t="str">
        <f t="shared" si="27"/>
        <v>Não</v>
      </c>
      <c r="K644" s="27">
        <v>45520</v>
      </c>
      <c r="L644" s="27"/>
      <c r="M644" s="7" t="s">
        <v>122</v>
      </c>
      <c r="N644" s="28">
        <v>0</v>
      </c>
      <c r="O644" s="7" t="s">
        <v>23</v>
      </c>
      <c r="P644" s="29">
        <v>0</v>
      </c>
      <c r="Q644" s="94"/>
      <c r="R644" s="94"/>
      <c r="S644" s="7" t="s">
        <v>208</v>
      </c>
      <c r="T644" s="7" t="s">
        <v>2276</v>
      </c>
      <c r="U644" s="7" t="s">
        <v>76</v>
      </c>
      <c r="V644" s="26" t="e">
        <f t="shared" ca="1" si="24"/>
        <v>#NAME?</v>
      </c>
      <c r="W644" s="7"/>
      <c r="X644" s="7" t="s">
        <v>26</v>
      </c>
      <c r="Y644" s="31" t="s">
        <v>324</v>
      </c>
      <c r="Z644" s="32"/>
      <c r="AA644" s="33">
        <v>45520</v>
      </c>
      <c r="AB644" s="34">
        <v>49075100015619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>
        <v>26591.13</v>
      </c>
      <c r="AZ644" s="32">
        <v>27945.61</v>
      </c>
      <c r="BA644" s="32">
        <v>28708.95</v>
      </c>
      <c r="BB644" s="32">
        <v>29098.31</v>
      </c>
      <c r="BC644" s="32">
        <v>30063.599999999999</v>
      </c>
      <c r="BD644" s="32">
        <v>31275.16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2277</v>
      </c>
      <c r="C645" s="4" t="s">
        <v>2278</v>
      </c>
      <c r="D645" s="7" t="s">
        <v>18</v>
      </c>
      <c r="E645" s="7" t="s">
        <v>76</v>
      </c>
      <c r="F645" s="7" t="s">
        <v>77</v>
      </c>
      <c r="G645" s="7" t="e">
        <f t="shared" ca="1" si="23"/>
        <v>#NAME?</v>
      </c>
      <c r="H645" s="26" t="s">
        <v>206</v>
      </c>
      <c r="I645" s="26" t="s">
        <v>23</v>
      </c>
      <c r="J645" s="7" t="str">
        <f t="shared" si="27"/>
        <v>Não</v>
      </c>
      <c r="K645" s="27">
        <v>44966</v>
      </c>
      <c r="L645" s="27">
        <v>45119</v>
      </c>
      <c r="M645" s="7" t="s">
        <v>83</v>
      </c>
      <c r="N645" s="28">
        <v>1.2E-2</v>
      </c>
      <c r="O645" s="7" t="s">
        <v>23</v>
      </c>
      <c r="P645" s="29">
        <v>0</v>
      </c>
      <c r="Q645" s="30"/>
      <c r="R645" s="94"/>
      <c r="S645" s="7" t="s">
        <v>208</v>
      </c>
      <c r="T645" s="126" t="s">
        <v>2279</v>
      </c>
      <c r="U645" s="7" t="s">
        <v>76</v>
      </c>
      <c r="V645" s="26" t="e">
        <f t="shared" ca="1" si="24"/>
        <v>#NAME?</v>
      </c>
      <c r="W645" s="7"/>
      <c r="X645" s="7"/>
      <c r="Y645" s="31"/>
      <c r="Z645" s="32"/>
      <c r="AA645" s="33">
        <v>44966</v>
      </c>
      <c r="AB645" s="34"/>
      <c r="AC645" s="32"/>
      <c r="AD645" s="32"/>
      <c r="AE645" s="32"/>
      <c r="AF645" s="32">
        <v>0</v>
      </c>
      <c r="AG645" s="32">
        <v>423818.64</v>
      </c>
      <c r="AH645" s="32">
        <v>428408.17</v>
      </c>
      <c r="AI645" s="32">
        <v>387469.55</v>
      </c>
      <c r="AJ645" s="32">
        <v>384253.18</v>
      </c>
      <c r="AK645" s="32">
        <v>389699.92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>
        <v>0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2280</v>
      </c>
      <c r="C646" s="4" t="s">
        <v>2281</v>
      </c>
      <c r="D646" s="7" t="s">
        <v>18</v>
      </c>
      <c r="E646" s="7" t="s">
        <v>76</v>
      </c>
      <c r="F646" s="7" t="s">
        <v>229</v>
      </c>
      <c r="G646" s="7" t="e">
        <f t="shared" ca="1" si="23"/>
        <v>#NAME?</v>
      </c>
      <c r="H646" s="26" t="s">
        <v>215</v>
      </c>
      <c r="I646" s="26" t="s">
        <v>23</v>
      </c>
      <c r="J646" s="7" t="str">
        <f t="shared" si="27"/>
        <v>Não</v>
      </c>
      <c r="K646" s="27">
        <v>45058</v>
      </c>
      <c r="L646" s="7"/>
      <c r="M646" s="7" t="s">
        <v>22</v>
      </c>
      <c r="N646" s="28">
        <v>1.2E-2</v>
      </c>
      <c r="O646" s="7" t="s">
        <v>23</v>
      </c>
      <c r="P646" s="29">
        <v>0</v>
      </c>
      <c r="Q646" s="94"/>
      <c r="R646" s="94"/>
      <c r="S646" s="7" t="s">
        <v>208</v>
      </c>
      <c r="T646" s="7" t="s">
        <v>2282</v>
      </c>
      <c r="U646" s="7" t="s">
        <v>76</v>
      </c>
      <c r="V646" s="26" t="e">
        <f t="shared" ca="1" si="24"/>
        <v>#NAME?</v>
      </c>
      <c r="W646" s="7"/>
      <c r="X646" s="7"/>
      <c r="Y646" s="31" t="s">
        <v>210</v>
      </c>
      <c r="Z646" s="32"/>
      <c r="AA646" s="33">
        <v>45058</v>
      </c>
      <c r="AB646" s="34">
        <v>49075100008965</v>
      </c>
      <c r="AC646" s="32"/>
      <c r="AD646" s="32"/>
      <c r="AE646" s="32"/>
      <c r="AF646" s="32"/>
      <c r="AG646" s="32"/>
      <c r="AH646" s="32"/>
      <c r="AI646" s="32">
        <v>0</v>
      </c>
      <c r="AJ646" s="32">
        <v>100648.86</v>
      </c>
      <c r="AK646" s="32">
        <v>128229.47</v>
      </c>
      <c r="AL646" s="32">
        <v>134443.75</v>
      </c>
      <c r="AM646" s="32">
        <v>135795.54</v>
      </c>
      <c r="AN646" s="32">
        <v>138609.76999999999</v>
      </c>
      <c r="AO646" s="32">
        <v>240098.9</v>
      </c>
      <c r="AP646" s="32">
        <v>241952.08</v>
      </c>
      <c r="AQ646" s="32">
        <v>256163.08</v>
      </c>
      <c r="AR646" s="32">
        <v>273358.25</v>
      </c>
      <c r="AS646" s="32">
        <v>275768.05</v>
      </c>
      <c r="AT646" s="32">
        <v>323405.42</v>
      </c>
      <c r="AU646" s="32">
        <v>326434.69</v>
      </c>
      <c r="AV646" s="32">
        <v>332681.5</v>
      </c>
      <c r="AW646" s="32">
        <v>335267.59999999998</v>
      </c>
      <c r="AX646" s="32">
        <v>338213.5</v>
      </c>
      <c r="AY646" s="32">
        <v>339974.39</v>
      </c>
      <c r="AZ646" s="32">
        <v>342390.64</v>
      </c>
      <c r="BA646" s="32">
        <v>137530.89000000001</v>
      </c>
      <c r="BB646" s="32">
        <v>238811.98</v>
      </c>
      <c r="BC646" s="32">
        <v>241065.05</v>
      </c>
      <c r="BD646" s="32">
        <v>248563.65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2280</v>
      </c>
      <c r="C647" s="4" t="s">
        <v>2283</v>
      </c>
      <c r="D647" s="7" t="s">
        <v>18</v>
      </c>
      <c r="E647" s="7" t="s">
        <v>76</v>
      </c>
      <c r="F647" s="7" t="s">
        <v>229</v>
      </c>
      <c r="G647" s="7" t="e">
        <f t="shared" ca="1" si="23"/>
        <v>#NAME?</v>
      </c>
      <c r="H647" s="26" t="s">
        <v>215</v>
      </c>
      <c r="I647" s="26" t="s">
        <v>23</v>
      </c>
      <c r="J647" s="7" t="str">
        <f t="shared" si="27"/>
        <v>Não</v>
      </c>
      <c r="K647" s="27">
        <v>45092</v>
      </c>
      <c r="L647" s="7"/>
      <c r="M647" s="7" t="s">
        <v>22</v>
      </c>
      <c r="N647" s="28">
        <v>1.2E-2</v>
      </c>
      <c r="O647" s="7" t="s">
        <v>23</v>
      </c>
      <c r="P647" s="29">
        <v>0</v>
      </c>
      <c r="Q647" s="94"/>
      <c r="R647" s="94"/>
      <c r="S647" s="7" t="s">
        <v>208</v>
      </c>
      <c r="T647" s="7" t="s">
        <v>2282</v>
      </c>
      <c r="U647" s="7" t="s">
        <v>76</v>
      </c>
      <c r="V647" s="26" t="e">
        <f t="shared" ca="1" si="24"/>
        <v>#NAME?</v>
      </c>
      <c r="W647" s="7"/>
      <c r="X647" s="7"/>
      <c r="Y647" s="31" t="s">
        <v>210</v>
      </c>
      <c r="Z647" s="32"/>
      <c r="AA647" s="33">
        <v>45092</v>
      </c>
      <c r="AB647" s="34">
        <v>49075100008401</v>
      </c>
      <c r="AC647" s="32"/>
      <c r="AD647" s="32"/>
      <c r="AE647" s="32"/>
      <c r="AF647" s="32"/>
      <c r="AG647" s="32"/>
      <c r="AH647" s="32"/>
      <c r="AI647" s="32"/>
      <c r="AJ647" s="32"/>
      <c r="AK647" s="32">
        <v>28496.71</v>
      </c>
      <c r="AL647" s="32">
        <v>28441.96</v>
      </c>
      <c r="AM647" s="32">
        <v>28233.84</v>
      </c>
      <c r="AN647" s="32">
        <v>26446.26</v>
      </c>
      <c r="AO647" s="32">
        <v>26423.82</v>
      </c>
      <c r="AP647" s="32">
        <v>26662.78</v>
      </c>
      <c r="AQ647" s="32">
        <v>14483.77</v>
      </c>
      <c r="AR647" s="32">
        <v>14559.84</v>
      </c>
      <c r="AS647" s="32">
        <v>14628.68</v>
      </c>
      <c r="AT647" s="32">
        <v>14747.84</v>
      </c>
      <c r="AU647" s="32">
        <v>14871.88</v>
      </c>
      <c r="AV647" s="32">
        <v>14894.8</v>
      </c>
      <c r="AW647" s="32">
        <v>14906.08</v>
      </c>
      <c r="AX647" s="32">
        <v>14998.15</v>
      </c>
      <c r="AY647" s="32">
        <v>15053.01</v>
      </c>
      <c r="AZ647" s="32">
        <v>15114.97</v>
      </c>
      <c r="BA647" s="32">
        <v>15258.45</v>
      </c>
      <c r="BB647" s="32">
        <v>15369.19</v>
      </c>
      <c r="BC647" s="32">
        <v>15490.13</v>
      </c>
      <c r="BD647" s="32">
        <v>10596.19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2284</v>
      </c>
      <c r="C648" s="4" t="s">
        <v>2285</v>
      </c>
      <c r="D648" s="7" t="s">
        <v>18</v>
      </c>
      <c r="E648" s="7" t="s">
        <v>19</v>
      </c>
      <c r="F648" s="7" t="s">
        <v>266</v>
      </c>
      <c r="G648" s="7" t="e">
        <f t="shared" ca="1" si="23"/>
        <v>#NAME?</v>
      </c>
      <c r="H648" s="26" t="s">
        <v>215</v>
      </c>
      <c r="I648" s="26" t="s">
        <v>23</v>
      </c>
      <c r="J648" s="7" t="str">
        <f t="shared" si="27"/>
        <v>Não</v>
      </c>
      <c r="K648" s="27">
        <v>45576</v>
      </c>
      <c r="L648" s="7"/>
      <c r="M648" s="7" t="s">
        <v>122</v>
      </c>
      <c r="N648" s="28">
        <v>0</v>
      </c>
      <c r="O648" s="7" t="s">
        <v>23</v>
      </c>
      <c r="P648" s="29">
        <v>0</v>
      </c>
      <c r="Q648" s="94"/>
      <c r="R648" s="94"/>
      <c r="S648" s="7" t="s">
        <v>208</v>
      </c>
      <c r="T648" s="7" t="s">
        <v>2286</v>
      </c>
      <c r="U648" s="7" t="s">
        <v>19</v>
      </c>
      <c r="V648" s="26" t="e">
        <f t="shared" ca="1" si="24"/>
        <v>#NAME?</v>
      </c>
      <c r="W648" s="7"/>
      <c r="X648" s="7" t="s">
        <v>26</v>
      </c>
      <c r="Y648" s="31"/>
      <c r="Z648" s="32"/>
      <c r="AA648" s="35">
        <v>45576</v>
      </c>
      <c r="AB648" s="34">
        <v>49075100015899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>
        <v>727.83</v>
      </c>
      <c r="BB648" s="32">
        <v>885.57</v>
      </c>
      <c r="BC648" s="32">
        <v>905.7</v>
      </c>
      <c r="BD648" s="32">
        <v>1210.29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2287</v>
      </c>
      <c r="C649" s="4" t="s">
        <v>2288</v>
      </c>
      <c r="D649" s="7" t="s">
        <v>18</v>
      </c>
      <c r="E649" s="7" t="s">
        <v>76</v>
      </c>
      <c r="F649" s="7" t="s">
        <v>2289</v>
      </c>
      <c r="G649" s="7" t="e">
        <f t="shared" ca="1" si="23"/>
        <v>#NAME?</v>
      </c>
      <c r="H649" s="26" t="s">
        <v>224</v>
      </c>
      <c r="I649" s="26" t="s">
        <v>225</v>
      </c>
      <c r="J649" s="7" t="str">
        <f t="shared" si="27"/>
        <v>Não</v>
      </c>
      <c r="K649" s="27">
        <v>45166</v>
      </c>
      <c r="L649" s="27"/>
      <c r="M649" s="7" t="s">
        <v>267</v>
      </c>
      <c r="N649" s="28">
        <v>1.4999999999999999E-2</v>
      </c>
      <c r="O649" s="7" t="s">
        <v>84</v>
      </c>
      <c r="P649" s="29">
        <v>0.1</v>
      </c>
      <c r="Q649" s="94"/>
      <c r="R649" s="30"/>
      <c r="S649" s="7" t="s">
        <v>208</v>
      </c>
      <c r="T649" s="7" t="s">
        <v>2290</v>
      </c>
      <c r="U649" s="7" t="s">
        <v>1419</v>
      </c>
      <c r="V649" s="26" t="e">
        <f t="shared" ca="1" si="24"/>
        <v>#NAME?</v>
      </c>
      <c r="W649" s="7"/>
      <c r="X649" s="7"/>
      <c r="Y649" s="31" t="s">
        <v>210</v>
      </c>
      <c r="Z649" s="32"/>
      <c r="AA649" s="33">
        <v>45166</v>
      </c>
      <c r="AB649" s="34">
        <v>49075100011771</v>
      </c>
      <c r="AC649" s="32"/>
      <c r="AD649" s="32"/>
      <c r="AE649" s="32"/>
      <c r="AF649" s="32"/>
      <c r="AG649" s="32">
        <v>0</v>
      </c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2291</v>
      </c>
      <c r="C650" s="4" t="s">
        <v>2292</v>
      </c>
      <c r="D650" s="7" t="s">
        <v>18</v>
      </c>
      <c r="E650" s="7" t="s">
        <v>19</v>
      </c>
      <c r="F650" s="7" t="s">
        <v>97</v>
      </c>
      <c r="G650" s="7" t="e">
        <f t="shared" ca="1" si="23"/>
        <v>#NAME?</v>
      </c>
      <c r="H650" s="26" t="s">
        <v>224</v>
      </c>
      <c r="I650" s="26" t="s">
        <v>225</v>
      </c>
      <c r="J650" s="7" t="str">
        <f t="shared" si="27"/>
        <v>Não</v>
      </c>
      <c r="K650" s="27">
        <v>45007</v>
      </c>
      <c r="L650" s="7"/>
      <c r="M650" s="7" t="s">
        <v>22</v>
      </c>
      <c r="N650" s="28">
        <v>1.2E-2</v>
      </c>
      <c r="O650" s="7" t="s">
        <v>23</v>
      </c>
      <c r="P650" s="29">
        <v>0</v>
      </c>
      <c r="Q650" s="94"/>
      <c r="R650" s="104" t="s">
        <v>2293</v>
      </c>
      <c r="S650" s="7" t="s">
        <v>208</v>
      </c>
      <c r="T650" s="7" t="s">
        <v>2294</v>
      </c>
      <c r="U650" s="7" t="s">
        <v>19</v>
      </c>
      <c r="V650" s="26" t="e">
        <f t="shared" ca="1" si="24"/>
        <v>#NAME?</v>
      </c>
      <c r="W650" s="7"/>
      <c r="X650" s="7"/>
      <c r="Y650" s="31" t="s">
        <v>210</v>
      </c>
      <c r="Z650" s="32"/>
      <c r="AA650" s="33">
        <v>45007</v>
      </c>
      <c r="AB650" s="34">
        <v>49075100004595</v>
      </c>
      <c r="AC650" s="32"/>
      <c r="AD650" s="32"/>
      <c r="AE650" s="32"/>
      <c r="AF650" s="32"/>
      <c r="AG650" s="32"/>
      <c r="AH650" s="32">
        <v>336439.07</v>
      </c>
      <c r="AI650" s="32">
        <v>338334.87</v>
      </c>
      <c r="AJ650" s="32">
        <v>341698.42</v>
      </c>
      <c r="AK650" s="32">
        <v>344838.06</v>
      </c>
      <c r="AL650" s="32">
        <v>347340.16</v>
      </c>
      <c r="AM650" s="32">
        <v>349927.23</v>
      </c>
      <c r="AN650" s="32">
        <v>348939.08</v>
      </c>
      <c r="AO650" s="32">
        <v>351187.59</v>
      </c>
      <c r="AP650" s="32">
        <v>354202.22</v>
      </c>
      <c r="AQ650" s="32">
        <v>357151.82</v>
      </c>
      <c r="AR650" s="32">
        <v>217220.42</v>
      </c>
      <c r="AS650" s="32">
        <v>191.05</v>
      </c>
      <c r="AT650" s="32">
        <v>73.59</v>
      </c>
      <c r="AU650" s="32">
        <v>93.87</v>
      </c>
      <c r="AV650" s="32">
        <v>93.87</v>
      </c>
      <c r="AW650" s="32">
        <v>94.24</v>
      </c>
      <c r="AX650" s="32">
        <v>94.24</v>
      </c>
      <c r="AY650" s="32">
        <v>94.24</v>
      </c>
      <c r="AZ650" s="32">
        <v>94.24</v>
      </c>
      <c r="BA650" s="32">
        <v>94.24</v>
      </c>
      <c r="BB650" s="32">
        <v>94.24</v>
      </c>
      <c r="BC650" s="32">
        <v>94.24</v>
      </c>
      <c r="BD650" s="32">
        <v>94.24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2291</v>
      </c>
      <c r="C651" s="4" t="s">
        <v>2295</v>
      </c>
      <c r="D651" s="7" t="s">
        <v>18</v>
      </c>
      <c r="E651" s="7" t="s">
        <v>19</v>
      </c>
      <c r="F651" s="7" t="s">
        <v>97</v>
      </c>
      <c r="G651" s="7" t="e">
        <f t="shared" ca="1" si="23"/>
        <v>#NAME?</v>
      </c>
      <c r="H651" s="26" t="s">
        <v>224</v>
      </c>
      <c r="I651" s="26" t="s">
        <v>225</v>
      </c>
      <c r="J651" s="7" t="str">
        <f t="shared" si="27"/>
        <v>Não</v>
      </c>
      <c r="K651" s="27">
        <v>45163</v>
      </c>
      <c r="L651" s="27"/>
      <c r="M651" s="7" t="s">
        <v>326</v>
      </c>
      <c r="N651" s="28">
        <v>2.5000000000000001E-2</v>
      </c>
      <c r="O651" s="7" t="s">
        <v>248</v>
      </c>
      <c r="P651" s="29">
        <v>0.2</v>
      </c>
      <c r="Q651" s="94"/>
      <c r="R651" s="30"/>
      <c r="S651" s="7" t="s">
        <v>208</v>
      </c>
      <c r="T651" s="7" t="s">
        <v>2294</v>
      </c>
      <c r="U651" s="7" t="s">
        <v>19</v>
      </c>
      <c r="V651" s="26" t="e">
        <f t="shared" ca="1" si="24"/>
        <v>#NAME?</v>
      </c>
      <c r="W651" s="7"/>
      <c r="X651" s="7"/>
      <c r="Y651" s="31" t="s">
        <v>210</v>
      </c>
      <c r="Z651" s="32"/>
      <c r="AA651" s="33">
        <v>45163</v>
      </c>
      <c r="AB651" s="34">
        <v>49075100011788</v>
      </c>
      <c r="AC651" s="32"/>
      <c r="AD651" s="32"/>
      <c r="AE651" s="32"/>
      <c r="AF651" s="32"/>
      <c r="AG651" s="32"/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2296</v>
      </c>
      <c r="C652" s="4" t="s">
        <v>2297</v>
      </c>
      <c r="D652" s="7" t="s">
        <v>204</v>
      </c>
      <c r="E652" s="7" t="s">
        <v>19</v>
      </c>
      <c r="F652" s="7" t="s">
        <v>205</v>
      </c>
      <c r="G652" s="7" t="e">
        <f t="shared" ca="1" si="23"/>
        <v>#NAME?</v>
      </c>
      <c r="H652" s="26" t="s">
        <v>206</v>
      </c>
      <c r="I652" s="26" t="s">
        <v>23</v>
      </c>
      <c r="J652" s="7" t="s">
        <v>1316</v>
      </c>
      <c r="K652" s="27">
        <v>45089</v>
      </c>
      <c r="L652" s="27">
        <v>45495</v>
      </c>
      <c r="M652" s="7" t="s">
        <v>2298</v>
      </c>
      <c r="N652" s="28">
        <v>0.01</v>
      </c>
      <c r="O652" s="7" t="s">
        <v>84</v>
      </c>
      <c r="P652" s="29">
        <v>0.1</v>
      </c>
      <c r="Q652" s="94"/>
      <c r="R652" s="30" t="s">
        <v>2299</v>
      </c>
      <c r="S652" s="7" t="s">
        <v>208</v>
      </c>
      <c r="T652" s="7" t="s">
        <v>2300</v>
      </c>
      <c r="U652" s="7"/>
      <c r="V652" s="26" t="e">
        <f t="shared" ca="1" si="24"/>
        <v>#NAME?</v>
      </c>
      <c r="W652" s="7"/>
      <c r="X652" s="7"/>
      <c r="Y652" s="31"/>
      <c r="Z652" s="32"/>
      <c r="AA652" s="33">
        <v>45089</v>
      </c>
      <c r="AB652" s="34">
        <v>49075100013616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>
        <v>1864495.37</v>
      </c>
      <c r="AS652" s="32">
        <v>1871711.17</v>
      </c>
      <c r="AT652" s="32">
        <v>1890115.85</v>
      </c>
      <c r="AU652" s="32">
        <v>1894486.54</v>
      </c>
      <c r="AV652" s="32">
        <v>1903769</v>
      </c>
      <c r="AW652" s="32">
        <v>1917923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2301</v>
      </c>
      <c r="C653" s="4" t="s">
        <v>2302</v>
      </c>
      <c r="D653" s="7" t="s">
        <v>18</v>
      </c>
      <c r="E653" s="7" t="s">
        <v>19</v>
      </c>
      <c r="F653" s="7" t="s">
        <v>266</v>
      </c>
      <c r="G653" s="7" t="e">
        <f t="shared" ca="1" si="23"/>
        <v>#NAME?</v>
      </c>
      <c r="H653" s="26" t="s">
        <v>206</v>
      </c>
      <c r="I653" s="26" t="s">
        <v>23</v>
      </c>
      <c r="J653" s="7" t="str">
        <f t="shared" ref="J653:J718" si="28">IF(Q653=0,"Não","Sim")</f>
        <v>Não</v>
      </c>
      <c r="K653" s="27">
        <v>45029</v>
      </c>
      <c r="L653" s="79">
        <v>45250</v>
      </c>
      <c r="M653" s="7" t="s">
        <v>22</v>
      </c>
      <c r="N653" s="28">
        <v>0.01</v>
      </c>
      <c r="O653" s="7" t="s">
        <v>23</v>
      </c>
      <c r="P653" s="29">
        <v>0</v>
      </c>
      <c r="Q653" s="94"/>
      <c r="R653" s="94"/>
      <c r="S653" s="7" t="s">
        <v>208</v>
      </c>
      <c r="T653" s="7" t="s">
        <v>2303</v>
      </c>
      <c r="U653" s="7" t="s">
        <v>2304</v>
      </c>
      <c r="V653" s="26" t="e">
        <f t="shared" ca="1" si="24"/>
        <v>#NAME?</v>
      </c>
      <c r="W653" s="7"/>
      <c r="X653" s="7"/>
      <c r="Y653" s="31"/>
      <c r="Z653" s="32"/>
      <c r="AA653" s="33">
        <v>45029</v>
      </c>
      <c r="AB653" s="34"/>
      <c r="AC653" s="32"/>
      <c r="AD653" s="32"/>
      <c r="AE653" s="32"/>
      <c r="AF653" s="32"/>
      <c r="AG653" s="32">
        <v>0</v>
      </c>
      <c r="AH653" s="32">
        <v>0</v>
      </c>
      <c r="AI653" s="32">
        <v>5431.76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2305</v>
      </c>
      <c r="C654" s="4" t="s">
        <v>2306</v>
      </c>
      <c r="D654" s="7" t="s">
        <v>18</v>
      </c>
      <c r="E654" s="7" t="s">
        <v>76</v>
      </c>
      <c r="F654" s="7" t="s">
        <v>77</v>
      </c>
      <c r="G654" s="7" t="e">
        <f t="shared" ca="1" si="23"/>
        <v>#NAME?</v>
      </c>
      <c r="H654" s="26" t="s">
        <v>215</v>
      </c>
      <c r="I654" s="26" t="s">
        <v>23</v>
      </c>
      <c r="J654" s="7" t="str">
        <f t="shared" si="28"/>
        <v>Sim</v>
      </c>
      <c r="K654" s="27">
        <v>45005</v>
      </c>
      <c r="L654" s="7"/>
      <c r="M654" s="7" t="s">
        <v>267</v>
      </c>
      <c r="N654" s="28">
        <v>1.4999999999999999E-2</v>
      </c>
      <c r="O654" s="7" t="s">
        <v>84</v>
      </c>
      <c r="P654" s="29">
        <v>0.1</v>
      </c>
      <c r="Q654" s="94" t="s">
        <v>2307</v>
      </c>
      <c r="R654" s="94"/>
      <c r="S654" s="7" t="s">
        <v>208</v>
      </c>
      <c r="T654" s="7" t="s">
        <v>2308</v>
      </c>
      <c r="U654" s="7" t="s">
        <v>76</v>
      </c>
      <c r="V654" s="26" t="e">
        <f t="shared" ca="1" si="24"/>
        <v>#NAME?</v>
      </c>
      <c r="W654" s="7"/>
      <c r="X654" s="7"/>
      <c r="Y654" s="31" t="s">
        <v>210</v>
      </c>
      <c r="Z654" s="32"/>
      <c r="AA654" s="33">
        <v>45005</v>
      </c>
      <c r="AB654" s="34">
        <v>49075100008264</v>
      </c>
      <c r="AC654" s="32"/>
      <c r="AD654" s="32"/>
      <c r="AE654" s="32"/>
      <c r="AF654" s="32"/>
      <c r="AG654" s="32"/>
      <c r="AH654" s="32">
        <v>108824.42</v>
      </c>
      <c r="AI654" s="32">
        <v>47556.19</v>
      </c>
      <c r="AJ654" s="32">
        <v>64503.79</v>
      </c>
      <c r="AK654" s="32">
        <v>66263.149999999994</v>
      </c>
      <c r="AL654" s="32">
        <v>76565.75</v>
      </c>
      <c r="AM654" s="32">
        <v>89589.62</v>
      </c>
      <c r="AN654" s="32">
        <v>103189.25</v>
      </c>
      <c r="AO654" s="32">
        <v>93072.73</v>
      </c>
      <c r="AP654" s="32">
        <v>389160.11</v>
      </c>
      <c r="AQ654" s="32">
        <v>342594.29</v>
      </c>
      <c r="AR654" s="32">
        <v>342970.85</v>
      </c>
      <c r="AS654" s="32">
        <v>324593.25</v>
      </c>
      <c r="AT654" s="32">
        <v>246738.52</v>
      </c>
      <c r="AU654" s="32">
        <v>141034.35</v>
      </c>
      <c r="AV654" s="32">
        <v>35966.39</v>
      </c>
      <c r="AW654" s="32">
        <v>36072.22</v>
      </c>
      <c r="AX654" s="32">
        <v>21213.19</v>
      </c>
      <c r="AY654" s="32">
        <v>13815.12</v>
      </c>
      <c r="AZ654" s="32">
        <v>13853.9</v>
      </c>
      <c r="BA654" s="32">
        <v>13904.99</v>
      </c>
      <c r="BB654" s="32">
        <v>11399.53</v>
      </c>
      <c r="BC654" s="32">
        <v>36527.82</v>
      </c>
      <c r="BD654" s="32">
        <v>33780.94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2309</v>
      </c>
      <c r="C655" s="4" t="s">
        <v>2310</v>
      </c>
      <c r="D655" s="7" t="s">
        <v>18</v>
      </c>
      <c r="E655" s="7" t="s">
        <v>76</v>
      </c>
      <c r="F655" s="7" t="s">
        <v>229</v>
      </c>
      <c r="G655" s="7" t="e">
        <f t="shared" ca="1" si="23"/>
        <v>#NAME?</v>
      </c>
      <c r="H655" s="26" t="s">
        <v>215</v>
      </c>
      <c r="I655" s="26" t="s">
        <v>23</v>
      </c>
      <c r="J655" s="7" t="str">
        <f t="shared" si="28"/>
        <v>Não</v>
      </c>
      <c r="K655" s="27">
        <v>45264</v>
      </c>
      <c r="L655" s="7"/>
      <c r="M655" s="9" t="s">
        <v>90</v>
      </c>
      <c r="N655" s="10">
        <v>0.01</v>
      </c>
      <c r="O655" s="7" t="s">
        <v>23</v>
      </c>
      <c r="P655" s="11">
        <v>0</v>
      </c>
      <c r="Q655" s="94"/>
      <c r="R655" s="30" t="s">
        <v>284</v>
      </c>
      <c r="S655" s="7" t="s">
        <v>208</v>
      </c>
      <c r="T655" s="7" t="s">
        <v>2311</v>
      </c>
      <c r="U655" s="7" t="s">
        <v>76</v>
      </c>
      <c r="V655" s="26" t="e">
        <f t="shared" ca="1" si="24"/>
        <v>#NAME?</v>
      </c>
      <c r="W655" s="7"/>
      <c r="X655" s="7" t="s">
        <v>34</v>
      </c>
      <c r="Y655" s="31" t="s">
        <v>210</v>
      </c>
      <c r="Z655" s="32"/>
      <c r="AA655" s="33">
        <v>45264</v>
      </c>
      <c r="AB655" s="34">
        <v>49075100013020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>
        <v>0</v>
      </c>
      <c r="AQ655" s="32">
        <v>50262.05</v>
      </c>
      <c r="AR655" s="32">
        <v>46968.639999999999</v>
      </c>
      <c r="AS655" s="32">
        <v>47487.64</v>
      </c>
      <c r="AT655" s="32">
        <v>48297.43</v>
      </c>
      <c r="AU655" s="32">
        <v>46293.52</v>
      </c>
      <c r="AV655" s="32">
        <v>45353.05</v>
      </c>
      <c r="AW655" s="32">
        <v>45254.54</v>
      </c>
      <c r="AX655" s="32">
        <v>46308.2</v>
      </c>
      <c r="AY655" s="32">
        <v>46833.16</v>
      </c>
      <c r="AZ655" s="32">
        <v>46175.93</v>
      </c>
      <c r="BA655" s="32">
        <v>44775.83</v>
      </c>
      <c r="BB655" s="32">
        <v>43848.56</v>
      </c>
      <c r="BC655" s="32">
        <v>43272.62</v>
      </c>
      <c r="BD655" s="32">
        <v>43676.7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2309</v>
      </c>
      <c r="C656" s="4" t="s">
        <v>2312</v>
      </c>
      <c r="D656" s="7" t="s">
        <v>18</v>
      </c>
      <c r="E656" s="7" t="s">
        <v>76</v>
      </c>
      <c r="F656" s="7" t="s">
        <v>229</v>
      </c>
      <c r="G656" s="7" t="e">
        <f t="shared" ca="1" si="23"/>
        <v>#NAME?</v>
      </c>
      <c r="H656" s="26" t="s">
        <v>215</v>
      </c>
      <c r="I656" s="26" t="s">
        <v>23</v>
      </c>
      <c r="J656" s="7" t="str">
        <f t="shared" si="28"/>
        <v>Não</v>
      </c>
      <c r="K656" s="27">
        <v>45103</v>
      </c>
      <c r="L656" s="27"/>
      <c r="M656" s="7" t="s">
        <v>22</v>
      </c>
      <c r="N656" s="28">
        <v>1.2E-2</v>
      </c>
      <c r="O656" s="7" t="s">
        <v>23</v>
      </c>
      <c r="P656" s="29">
        <v>0</v>
      </c>
      <c r="Q656" s="94"/>
      <c r="R656" s="94"/>
      <c r="S656" s="7" t="s">
        <v>208</v>
      </c>
      <c r="T656" s="7" t="s">
        <v>2311</v>
      </c>
      <c r="U656" s="7" t="s">
        <v>76</v>
      </c>
      <c r="V656" s="26" t="e">
        <f t="shared" ca="1" si="24"/>
        <v>#NAME?</v>
      </c>
      <c r="W656" s="7"/>
      <c r="X656" s="7"/>
      <c r="Y656" s="31" t="s">
        <v>210</v>
      </c>
      <c r="Z656" s="32"/>
      <c r="AA656" s="33">
        <v>45103</v>
      </c>
      <c r="AB656" s="34">
        <v>49075100007357</v>
      </c>
      <c r="AC656" s="32"/>
      <c r="AD656" s="32"/>
      <c r="AE656" s="32"/>
      <c r="AF656" s="32"/>
      <c r="AG656" s="32"/>
      <c r="AH656" s="32"/>
      <c r="AI656" s="32"/>
      <c r="AJ656" s="32"/>
      <c r="AK656" s="32">
        <v>200323.08</v>
      </c>
      <c r="AL656" s="32">
        <v>202185.21</v>
      </c>
      <c r="AM656" s="32">
        <v>254401.12</v>
      </c>
      <c r="AN656" s="32">
        <v>256470.23</v>
      </c>
      <c r="AO656" s="32">
        <v>258614.98</v>
      </c>
      <c r="AP656" s="32">
        <v>310396.68</v>
      </c>
      <c r="AQ656" s="32">
        <v>312685.08</v>
      </c>
      <c r="AR656" s="32">
        <v>315303.3</v>
      </c>
      <c r="AS656" s="32">
        <v>342539.61</v>
      </c>
      <c r="AT656" s="32">
        <v>394597.36</v>
      </c>
      <c r="AU656" s="32">
        <v>396000.75</v>
      </c>
      <c r="AV656" s="32">
        <v>554884.69999999995</v>
      </c>
      <c r="AW656" s="32">
        <v>566615.4</v>
      </c>
      <c r="AX656" s="32">
        <v>571284.5</v>
      </c>
      <c r="AY656" s="32">
        <v>571108.5</v>
      </c>
      <c r="AZ656" s="32">
        <v>574691.35</v>
      </c>
      <c r="BA656" s="32">
        <v>579845.1</v>
      </c>
      <c r="BB656" s="32">
        <v>584114.56000000006</v>
      </c>
      <c r="BC656" s="32">
        <v>663552.99</v>
      </c>
      <c r="BD656" s="32">
        <v>670041.37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2313</v>
      </c>
      <c r="C657" s="4" t="s">
        <v>2314</v>
      </c>
      <c r="D657" s="7" t="s">
        <v>18</v>
      </c>
      <c r="E657" s="7" t="s">
        <v>19</v>
      </c>
      <c r="F657" s="7" t="s">
        <v>1137</v>
      </c>
      <c r="G657" s="7" t="e">
        <f t="shared" ca="1" si="23"/>
        <v>#NAME?</v>
      </c>
      <c r="H657" s="26" t="s">
        <v>224</v>
      </c>
      <c r="I657" s="26" t="s">
        <v>310</v>
      </c>
      <c r="J657" s="7" t="str">
        <f t="shared" si="28"/>
        <v>Não</v>
      </c>
      <c r="K657" s="27">
        <v>45448</v>
      </c>
      <c r="L657" s="27"/>
      <c r="M657" s="7" t="s">
        <v>437</v>
      </c>
      <c r="N657" s="28">
        <v>7.0000000000000001E-3</v>
      </c>
      <c r="O657" s="7" t="s">
        <v>23</v>
      </c>
      <c r="P657" s="29">
        <v>0</v>
      </c>
      <c r="Q657" s="94"/>
      <c r="R657" s="30"/>
      <c r="S657" s="7" t="s">
        <v>208</v>
      </c>
      <c r="T657" s="7" t="s">
        <v>2315</v>
      </c>
      <c r="U657" s="7" t="s">
        <v>19</v>
      </c>
      <c r="V657" s="26" t="e">
        <f t="shared" ca="1" si="24"/>
        <v>#NAME?</v>
      </c>
      <c r="W657" s="7"/>
      <c r="X657" s="7" t="s">
        <v>34</v>
      </c>
      <c r="Y657" s="31" t="s">
        <v>210</v>
      </c>
      <c r="Z657" s="32"/>
      <c r="AA657" s="33">
        <v>45448</v>
      </c>
      <c r="AB657" s="34">
        <v>49075100015041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>
        <v>11609.16</v>
      </c>
      <c r="AX657" s="32">
        <v>11725.87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2316</v>
      </c>
      <c r="C658" s="4" t="s">
        <v>2317</v>
      </c>
      <c r="D658" s="7" t="s">
        <v>18</v>
      </c>
      <c r="E658" s="7" t="s">
        <v>30</v>
      </c>
      <c r="F658" s="7" t="s">
        <v>31</v>
      </c>
      <c r="G658" s="7" t="e">
        <f t="shared" ca="1" si="23"/>
        <v>#NAME?</v>
      </c>
      <c r="H658" s="26" t="s">
        <v>215</v>
      </c>
      <c r="I658" s="26" t="s">
        <v>23</v>
      </c>
      <c r="J658" s="7" t="str">
        <f t="shared" si="28"/>
        <v>Não</v>
      </c>
      <c r="K658" s="27">
        <v>45685</v>
      </c>
      <c r="L658" s="27"/>
      <c r="M658" s="7" t="s">
        <v>115</v>
      </c>
      <c r="N658" s="28">
        <v>1.2E-2</v>
      </c>
      <c r="O658" s="7" t="s">
        <v>23</v>
      </c>
      <c r="P658" s="29">
        <v>0</v>
      </c>
      <c r="Q658" s="94"/>
      <c r="R658" s="30"/>
      <c r="S658" s="7" t="s">
        <v>208</v>
      </c>
      <c r="T658" s="7" t="s">
        <v>2318</v>
      </c>
      <c r="U658" s="7" t="s">
        <v>117</v>
      </c>
      <c r="V658" s="26" t="e">
        <f t="shared" ca="1" si="24"/>
        <v>#NAME?</v>
      </c>
      <c r="W658" s="7"/>
      <c r="X658" s="7" t="s">
        <v>34</v>
      </c>
      <c r="Y658" s="31"/>
      <c r="Z658" s="32"/>
      <c r="AA658" s="33"/>
      <c r="AB658" s="34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2319</v>
      </c>
      <c r="C659" s="4" t="s">
        <v>2320</v>
      </c>
      <c r="D659" s="7" t="s">
        <v>18</v>
      </c>
      <c r="E659" s="7" t="s">
        <v>76</v>
      </c>
      <c r="F659" s="7" t="s">
        <v>351</v>
      </c>
      <c r="G659" s="7" t="e">
        <f t="shared" ca="1" si="23"/>
        <v>#NAME?</v>
      </c>
      <c r="H659" s="26" t="s">
        <v>224</v>
      </c>
      <c r="I659" s="26" t="s">
        <v>225</v>
      </c>
      <c r="J659" s="7" t="str">
        <f t="shared" si="28"/>
        <v>Não</v>
      </c>
      <c r="K659" s="27">
        <v>45163</v>
      </c>
      <c r="L659" s="27"/>
      <c r="M659" s="7" t="s">
        <v>22</v>
      </c>
      <c r="N659" s="28">
        <v>0.01</v>
      </c>
      <c r="O659" s="7" t="s">
        <v>23</v>
      </c>
      <c r="P659" s="29">
        <v>0</v>
      </c>
      <c r="Q659" s="94"/>
      <c r="R659" s="94"/>
      <c r="S659" s="7" t="s">
        <v>208</v>
      </c>
      <c r="T659" s="7" t="s">
        <v>2321</v>
      </c>
      <c r="U659" s="7" t="s">
        <v>76</v>
      </c>
      <c r="V659" s="26" t="e">
        <f t="shared" ca="1" si="24"/>
        <v>#NAME?</v>
      </c>
      <c r="W659" s="7"/>
      <c r="X659" s="7"/>
      <c r="Y659" s="31" t="s">
        <v>324</v>
      </c>
      <c r="Z659" s="32"/>
      <c r="AA659" s="33">
        <v>45163</v>
      </c>
      <c r="AB659" s="34">
        <v>49075100011801</v>
      </c>
      <c r="AC659" s="32"/>
      <c r="AD659" s="32"/>
      <c r="AE659" s="32">
        <v>51295.86</v>
      </c>
      <c r="AF659" s="32">
        <v>0</v>
      </c>
      <c r="AG659" s="32">
        <v>0</v>
      </c>
      <c r="AH659" s="32">
        <v>0</v>
      </c>
      <c r="AI659" s="32">
        <v>0</v>
      </c>
      <c r="AJ659" s="32">
        <v>0</v>
      </c>
      <c r="AK659" s="32">
        <v>0</v>
      </c>
      <c r="AL659" s="32">
        <v>0</v>
      </c>
      <c r="AM659" s="32">
        <v>0</v>
      </c>
      <c r="AN659" s="32">
        <v>0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2322</v>
      </c>
      <c r="C660" s="53" t="s">
        <v>2323</v>
      </c>
      <c r="D660" s="7" t="s">
        <v>18</v>
      </c>
      <c r="E660" s="7" t="s">
        <v>76</v>
      </c>
      <c r="F660" s="7" t="s">
        <v>351</v>
      </c>
      <c r="G660" s="7" t="e">
        <f t="shared" ca="1" si="23"/>
        <v>#NAME?</v>
      </c>
      <c r="H660" s="26" t="s">
        <v>206</v>
      </c>
      <c r="I660" s="26" t="s">
        <v>23</v>
      </c>
      <c r="J660" s="7" t="str">
        <f t="shared" si="28"/>
        <v>Não</v>
      </c>
      <c r="K660" s="27">
        <v>44936</v>
      </c>
      <c r="L660" s="27">
        <v>45433</v>
      </c>
      <c r="M660" s="7" t="s">
        <v>22</v>
      </c>
      <c r="N660" s="28">
        <v>0.01</v>
      </c>
      <c r="O660" s="7" t="s">
        <v>23</v>
      </c>
      <c r="P660" s="29">
        <v>0</v>
      </c>
      <c r="Q660" s="30"/>
      <c r="R660" s="94"/>
      <c r="S660" s="7" t="s">
        <v>208</v>
      </c>
      <c r="T660" s="7" t="s">
        <v>2321</v>
      </c>
      <c r="U660" s="7" t="s">
        <v>76</v>
      </c>
      <c r="V660" s="26" t="e">
        <f t="shared" ca="1" si="24"/>
        <v>#NAME?</v>
      </c>
      <c r="W660" s="7"/>
      <c r="X660" s="7"/>
      <c r="Y660" s="31" t="s">
        <v>324</v>
      </c>
      <c r="Z660" s="32"/>
      <c r="AA660" s="33">
        <v>44936</v>
      </c>
      <c r="AB660" s="34">
        <v>49075100012687</v>
      </c>
      <c r="AC660" s="32"/>
      <c r="AD660" s="32"/>
      <c r="AE660" s="32"/>
      <c r="AF660" s="32">
        <v>172068.9</v>
      </c>
      <c r="AG660" s="32">
        <v>173538.72</v>
      </c>
      <c r="AH660" s="32">
        <v>120603.37</v>
      </c>
      <c r="AI660" s="32">
        <v>141559.66</v>
      </c>
      <c r="AJ660" s="32">
        <v>147998.45000000001</v>
      </c>
      <c r="AK660" s="32">
        <v>149308.13</v>
      </c>
      <c r="AL660" s="32">
        <v>150534.88</v>
      </c>
      <c r="AM660" s="32">
        <v>181945.64</v>
      </c>
      <c r="AN660" s="32">
        <v>77673.740000000005</v>
      </c>
      <c r="AO660" s="32">
        <v>78274.95</v>
      </c>
      <c r="AP660" s="32">
        <v>78830.87</v>
      </c>
      <c r="AQ660" s="32">
        <v>79432.929999999993</v>
      </c>
      <c r="AR660" s="32">
        <v>80159.88</v>
      </c>
      <c r="AS660" s="32">
        <v>29814.84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2324</v>
      </c>
      <c r="C661" s="53" t="s">
        <v>2325</v>
      </c>
      <c r="D661" s="7" t="s">
        <v>18</v>
      </c>
      <c r="E661" s="7" t="s">
        <v>76</v>
      </c>
      <c r="F661" s="7" t="s">
        <v>229</v>
      </c>
      <c r="G661" s="7" t="e">
        <f t="shared" ca="1" si="23"/>
        <v>#NAME?</v>
      </c>
      <c r="H661" s="26" t="s">
        <v>215</v>
      </c>
      <c r="I661" s="26" t="s">
        <v>23</v>
      </c>
      <c r="J661" s="7" t="str">
        <f t="shared" si="28"/>
        <v>Sim</v>
      </c>
      <c r="K661" s="27">
        <v>45460</v>
      </c>
      <c r="L661" s="27"/>
      <c r="M661" s="7" t="s">
        <v>22</v>
      </c>
      <c r="N661" s="28">
        <v>1.2E-2</v>
      </c>
      <c r="O661" s="7" t="s">
        <v>23</v>
      </c>
      <c r="P661" s="29">
        <v>0</v>
      </c>
      <c r="Q661" s="30" t="s">
        <v>2326</v>
      </c>
      <c r="R661" s="94"/>
      <c r="S661" s="7" t="s">
        <v>208</v>
      </c>
      <c r="T661" s="7" t="s">
        <v>2327</v>
      </c>
      <c r="U661" s="7" t="s">
        <v>76</v>
      </c>
      <c r="V661" s="26" t="e">
        <f t="shared" ca="1" si="24"/>
        <v>#NAME?</v>
      </c>
      <c r="W661" s="7"/>
      <c r="X661" s="7" t="s">
        <v>34</v>
      </c>
      <c r="Y661" s="31" t="s">
        <v>210</v>
      </c>
      <c r="Z661" s="32"/>
      <c r="AA661" s="33">
        <v>45460</v>
      </c>
      <c r="AB661" s="34">
        <v>49075100015163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>
        <v>147978.20000000001</v>
      </c>
      <c r="AX661" s="32">
        <v>243732.3</v>
      </c>
      <c r="AY661" s="32">
        <v>245865.18</v>
      </c>
      <c r="AZ661" s="32">
        <v>247604.43</v>
      </c>
      <c r="BA661" s="32">
        <v>249926.12</v>
      </c>
      <c r="BB661" s="32">
        <v>251550.17</v>
      </c>
      <c r="BC661" s="32">
        <v>253489.7</v>
      </c>
      <c r="BD661" s="32">
        <v>255818.99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120</v>
      </c>
      <c r="C662" s="53" t="s">
        <v>2328</v>
      </c>
      <c r="D662" s="7" t="s">
        <v>112</v>
      </c>
      <c r="E662" s="7" t="s">
        <v>19</v>
      </c>
      <c r="F662" s="7" t="s">
        <v>39</v>
      </c>
      <c r="G662" s="7" t="e">
        <f t="shared" ca="1" si="23"/>
        <v>#NAME?</v>
      </c>
      <c r="H662" s="26" t="s">
        <v>215</v>
      </c>
      <c r="I662" s="26" t="s">
        <v>23</v>
      </c>
      <c r="J662" s="7" t="str">
        <f t="shared" si="28"/>
        <v>Não</v>
      </c>
      <c r="K662" s="27">
        <v>45695</v>
      </c>
      <c r="L662" s="27"/>
      <c r="M662" s="7" t="s">
        <v>22</v>
      </c>
      <c r="N662" s="28">
        <v>8.0000000000000002E-3</v>
      </c>
      <c r="O662" s="7" t="s">
        <v>23</v>
      </c>
      <c r="P662" s="29">
        <v>0</v>
      </c>
      <c r="Q662" s="30"/>
      <c r="R662" s="94"/>
      <c r="S662" s="7" t="s">
        <v>208</v>
      </c>
      <c r="T662" s="7" t="s">
        <v>123</v>
      </c>
      <c r="U662" s="7" t="s">
        <v>19</v>
      </c>
      <c r="V662" s="26" t="e">
        <f t="shared" ca="1" si="24"/>
        <v>#NAME?</v>
      </c>
      <c r="W662" s="7"/>
      <c r="X662" s="7" t="s">
        <v>26</v>
      </c>
      <c r="Y662" s="31"/>
      <c r="Z662" s="32"/>
      <c r="AA662" s="33"/>
      <c r="AB662" s="34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79" t="s">
        <v>2329</v>
      </c>
      <c r="C663" s="148" t="s">
        <v>2330</v>
      </c>
      <c r="D663" s="7" t="s">
        <v>18</v>
      </c>
      <c r="E663" s="7" t="s">
        <v>76</v>
      </c>
      <c r="F663" s="7" t="s">
        <v>88</v>
      </c>
      <c r="G663" s="7" t="e">
        <f t="shared" ca="1" si="23"/>
        <v>#NAME?</v>
      </c>
      <c r="H663" s="26" t="s">
        <v>224</v>
      </c>
      <c r="I663" s="26" t="s">
        <v>291</v>
      </c>
      <c r="J663" s="7" t="str">
        <f t="shared" si="28"/>
        <v>Não</v>
      </c>
      <c r="K663" s="27">
        <v>45163</v>
      </c>
      <c r="L663" s="27"/>
      <c r="M663" s="7" t="s">
        <v>267</v>
      </c>
      <c r="N663" s="28">
        <v>1.4999999999999999E-2</v>
      </c>
      <c r="O663" s="7" t="s">
        <v>84</v>
      </c>
      <c r="P663" s="29">
        <v>0.1</v>
      </c>
      <c r="Q663" s="94"/>
      <c r="R663" s="94"/>
      <c r="S663" s="7" t="s">
        <v>208</v>
      </c>
      <c r="T663" s="7" t="s">
        <v>2331</v>
      </c>
      <c r="U663" s="7" t="s">
        <v>76</v>
      </c>
      <c r="V663" s="26" t="e">
        <f t="shared" ca="1" si="24"/>
        <v>#NAME?</v>
      </c>
      <c r="W663" s="7"/>
      <c r="X663" s="7"/>
      <c r="Y663" s="31" t="s">
        <v>210</v>
      </c>
      <c r="Z663" s="32"/>
      <c r="AA663" s="33">
        <v>45163</v>
      </c>
      <c r="AB663" s="34">
        <v>49075100011818</v>
      </c>
      <c r="AC663" s="32"/>
      <c r="AD663" s="32"/>
      <c r="AE663" s="32"/>
      <c r="AF663" s="32"/>
      <c r="AG663" s="32"/>
      <c r="AH663" s="32">
        <v>0</v>
      </c>
      <c r="AI663" s="32">
        <v>0</v>
      </c>
      <c r="AJ663" s="32">
        <v>0</v>
      </c>
      <c r="AK663" s="32">
        <v>0</v>
      </c>
      <c r="AL663" s="32">
        <v>0</v>
      </c>
      <c r="AM663" s="32">
        <v>0</v>
      </c>
      <c r="AN663" s="32">
        <v>0</v>
      </c>
      <c r="AO663" s="32">
        <v>0</v>
      </c>
      <c r="AP663" s="32">
        <v>0</v>
      </c>
      <c r="AQ663" s="32">
        <v>0</v>
      </c>
      <c r="AR663" s="32">
        <v>0</v>
      </c>
      <c r="AS663" s="32">
        <v>0</v>
      </c>
      <c r="AT663" s="32">
        <v>0</v>
      </c>
      <c r="AU663" s="32">
        <v>0</v>
      </c>
      <c r="AV663" s="32">
        <v>0</v>
      </c>
      <c r="AW663" s="32">
        <v>0</v>
      </c>
      <c r="AX663" s="32">
        <v>0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4" t="s">
        <v>2332</v>
      </c>
      <c r="C664" s="4" t="s">
        <v>2333</v>
      </c>
      <c r="D664" s="7" t="s">
        <v>18</v>
      </c>
      <c r="E664" s="7" t="s">
        <v>30</v>
      </c>
      <c r="F664" s="7" t="s">
        <v>31</v>
      </c>
      <c r="G664" s="7" t="e">
        <f t="shared" ca="1" si="23"/>
        <v>#NAME?</v>
      </c>
      <c r="H664" s="26" t="s">
        <v>215</v>
      </c>
      <c r="I664" s="26" t="s">
        <v>23</v>
      </c>
      <c r="J664" s="7" t="str">
        <f t="shared" si="28"/>
        <v>Não</v>
      </c>
      <c r="K664" s="27">
        <v>45075</v>
      </c>
      <c r="L664" s="7"/>
      <c r="M664" s="7" t="s">
        <v>326</v>
      </c>
      <c r="N664" s="28">
        <v>2.5000000000000001E-2</v>
      </c>
      <c r="O664" s="7" t="s">
        <v>248</v>
      </c>
      <c r="P664" s="29">
        <v>0.2</v>
      </c>
      <c r="Q664" s="94"/>
      <c r="R664" s="94"/>
      <c r="S664" s="7" t="s">
        <v>208</v>
      </c>
      <c r="T664" s="7" t="s">
        <v>2334</v>
      </c>
      <c r="U664" s="7" t="s">
        <v>117</v>
      </c>
      <c r="V664" s="26" t="e">
        <f t="shared" ca="1" si="24"/>
        <v>#NAME?</v>
      </c>
      <c r="W664" s="7"/>
      <c r="X664" s="7"/>
      <c r="Y664" s="31" t="s">
        <v>210</v>
      </c>
      <c r="Z664" s="32"/>
      <c r="AA664" s="33">
        <v>45075</v>
      </c>
      <c r="AB664" s="34">
        <v>49075100007373</v>
      </c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49931.15</v>
      </c>
      <c r="AK664" s="32">
        <v>51939.1</v>
      </c>
      <c r="AL664" s="32">
        <v>57669.29</v>
      </c>
      <c r="AM664" s="32">
        <v>66902.600000000006</v>
      </c>
      <c r="AN664" s="32">
        <v>66641.42</v>
      </c>
      <c r="AO664" s="32">
        <v>68617.759999999995</v>
      </c>
      <c r="AP664" s="32">
        <v>73801.62</v>
      </c>
      <c r="AQ664" s="32">
        <v>82681.06</v>
      </c>
      <c r="AR664" s="32">
        <v>81896.27</v>
      </c>
      <c r="AS664" s="32">
        <v>83029.070000000007</v>
      </c>
      <c r="AT664" s="32">
        <v>89381.9</v>
      </c>
      <c r="AU664" s="32">
        <v>90768.54</v>
      </c>
      <c r="AV664" s="32">
        <v>94097.87</v>
      </c>
      <c r="AW664" s="32">
        <v>94153.82</v>
      </c>
      <c r="AX664" s="32">
        <v>101207.6</v>
      </c>
      <c r="AY664" s="32">
        <v>102324.54</v>
      </c>
      <c r="AZ664" s="32">
        <v>101169.29</v>
      </c>
      <c r="BA664" s="32">
        <v>98688.81</v>
      </c>
      <c r="BB664" s="32">
        <v>96813.7</v>
      </c>
      <c r="BC664" s="32">
        <v>93792.65</v>
      </c>
      <c r="BD664" s="32">
        <v>96691.83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4" t="s">
        <v>2335</v>
      </c>
      <c r="C665" s="4" t="s">
        <v>2336</v>
      </c>
      <c r="D665" s="7" t="s">
        <v>18</v>
      </c>
      <c r="E665" s="7" t="s">
        <v>19</v>
      </c>
      <c r="F665" s="7" t="s">
        <v>1137</v>
      </c>
      <c r="G665" s="7" t="e">
        <f t="shared" ca="1" si="23"/>
        <v>#NAME?</v>
      </c>
      <c r="H665" s="26" t="s">
        <v>224</v>
      </c>
      <c r="I665" s="26" t="s">
        <v>310</v>
      </c>
      <c r="J665" s="7" t="str">
        <f t="shared" si="28"/>
        <v>Não</v>
      </c>
      <c r="K665" s="27">
        <v>45448</v>
      </c>
      <c r="L665" s="7"/>
      <c r="M665" s="7" t="s">
        <v>437</v>
      </c>
      <c r="N665" s="28">
        <v>7.0000000000000001E-3</v>
      </c>
      <c r="O665" s="7" t="s">
        <v>23</v>
      </c>
      <c r="P665" s="29">
        <v>0</v>
      </c>
      <c r="Q665" s="94"/>
      <c r="R665" s="94"/>
      <c r="S665" s="7" t="s">
        <v>208</v>
      </c>
      <c r="T665" s="7" t="s">
        <v>2337</v>
      </c>
      <c r="U665" s="7" t="s">
        <v>19</v>
      </c>
      <c r="V665" s="26" t="e">
        <f t="shared" ca="1" si="24"/>
        <v>#NAME?</v>
      </c>
      <c r="W665" s="7"/>
      <c r="X665" s="7" t="s">
        <v>34</v>
      </c>
      <c r="Y665" s="31" t="s">
        <v>210</v>
      </c>
      <c r="Z665" s="32"/>
      <c r="AA665" s="33">
        <v>45448</v>
      </c>
      <c r="AB665" s="34">
        <v>49075100015031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>
        <v>11609.16</v>
      </c>
      <c r="AX665" s="32">
        <v>11725.87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>
        <v>0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2338</v>
      </c>
      <c r="C666" s="48" t="s">
        <v>2339</v>
      </c>
      <c r="D666" s="7" t="s">
        <v>18</v>
      </c>
      <c r="E666" s="7" t="s">
        <v>19</v>
      </c>
      <c r="F666" s="7" t="s">
        <v>266</v>
      </c>
      <c r="G666" s="7" t="e">
        <f t="shared" ca="1" si="23"/>
        <v>#NAME?</v>
      </c>
      <c r="H666" s="26" t="s">
        <v>215</v>
      </c>
      <c r="I666" s="26" t="s">
        <v>23</v>
      </c>
      <c r="J666" s="7" t="str">
        <f t="shared" si="28"/>
        <v>Não</v>
      </c>
      <c r="K666" s="27">
        <v>45568</v>
      </c>
      <c r="L666" s="7"/>
      <c r="M666" s="7" t="s">
        <v>22</v>
      </c>
      <c r="N666" s="28">
        <v>1.2E-2</v>
      </c>
      <c r="O666" s="7" t="s">
        <v>23</v>
      </c>
      <c r="P666" s="29">
        <v>0</v>
      </c>
      <c r="Q666" s="145"/>
      <c r="R666" s="94"/>
      <c r="S666" s="7" t="s">
        <v>208</v>
      </c>
      <c r="T666" s="7" t="s">
        <v>2340</v>
      </c>
      <c r="U666" s="7" t="s">
        <v>19</v>
      </c>
      <c r="V666" s="26" t="e">
        <f t="shared" ca="1" si="24"/>
        <v>#NAME?</v>
      </c>
      <c r="W666" s="7"/>
      <c r="X666" s="7" t="s">
        <v>34</v>
      </c>
      <c r="Y666" s="31"/>
      <c r="Z666" s="32"/>
      <c r="AA666" s="33">
        <v>45568</v>
      </c>
      <c r="AB666" s="34">
        <v>49075100016062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>
        <v>145011.34</v>
      </c>
      <c r="BB666" s="32">
        <v>146219.68</v>
      </c>
      <c r="BC666" s="32">
        <v>147608.42000000001</v>
      </c>
      <c r="BD666" s="32">
        <v>149073.35999999999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2341</v>
      </c>
      <c r="C667" s="48" t="s">
        <v>2342</v>
      </c>
      <c r="D667" s="7" t="s">
        <v>18</v>
      </c>
      <c r="E667" s="7" t="s">
        <v>76</v>
      </c>
      <c r="F667" s="7" t="s">
        <v>88</v>
      </c>
      <c r="G667" s="7" t="e">
        <f t="shared" ca="1" si="23"/>
        <v>#NAME?</v>
      </c>
      <c r="H667" s="26" t="s">
        <v>215</v>
      </c>
      <c r="I667" s="26" t="s">
        <v>23</v>
      </c>
      <c r="J667" s="7" t="str">
        <f t="shared" si="28"/>
        <v>Não</v>
      </c>
      <c r="K667" s="27">
        <v>44958</v>
      </c>
      <c r="L667" s="7"/>
      <c r="M667" s="7" t="s">
        <v>22</v>
      </c>
      <c r="N667" s="28">
        <v>7.0000000000000001E-3</v>
      </c>
      <c r="O667" s="7" t="s">
        <v>23</v>
      </c>
      <c r="P667" s="29">
        <v>0</v>
      </c>
      <c r="Q667" s="145"/>
      <c r="R667" s="94"/>
      <c r="S667" s="7" t="s">
        <v>254</v>
      </c>
      <c r="T667" s="7" t="s">
        <v>2343</v>
      </c>
      <c r="U667" s="7" t="s">
        <v>76</v>
      </c>
      <c r="V667" s="26" t="e">
        <f t="shared" ca="1" si="24"/>
        <v>#NAME?</v>
      </c>
      <c r="W667" s="7"/>
      <c r="X667" s="7" t="s">
        <v>34</v>
      </c>
      <c r="Y667" s="31" t="s">
        <v>533</v>
      </c>
      <c r="Z667" s="32"/>
      <c r="AA667" s="33">
        <v>44958</v>
      </c>
      <c r="AB667" s="34">
        <v>49075100006628</v>
      </c>
      <c r="AC667" s="32"/>
      <c r="AD667" s="32"/>
      <c r="AE667" s="32"/>
      <c r="AF667" s="32">
        <v>0</v>
      </c>
      <c r="AG667" s="32">
        <v>2977311.65</v>
      </c>
      <c r="AH667" s="32">
        <v>1365838.92</v>
      </c>
      <c r="AI667" s="32">
        <v>1374697.27</v>
      </c>
      <c r="AJ667" s="32">
        <v>1389671.12</v>
      </c>
      <c r="AK667" s="32">
        <v>1402232.72</v>
      </c>
      <c r="AL667" s="32">
        <v>1409788.24</v>
      </c>
      <c r="AM667" s="32">
        <v>1422979.54</v>
      </c>
      <c r="AN667" s="32">
        <v>1434733.03</v>
      </c>
      <c r="AO667" s="32">
        <v>1447073.51</v>
      </c>
      <c r="AP667" s="32">
        <v>1458586.15</v>
      </c>
      <c r="AQ667" s="32">
        <v>1470626.55</v>
      </c>
      <c r="AR667" s="32">
        <v>1483501.85</v>
      </c>
      <c r="AS667" s="32">
        <v>1790089.98</v>
      </c>
      <c r="AT667" s="32">
        <v>1806232.88</v>
      </c>
      <c r="AU667" s="32">
        <v>1805004.82</v>
      </c>
      <c r="AV667" s="32">
        <v>1819494</v>
      </c>
      <c r="AW667" s="32">
        <v>1834511</v>
      </c>
      <c r="AX667" s="32">
        <v>1849257</v>
      </c>
      <c r="AY667" s="32">
        <v>1864967.12</v>
      </c>
      <c r="AZ667" s="32">
        <v>1724552.06</v>
      </c>
      <c r="BA667" s="32">
        <v>1739516.72</v>
      </c>
      <c r="BB667" s="32">
        <v>1649560.58</v>
      </c>
      <c r="BC667" s="32">
        <v>1612009.45</v>
      </c>
      <c r="BD667" s="32">
        <v>1604865.14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2341</v>
      </c>
      <c r="C668" s="48" t="s">
        <v>2344</v>
      </c>
      <c r="D668" s="7" t="s">
        <v>18</v>
      </c>
      <c r="E668" s="7" t="s">
        <v>76</v>
      </c>
      <c r="F668" s="7" t="s">
        <v>88</v>
      </c>
      <c r="G668" s="7" t="e">
        <f t="shared" ca="1" si="23"/>
        <v>#NAME?</v>
      </c>
      <c r="H668" s="26" t="s">
        <v>215</v>
      </c>
      <c r="I668" s="26" t="s">
        <v>23</v>
      </c>
      <c r="J668" s="7" t="str">
        <f t="shared" si="28"/>
        <v>Não</v>
      </c>
      <c r="K668" s="27">
        <v>44998</v>
      </c>
      <c r="L668" s="7"/>
      <c r="M668" s="7" t="s">
        <v>22</v>
      </c>
      <c r="N668" s="28">
        <v>7.0000000000000001E-3</v>
      </c>
      <c r="O668" s="7" t="s">
        <v>23</v>
      </c>
      <c r="P668" s="29">
        <v>0</v>
      </c>
      <c r="Q668" s="145"/>
      <c r="R668" s="94"/>
      <c r="S668" s="7" t="s">
        <v>254</v>
      </c>
      <c r="T668" s="7" t="s">
        <v>2343</v>
      </c>
      <c r="U668" s="7" t="s">
        <v>76</v>
      </c>
      <c r="V668" s="26" t="e">
        <f t="shared" ca="1" si="24"/>
        <v>#NAME?</v>
      </c>
      <c r="W668" s="7"/>
      <c r="X668" s="7" t="s">
        <v>34</v>
      </c>
      <c r="Y668" s="31" t="s">
        <v>533</v>
      </c>
      <c r="Z668" s="32"/>
      <c r="AA668" s="33">
        <v>44998</v>
      </c>
      <c r="AB668" s="34">
        <v>49075100008851</v>
      </c>
      <c r="AC668" s="32"/>
      <c r="AD668" s="32"/>
      <c r="AE668" s="32"/>
      <c r="AF668" s="32">
        <v>0</v>
      </c>
      <c r="AG668" s="32">
        <v>0</v>
      </c>
      <c r="AH668" s="32">
        <v>1643644.34</v>
      </c>
      <c r="AI668" s="32">
        <v>1653139.89</v>
      </c>
      <c r="AJ668" s="32">
        <v>1667434.67</v>
      </c>
      <c r="AK668" s="32">
        <v>1683033.97</v>
      </c>
      <c r="AL668" s="32">
        <v>1694859.99</v>
      </c>
      <c r="AM668" s="32">
        <v>1710534.55</v>
      </c>
      <c r="AN668" s="32">
        <v>1716725.01</v>
      </c>
      <c r="AO668" s="32">
        <v>1732559.45</v>
      </c>
      <c r="AP668" s="32">
        <v>1744628.66</v>
      </c>
      <c r="AQ668" s="32">
        <v>1759607.04</v>
      </c>
      <c r="AR668" s="32">
        <v>1772542.69</v>
      </c>
      <c r="AS668" s="32">
        <v>1786002.2</v>
      </c>
      <c r="AT668" s="32">
        <v>1609197.92</v>
      </c>
      <c r="AU668" s="32">
        <v>1392126.01</v>
      </c>
      <c r="AV668" s="32">
        <v>1397344</v>
      </c>
      <c r="AW668" s="32">
        <v>1409133</v>
      </c>
      <c r="AX668" s="32">
        <v>1421580</v>
      </c>
      <c r="AY668" s="32">
        <v>1431504.89</v>
      </c>
      <c r="AZ668" s="32">
        <v>1442077.92</v>
      </c>
      <c r="BA668" s="32">
        <v>1453611.1</v>
      </c>
      <c r="BB668" s="32">
        <v>1402724.25</v>
      </c>
      <c r="BC668" s="32">
        <v>1412886.02</v>
      </c>
      <c r="BD668" s="32">
        <v>1403982.76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2341</v>
      </c>
      <c r="C669" s="48" t="s">
        <v>2345</v>
      </c>
      <c r="D669" s="7" t="s">
        <v>18</v>
      </c>
      <c r="E669" s="7" t="s">
        <v>76</v>
      </c>
      <c r="F669" s="7" t="s">
        <v>88</v>
      </c>
      <c r="G669" s="7" t="e">
        <f t="shared" ca="1" si="23"/>
        <v>#NAME?</v>
      </c>
      <c r="H669" s="26" t="s">
        <v>343</v>
      </c>
      <c r="I669" s="26" t="s">
        <v>23</v>
      </c>
      <c r="J669" s="7" t="str">
        <f t="shared" si="28"/>
        <v>Não</v>
      </c>
      <c r="K669" s="27">
        <v>45701</v>
      </c>
      <c r="L669" s="7"/>
      <c r="M669" s="7" t="s">
        <v>90</v>
      </c>
      <c r="N669" s="28">
        <v>0.01</v>
      </c>
      <c r="O669" s="7" t="s">
        <v>23</v>
      </c>
      <c r="P669" s="29">
        <v>0</v>
      </c>
      <c r="Q669" s="145"/>
      <c r="R669" s="94"/>
      <c r="S669" s="7" t="s">
        <v>254</v>
      </c>
      <c r="T669" s="7" t="s">
        <v>2343</v>
      </c>
      <c r="U669" s="7" t="s">
        <v>76</v>
      </c>
      <c r="V669" s="26" t="e">
        <f t="shared" ca="1" si="24"/>
        <v>#NAME?</v>
      </c>
      <c r="W669" s="7"/>
      <c r="X669" s="7" t="s">
        <v>34</v>
      </c>
      <c r="Y669" s="31"/>
      <c r="Z669" s="32"/>
      <c r="AA669" s="33"/>
      <c r="AB669" s="34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40" t="s">
        <v>2346</v>
      </c>
      <c r="C670" s="93" t="s">
        <v>2347</v>
      </c>
      <c r="D670" s="7" t="s">
        <v>18</v>
      </c>
      <c r="E670" s="7" t="s">
        <v>76</v>
      </c>
      <c r="F670" s="7" t="s">
        <v>229</v>
      </c>
      <c r="G670" s="7" t="e">
        <f t="shared" ca="1" si="23"/>
        <v>#NAME?</v>
      </c>
      <c r="H670" s="26" t="s">
        <v>215</v>
      </c>
      <c r="I670" s="26" t="s">
        <v>23</v>
      </c>
      <c r="J670" s="7" t="str">
        <f t="shared" si="28"/>
        <v>Sim</v>
      </c>
      <c r="K670" s="27">
        <v>45495</v>
      </c>
      <c r="L670" s="7"/>
      <c r="M670" s="7" t="s">
        <v>22</v>
      </c>
      <c r="N670" s="28">
        <v>1.2E-2</v>
      </c>
      <c r="O670" s="7" t="s">
        <v>23</v>
      </c>
      <c r="P670" s="29">
        <v>0</v>
      </c>
      <c r="Q670" s="180" t="s">
        <v>2348</v>
      </c>
      <c r="R670" s="94"/>
      <c r="S670" s="7" t="s">
        <v>208</v>
      </c>
      <c r="T670" s="7" t="s">
        <v>2349</v>
      </c>
      <c r="U670" s="7" t="s">
        <v>76</v>
      </c>
      <c r="V670" s="26" t="e">
        <f t="shared" ca="1" si="24"/>
        <v>#NAME?</v>
      </c>
      <c r="W670" s="7"/>
      <c r="X670" s="7" t="s">
        <v>34</v>
      </c>
      <c r="Y670" s="31" t="s">
        <v>210</v>
      </c>
      <c r="Z670" s="32"/>
      <c r="AA670" s="33">
        <v>45495</v>
      </c>
      <c r="AB670" s="34">
        <v>49075100015481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>
        <v>73594.8</v>
      </c>
      <c r="AY670" s="32">
        <v>266372.96000000002</v>
      </c>
      <c r="AZ670" s="32">
        <v>268551.98</v>
      </c>
      <c r="BA670" s="32">
        <v>290844.23</v>
      </c>
      <c r="BB670" s="32">
        <v>232954.01</v>
      </c>
      <c r="BC670" s="32">
        <v>234311.66</v>
      </c>
      <c r="BD670" s="32">
        <v>240640.25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40" t="s">
        <v>2350</v>
      </c>
      <c r="C671" s="93" t="s">
        <v>2351</v>
      </c>
      <c r="D671" s="7" t="s">
        <v>107</v>
      </c>
      <c r="E671" s="7" t="s">
        <v>19</v>
      </c>
      <c r="F671" s="7" t="s">
        <v>220</v>
      </c>
      <c r="G671" s="7" t="e">
        <f t="shared" ca="1" si="23"/>
        <v>#NAME?</v>
      </c>
      <c r="H671" s="26" t="s">
        <v>215</v>
      </c>
      <c r="I671" s="26" t="s">
        <v>23</v>
      </c>
      <c r="J671" s="7" t="str">
        <f t="shared" si="28"/>
        <v>Não</v>
      </c>
      <c r="K671" s="27">
        <v>45518</v>
      </c>
      <c r="L671" s="7"/>
      <c r="M671" s="7" t="s">
        <v>22</v>
      </c>
      <c r="N671" s="28">
        <v>1.2E-2</v>
      </c>
      <c r="O671" s="7" t="s">
        <v>23</v>
      </c>
      <c r="P671" s="29">
        <v>0</v>
      </c>
      <c r="Q671" s="180"/>
      <c r="R671" s="94"/>
      <c r="S671" s="7" t="s">
        <v>208</v>
      </c>
      <c r="T671" s="7" t="s">
        <v>2352</v>
      </c>
      <c r="U671" s="7" t="s">
        <v>19</v>
      </c>
      <c r="V671" s="26" t="e">
        <f t="shared" ca="1" si="24"/>
        <v>#NAME?</v>
      </c>
      <c r="W671" s="7"/>
      <c r="X671" s="7" t="s">
        <v>34</v>
      </c>
      <c r="Y671" s="31" t="s">
        <v>210</v>
      </c>
      <c r="Z671" s="32"/>
      <c r="AA671" s="33">
        <v>45518</v>
      </c>
      <c r="AB671" s="34">
        <v>49075100015627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127511.46</v>
      </c>
      <c r="AZ671" s="32">
        <v>128338.66</v>
      </c>
      <c r="BA671" s="32">
        <v>129363.43</v>
      </c>
      <c r="BB671" s="32">
        <v>130129.56</v>
      </c>
      <c r="BC671" s="32">
        <v>131241.72</v>
      </c>
      <c r="BD671" s="32">
        <v>132309.79999999999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14" t="s">
        <v>2353</v>
      </c>
      <c r="C672" s="4" t="s">
        <v>2354</v>
      </c>
      <c r="D672" s="7" t="s">
        <v>18</v>
      </c>
      <c r="E672" s="7" t="s">
        <v>76</v>
      </c>
      <c r="F672" s="7" t="s">
        <v>351</v>
      </c>
      <c r="G672" s="7" t="e">
        <f t="shared" ca="1" si="23"/>
        <v>#NAME?</v>
      </c>
      <c r="H672" s="26" t="s">
        <v>215</v>
      </c>
      <c r="I672" s="26" t="s">
        <v>23</v>
      </c>
      <c r="J672" s="7" t="str">
        <f t="shared" si="28"/>
        <v>Não</v>
      </c>
      <c r="K672" s="27">
        <v>45028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94"/>
      <c r="R672" s="94"/>
      <c r="S672" s="7" t="s">
        <v>208</v>
      </c>
      <c r="T672" s="7" t="s">
        <v>2355</v>
      </c>
      <c r="U672" s="7" t="s">
        <v>76</v>
      </c>
      <c r="V672" s="26" t="e">
        <f t="shared" ca="1" si="24"/>
        <v>#NAME?</v>
      </c>
      <c r="W672" s="7"/>
      <c r="X672" s="7"/>
      <c r="Y672" s="31" t="s">
        <v>324</v>
      </c>
      <c r="Z672" s="32"/>
      <c r="AA672" s="33">
        <v>45028</v>
      </c>
      <c r="AB672" s="34">
        <v>49075100010072</v>
      </c>
      <c r="AC672" s="32"/>
      <c r="AD672" s="32"/>
      <c r="AE672" s="32"/>
      <c r="AF672" s="32"/>
      <c r="AG672" s="32"/>
      <c r="AH672" s="32"/>
      <c r="AI672" s="32">
        <v>392253.97</v>
      </c>
      <c r="AJ672" s="32">
        <v>396340.75</v>
      </c>
      <c r="AK672" s="32">
        <v>400226.43</v>
      </c>
      <c r="AL672" s="32">
        <v>403716.37</v>
      </c>
      <c r="AM672" s="32">
        <v>407861.72</v>
      </c>
      <c r="AN672" s="32">
        <v>461695.5</v>
      </c>
      <c r="AO672" s="32">
        <v>566451.91</v>
      </c>
      <c r="AP672" s="32">
        <v>570890.03</v>
      </c>
      <c r="AQ672" s="32">
        <v>575596.87</v>
      </c>
      <c r="AR672" s="32">
        <v>578456.36</v>
      </c>
      <c r="AS672" s="32">
        <v>583073.19999999995</v>
      </c>
      <c r="AT672" s="32">
        <v>586787.5</v>
      </c>
      <c r="AU672" s="32">
        <v>591462.15</v>
      </c>
      <c r="AV672" s="32">
        <v>595896.69999999995</v>
      </c>
      <c r="AW672" s="32">
        <v>600624.9</v>
      </c>
      <c r="AX672" s="32">
        <v>605414.9</v>
      </c>
      <c r="AY672" s="32">
        <v>609530.74</v>
      </c>
      <c r="AZ672" s="32">
        <v>612660.23</v>
      </c>
      <c r="BA672" s="32">
        <v>615091.65</v>
      </c>
      <c r="BB672" s="32">
        <v>619745.03</v>
      </c>
      <c r="BC672" s="32">
        <v>623921.03</v>
      </c>
      <c r="BD672" s="32">
        <v>629977.19999999995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14" t="s">
        <v>2356</v>
      </c>
      <c r="C673" s="4" t="s">
        <v>2357</v>
      </c>
      <c r="D673" s="7" t="s">
        <v>18</v>
      </c>
      <c r="E673" s="7" t="s">
        <v>76</v>
      </c>
      <c r="F673" s="7" t="s">
        <v>351</v>
      </c>
      <c r="G673" s="7" t="e">
        <f t="shared" ca="1" si="23"/>
        <v>#NAME?</v>
      </c>
      <c r="H673" s="26" t="s">
        <v>343</v>
      </c>
      <c r="I673" s="26" t="s">
        <v>225</v>
      </c>
      <c r="J673" s="7" t="str">
        <f t="shared" si="28"/>
        <v>Não</v>
      </c>
      <c r="K673" s="27">
        <v>45566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94"/>
      <c r="R673" s="94"/>
      <c r="S673" s="7" t="s">
        <v>254</v>
      </c>
      <c r="T673" s="7" t="s">
        <v>2358</v>
      </c>
      <c r="U673" s="7" t="s">
        <v>76</v>
      </c>
      <c r="V673" s="26" t="e">
        <f t="shared" ca="1" si="24"/>
        <v>#NAME?</v>
      </c>
      <c r="W673" s="7"/>
      <c r="X673" s="7" t="s">
        <v>34</v>
      </c>
      <c r="Y673" s="31"/>
      <c r="Z673" s="32"/>
      <c r="AA673" s="33">
        <v>45566</v>
      </c>
      <c r="AB673" s="34">
        <v>49075100015848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>
        <v>0</v>
      </c>
      <c r="BB673" s="32">
        <v>0</v>
      </c>
      <c r="BC673" s="32">
        <v>0</v>
      </c>
      <c r="BD673" s="32">
        <v>0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78" t="s">
        <v>2359</v>
      </c>
      <c r="C674" s="46" t="s">
        <v>2360</v>
      </c>
      <c r="D674" s="7" t="s">
        <v>112</v>
      </c>
      <c r="E674" s="7" t="s">
        <v>30</v>
      </c>
      <c r="F674" s="7" t="s">
        <v>2361</v>
      </c>
      <c r="G674" s="7" t="e">
        <f t="shared" ca="1" si="23"/>
        <v>#NAME?</v>
      </c>
      <c r="H674" s="26" t="s">
        <v>215</v>
      </c>
      <c r="I674" s="26" t="s">
        <v>23</v>
      </c>
      <c r="J674" s="7" t="str">
        <f t="shared" si="28"/>
        <v>Não</v>
      </c>
      <c r="K674" s="27">
        <v>45513</v>
      </c>
      <c r="L674" s="7"/>
      <c r="M674" s="130" t="s">
        <v>267</v>
      </c>
      <c r="N674" s="181">
        <v>1.4999999999999999E-2</v>
      </c>
      <c r="O674" s="182" t="s">
        <v>84</v>
      </c>
      <c r="P674" s="183">
        <v>0.1</v>
      </c>
      <c r="Q674" s="94"/>
      <c r="R674" s="94"/>
      <c r="S674" s="7" t="s">
        <v>208</v>
      </c>
      <c r="T674" s="12" t="s">
        <v>2362</v>
      </c>
      <c r="U674" s="7" t="s">
        <v>127</v>
      </c>
      <c r="V674" s="26" t="e">
        <f t="shared" ca="1" si="24"/>
        <v>#NAME?</v>
      </c>
      <c r="W674" s="7"/>
      <c r="X674" s="7" t="s">
        <v>232</v>
      </c>
      <c r="Y674" s="31" t="s">
        <v>210</v>
      </c>
      <c r="Z674" s="32"/>
      <c r="AA674" s="33">
        <v>45513</v>
      </c>
      <c r="AB674" s="34">
        <v>49075100015635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1796879.88</v>
      </c>
      <c r="AZ674" s="32">
        <v>1787625.67</v>
      </c>
      <c r="BA674" s="32">
        <v>1768907.41</v>
      </c>
      <c r="BB674" s="32">
        <v>1751763.87</v>
      </c>
      <c r="BC674" s="32">
        <v>1748172.09</v>
      </c>
      <c r="BD674" s="32">
        <v>1808620.03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78" t="s">
        <v>2359</v>
      </c>
      <c r="C675" s="46" t="s">
        <v>2363</v>
      </c>
      <c r="D675" s="7" t="s">
        <v>112</v>
      </c>
      <c r="E675" s="7" t="s">
        <v>30</v>
      </c>
      <c r="F675" s="7" t="s">
        <v>2361</v>
      </c>
      <c r="G675" s="7" t="e">
        <f t="shared" ca="1" si="23"/>
        <v>#NAME?</v>
      </c>
      <c r="H675" s="26" t="s">
        <v>215</v>
      </c>
      <c r="I675" s="26" t="s">
        <v>23</v>
      </c>
      <c r="J675" s="7" t="str">
        <f t="shared" si="28"/>
        <v>Não</v>
      </c>
      <c r="K675" s="27">
        <v>45513</v>
      </c>
      <c r="L675" s="7"/>
      <c r="M675" s="130" t="s">
        <v>267</v>
      </c>
      <c r="N675" s="181">
        <v>1.4999999999999999E-2</v>
      </c>
      <c r="O675" s="182" t="s">
        <v>84</v>
      </c>
      <c r="P675" s="183">
        <v>0.1</v>
      </c>
      <c r="Q675" s="94"/>
      <c r="R675" s="94"/>
      <c r="S675" s="7" t="s">
        <v>208</v>
      </c>
      <c r="T675" s="12" t="s">
        <v>2362</v>
      </c>
      <c r="U675" s="7" t="s">
        <v>127</v>
      </c>
      <c r="V675" s="26" t="e">
        <f t="shared" ca="1" si="24"/>
        <v>#NAME?</v>
      </c>
      <c r="W675" s="7"/>
      <c r="X675" s="7" t="s">
        <v>232</v>
      </c>
      <c r="Y675" s="31" t="s">
        <v>210</v>
      </c>
      <c r="Z675" s="32"/>
      <c r="AA675" s="33">
        <v>45513</v>
      </c>
      <c r="AB675" s="34">
        <v>49075100015651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1709655.37</v>
      </c>
      <c r="AZ675" s="32">
        <v>1695451.33</v>
      </c>
      <c r="BA675" s="32">
        <v>1663130.17</v>
      </c>
      <c r="BB675" s="32">
        <v>1647522.51</v>
      </c>
      <c r="BC675" s="32">
        <v>1635246.75</v>
      </c>
      <c r="BD675" s="32">
        <v>1707128.6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2364</v>
      </c>
      <c r="C676" s="46" t="s">
        <v>2365</v>
      </c>
      <c r="D676" s="7" t="s">
        <v>18</v>
      </c>
      <c r="E676" s="7" t="s">
        <v>30</v>
      </c>
      <c r="F676" s="7" t="s">
        <v>93</v>
      </c>
      <c r="G676" s="7" t="e">
        <f t="shared" ca="1" si="23"/>
        <v>#NAME?</v>
      </c>
      <c r="H676" s="26" t="s">
        <v>215</v>
      </c>
      <c r="I676" s="26" t="s">
        <v>23</v>
      </c>
      <c r="J676" s="7" t="str">
        <f t="shared" si="28"/>
        <v>Sim</v>
      </c>
      <c r="K676" s="27">
        <v>45519</v>
      </c>
      <c r="L676" s="7"/>
      <c r="M676" s="130" t="s">
        <v>115</v>
      </c>
      <c r="N676" s="181">
        <v>1.2E-2</v>
      </c>
      <c r="O676" s="182" t="s">
        <v>23</v>
      </c>
      <c r="P676" s="183">
        <v>0</v>
      </c>
      <c r="Q676" s="30" t="s">
        <v>2366</v>
      </c>
      <c r="R676" s="30" t="s">
        <v>1661</v>
      </c>
      <c r="S676" s="7" t="s">
        <v>208</v>
      </c>
      <c r="T676" s="12" t="s">
        <v>2367</v>
      </c>
      <c r="U676" s="7" t="s">
        <v>117</v>
      </c>
      <c r="V676" s="26" t="e">
        <f t="shared" ca="1" si="24"/>
        <v>#NAME?</v>
      </c>
      <c r="W676" s="7"/>
      <c r="X676" s="7" t="s">
        <v>34</v>
      </c>
      <c r="Y676" s="31" t="s">
        <v>324</v>
      </c>
      <c r="Z676" s="32"/>
      <c r="AA676" s="33">
        <v>45519</v>
      </c>
      <c r="AB676" s="34">
        <v>49075100015600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1212106.44</v>
      </c>
      <c r="AZ676" s="32">
        <v>1216330.95</v>
      </c>
      <c r="BA676" s="32">
        <v>1203152</v>
      </c>
      <c r="BB676" s="32">
        <v>1124146.22</v>
      </c>
      <c r="BC676" s="32">
        <v>1341848.58</v>
      </c>
      <c r="BD676" s="32">
        <v>1636901.43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2368</v>
      </c>
      <c r="C677" s="46" t="s">
        <v>2369</v>
      </c>
      <c r="D677" s="7" t="s">
        <v>18</v>
      </c>
      <c r="E677" s="7" t="s">
        <v>19</v>
      </c>
      <c r="F677" s="7" t="s">
        <v>266</v>
      </c>
      <c r="G677" s="7" t="e">
        <f t="shared" ca="1" si="23"/>
        <v>#NAME?</v>
      </c>
      <c r="H677" s="26" t="s">
        <v>215</v>
      </c>
      <c r="I677" s="26" t="s">
        <v>23</v>
      </c>
      <c r="J677" s="7" t="str">
        <f t="shared" si="28"/>
        <v>Não</v>
      </c>
      <c r="K677" s="27">
        <v>45572</v>
      </c>
      <c r="L677" s="7"/>
      <c r="M677" s="184" t="s">
        <v>109</v>
      </c>
      <c r="N677" s="185">
        <v>8.0000000000000002E-3</v>
      </c>
      <c r="O677" s="173" t="s">
        <v>23</v>
      </c>
      <c r="P677" s="186">
        <v>0</v>
      </c>
      <c r="Q677" s="30"/>
      <c r="R677" s="94"/>
      <c r="S677" s="7" t="s">
        <v>254</v>
      </c>
      <c r="T677" s="12" t="s">
        <v>2370</v>
      </c>
      <c r="U677" s="7" t="s">
        <v>19</v>
      </c>
      <c r="V677" s="26" t="e">
        <f t="shared" ca="1" si="24"/>
        <v>#NAME?</v>
      </c>
      <c r="W677" s="7"/>
      <c r="X677" s="7" t="s">
        <v>26</v>
      </c>
      <c r="Y677" s="31"/>
      <c r="Z677" s="32"/>
      <c r="AA677" s="33">
        <v>45572</v>
      </c>
      <c r="AB677" s="34">
        <v>49075100015856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>
        <v>0</v>
      </c>
      <c r="BB677" s="32">
        <v>90598.78</v>
      </c>
      <c r="BC677" s="32">
        <v>91345.16</v>
      </c>
      <c r="BD677" s="32">
        <v>61714.94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14" t="s">
        <v>2371</v>
      </c>
      <c r="C678" s="4" t="s">
        <v>2372</v>
      </c>
      <c r="D678" s="7" t="s">
        <v>18</v>
      </c>
      <c r="E678" s="7" t="s">
        <v>19</v>
      </c>
      <c r="F678" s="7" t="s">
        <v>266</v>
      </c>
      <c r="G678" s="7" t="e">
        <f t="shared" ca="1" si="23"/>
        <v>#NAME?</v>
      </c>
      <c r="H678" s="26" t="s">
        <v>215</v>
      </c>
      <c r="I678" s="26" t="s">
        <v>23</v>
      </c>
      <c r="J678" s="7" t="str">
        <f t="shared" si="28"/>
        <v>Não</v>
      </c>
      <c r="K678" s="27">
        <v>45281</v>
      </c>
      <c r="L678" s="7"/>
      <c r="M678" s="88" t="s">
        <v>267</v>
      </c>
      <c r="N678" s="187">
        <v>0</v>
      </c>
      <c r="O678" s="188" t="s">
        <v>23</v>
      </c>
      <c r="P678" s="189">
        <v>0</v>
      </c>
      <c r="Q678" s="30"/>
      <c r="R678" s="94"/>
      <c r="S678" s="7" t="s">
        <v>208</v>
      </c>
      <c r="T678" s="7" t="s">
        <v>2373</v>
      </c>
      <c r="U678" s="7" t="s">
        <v>19</v>
      </c>
      <c r="V678" s="26" t="e">
        <f t="shared" ca="1" si="24"/>
        <v>#NAME?</v>
      </c>
      <c r="W678" s="7"/>
      <c r="X678" s="7"/>
      <c r="Y678" s="31" t="s">
        <v>210</v>
      </c>
      <c r="Z678" s="32"/>
      <c r="AA678" s="33">
        <v>45281</v>
      </c>
      <c r="AB678" s="34">
        <v>49075100013039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>
        <v>85000</v>
      </c>
      <c r="AR678" s="32">
        <v>87237.52</v>
      </c>
      <c r="AS678" s="32">
        <v>99231.47</v>
      </c>
      <c r="AT678" s="32">
        <v>102513.19</v>
      </c>
      <c r="AU678" s="32">
        <v>102228.44</v>
      </c>
      <c r="AV678" s="32">
        <v>102910.3</v>
      </c>
      <c r="AW678" s="32">
        <v>104683.1</v>
      </c>
      <c r="AX678" s="32">
        <v>106018.6</v>
      </c>
      <c r="AY678" s="32">
        <v>129320.46</v>
      </c>
      <c r="AZ678" s="32">
        <v>129403.07</v>
      </c>
      <c r="BA678" s="32">
        <v>128597.49</v>
      </c>
      <c r="BB678" s="32">
        <v>107965.23</v>
      </c>
      <c r="BC678" s="32">
        <v>108192.56</v>
      </c>
      <c r="BD678" s="32">
        <v>109020.29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14" t="s">
        <v>96</v>
      </c>
      <c r="C679" s="4" t="s">
        <v>2374</v>
      </c>
      <c r="D679" s="7" t="s">
        <v>18</v>
      </c>
      <c r="E679" s="7" t="s">
        <v>19</v>
      </c>
      <c r="F679" s="7" t="s">
        <v>97</v>
      </c>
      <c r="G679" s="7" t="e">
        <f t="shared" ca="1" si="23"/>
        <v>#NAME?</v>
      </c>
      <c r="H679" s="26" t="s">
        <v>215</v>
      </c>
      <c r="I679" s="26" t="s">
        <v>23</v>
      </c>
      <c r="J679" s="7" t="str">
        <f t="shared" si="28"/>
        <v>Não</v>
      </c>
      <c r="K679" s="27">
        <v>45148</v>
      </c>
      <c r="L679" s="7"/>
      <c r="M679" s="7" t="s">
        <v>326</v>
      </c>
      <c r="N679" s="28">
        <v>2.5000000000000001E-2</v>
      </c>
      <c r="O679" s="7" t="s">
        <v>248</v>
      </c>
      <c r="P679" s="29">
        <v>0.2</v>
      </c>
      <c r="Q679" s="30"/>
      <c r="R679" s="30"/>
      <c r="S679" s="7" t="s">
        <v>208</v>
      </c>
      <c r="T679" s="7" t="s">
        <v>2375</v>
      </c>
      <c r="U679" s="7" t="s">
        <v>19</v>
      </c>
      <c r="V679" s="26" t="e">
        <f t="shared" ca="1" si="24"/>
        <v>#NAME?</v>
      </c>
      <c r="W679" s="7"/>
      <c r="X679" s="7"/>
      <c r="Y679" s="31" t="s">
        <v>210</v>
      </c>
      <c r="Z679" s="32"/>
      <c r="AA679" s="33">
        <v>45148</v>
      </c>
      <c r="AB679" s="34">
        <v>49075100012695</v>
      </c>
      <c r="AC679" s="32"/>
      <c r="AD679" s="32"/>
      <c r="AE679" s="32"/>
      <c r="AF679" s="32"/>
      <c r="AG679" s="32"/>
      <c r="AH679" s="32"/>
      <c r="AI679" s="32"/>
      <c r="AJ679" s="32"/>
      <c r="AK679" s="32">
        <v>0</v>
      </c>
      <c r="AL679" s="32">
        <v>0</v>
      </c>
      <c r="AM679" s="32">
        <v>318190.88</v>
      </c>
      <c r="AN679" s="32">
        <v>310054.34999999998</v>
      </c>
      <c r="AO679" s="32">
        <v>297092.46000000002</v>
      </c>
      <c r="AP679" s="32">
        <v>318723.48</v>
      </c>
      <c r="AQ679" s="32">
        <v>334082.15999999997</v>
      </c>
      <c r="AR679" s="32">
        <v>310728.58</v>
      </c>
      <c r="AS679" s="32">
        <v>314827.38</v>
      </c>
      <c r="AT679" s="32">
        <v>320036.63</v>
      </c>
      <c r="AU679" s="32">
        <v>306215.55</v>
      </c>
      <c r="AV679" s="32">
        <v>295815.90000000002</v>
      </c>
      <c r="AW679" s="32">
        <v>296249.8</v>
      </c>
      <c r="AX679" s="32">
        <v>304374.7</v>
      </c>
      <c r="AY679" s="32">
        <v>310682.96000000002</v>
      </c>
      <c r="AZ679" s="32">
        <v>304457.21999999997</v>
      </c>
      <c r="BA679" s="32">
        <v>291430.67</v>
      </c>
      <c r="BB679" s="32">
        <v>281504.59999999998</v>
      </c>
      <c r="BC679" s="32">
        <v>272930.26</v>
      </c>
      <c r="BD679" s="32">
        <v>281372.98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2376</v>
      </c>
      <c r="C680" s="4" t="s">
        <v>2377</v>
      </c>
      <c r="D680" s="7" t="s">
        <v>18</v>
      </c>
      <c r="E680" s="7" t="s">
        <v>19</v>
      </c>
      <c r="F680" s="7" t="s">
        <v>97</v>
      </c>
      <c r="G680" s="7" t="e">
        <f t="shared" ca="1" si="23"/>
        <v>#NAME?</v>
      </c>
      <c r="H680" s="26" t="s">
        <v>215</v>
      </c>
      <c r="I680" s="26" t="s">
        <v>23</v>
      </c>
      <c r="J680" s="7" t="str">
        <f t="shared" si="28"/>
        <v>Sim</v>
      </c>
      <c r="K680" s="27">
        <v>44986</v>
      </c>
      <c r="L680" s="7"/>
      <c r="M680" s="7" t="s">
        <v>22</v>
      </c>
      <c r="N680" s="28">
        <v>1.2E-2</v>
      </c>
      <c r="O680" s="7" t="s">
        <v>23</v>
      </c>
      <c r="P680" s="29">
        <v>0</v>
      </c>
      <c r="Q680" s="30" t="s">
        <v>2378</v>
      </c>
      <c r="R680" s="30"/>
      <c r="S680" s="7" t="s">
        <v>208</v>
      </c>
      <c r="T680" s="7" t="s">
        <v>2375</v>
      </c>
      <c r="U680" s="7" t="s">
        <v>19</v>
      </c>
      <c r="V680" s="26" t="e">
        <f t="shared" ca="1" si="24"/>
        <v>#NAME?</v>
      </c>
      <c r="W680" s="7"/>
      <c r="X680" s="7"/>
      <c r="Y680" s="31" t="s">
        <v>210</v>
      </c>
      <c r="Z680" s="32"/>
      <c r="AA680" s="33">
        <v>44986</v>
      </c>
      <c r="AB680" s="34">
        <v>49075100010201</v>
      </c>
      <c r="AC680" s="32"/>
      <c r="AD680" s="32"/>
      <c r="AE680" s="32"/>
      <c r="AF680" s="32"/>
      <c r="AG680" s="32">
        <v>0</v>
      </c>
      <c r="AH680" s="32">
        <v>1309680.3400000001</v>
      </c>
      <c r="AI680" s="32">
        <v>1304279.67</v>
      </c>
      <c r="AJ680" s="32">
        <v>1297521.3</v>
      </c>
      <c r="AK680" s="32">
        <v>1306782.92</v>
      </c>
      <c r="AL680" s="32">
        <v>1317426.1499999999</v>
      </c>
      <c r="AM680" s="32">
        <v>1278216.1100000001</v>
      </c>
      <c r="AN680" s="32">
        <v>1271481.07</v>
      </c>
      <c r="AO680" s="32">
        <v>1265269.8799999999</v>
      </c>
      <c r="AP680" s="32">
        <v>1268143.8700000001</v>
      </c>
      <c r="AQ680" s="32">
        <v>1279049.4099999999</v>
      </c>
      <c r="AR680" s="32">
        <v>1280757.5</v>
      </c>
      <c r="AS680" s="32">
        <v>1285143.8</v>
      </c>
      <c r="AT680" s="32">
        <v>1289543.74</v>
      </c>
      <c r="AU680" s="32">
        <v>1297114.6299999999</v>
      </c>
      <c r="AV680" s="32">
        <v>1293053</v>
      </c>
      <c r="AW680" s="32">
        <v>1301626</v>
      </c>
      <c r="AX680" s="32">
        <v>1310951</v>
      </c>
      <c r="AY680" s="32">
        <v>1312404.8</v>
      </c>
      <c r="AZ680" s="32">
        <v>1476230.75</v>
      </c>
      <c r="BA680" s="32">
        <v>1720123</v>
      </c>
      <c r="BB680" s="32">
        <v>1398705.2</v>
      </c>
      <c r="BC680" s="32">
        <v>1488650.96</v>
      </c>
      <c r="BD680" s="32">
        <v>1476565.36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3" t="s">
        <v>87</v>
      </c>
      <c r="C681" s="4" t="s">
        <v>2379</v>
      </c>
      <c r="D681" s="7" t="s">
        <v>18</v>
      </c>
      <c r="E681" s="7" t="s">
        <v>76</v>
      </c>
      <c r="F681" s="7" t="s">
        <v>88</v>
      </c>
      <c r="G681" s="7" t="e">
        <f t="shared" ca="1" si="23"/>
        <v>#NAME?</v>
      </c>
      <c r="H681" s="26" t="s">
        <v>215</v>
      </c>
      <c r="I681" s="26" t="s">
        <v>23</v>
      </c>
      <c r="J681" s="7" t="str">
        <f t="shared" si="28"/>
        <v>Sim</v>
      </c>
      <c r="K681" s="27">
        <v>45058</v>
      </c>
      <c r="L681" s="7"/>
      <c r="M681" s="7" t="s">
        <v>22</v>
      </c>
      <c r="N681" s="28">
        <v>8.0000000000000002E-3</v>
      </c>
      <c r="O681" s="7" t="s">
        <v>23</v>
      </c>
      <c r="P681" s="29">
        <v>0</v>
      </c>
      <c r="Q681" s="30" t="s">
        <v>2380</v>
      </c>
      <c r="R681" s="94"/>
      <c r="S681" s="7" t="s">
        <v>254</v>
      </c>
      <c r="T681" s="7" t="s">
        <v>2381</v>
      </c>
      <c r="U681" s="7" t="s">
        <v>76</v>
      </c>
      <c r="V681" s="26" t="e">
        <f t="shared" ca="1" si="24"/>
        <v>#NAME?</v>
      </c>
      <c r="W681" s="7"/>
      <c r="X681" s="7"/>
      <c r="Y681" s="31" t="s">
        <v>324</v>
      </c>
      <c r="Z681" s="32"/>
      <c r="AA681" s="33">
        <v>45058</v>
      </c>
      <c r="AB681" s="34">
        <v>49075100009066</v>
      </c>
      <c r="AC681" s="32"/>
      <c r="AD681" s="32"/>
      <c r="AE681" s="32"/>
      <c r="AF681" s="32"/>
      <c r="AG681" s="32"/>
      <c r="AH681" s="32"/>
      <c r="AI681" s="32">
        <v>0</v>
      </c>
      <c r="AJ681" s="32">
        <v>917050.58</v>
      </c>
      <c r="AK681" s="32">
        <v>921849.32</v>
      </c>
      <c r="AL681" s="32">
        <v>925915.22</v>
      </c>
      <c r="AM681" s="32">
        <v>932372.26</v>
      </c>
      <c r="AN681" s="32">
        <v>938332.24</v>
      </c>
      <c r="AO681" s="32">
        <v>946137.88</v>
      </c>
      <c r="AP681" s="32">
        <v>951998.3</v>
      </c>
      <c r="AQ681" s="32">
        <v>959427.1</v>
      </c>
      <c r="AR681" s="32">
        <v>966990.1</v>
      </c>
      <c r="AS681" s="32">
        <v>973392.74</v>
      </c>
      <c r="AT681" s="32">
        <v>977995.99</v>
      </c>
      <c r="AU681" s="32">
        <v>985720.73</v>
      </c>
      <c r="AV681" s="32">
        <v>993183.8</v>
      </c>
      <c r="AW681" s="32">
        <v>997112.5</v>
      </c>
      <c r="AX681" s="32">
        <v>1102114</v>
      </c>
      <c r="AY681" s="32">
        <v>1519351.89</v>
      </c>
      <c r="AZ681" s="32">
        <v>1707715.02</v>
      </c>
      <c r="BA681" s="32">
        <v>1723439.14</v>
      </c>
      <c r="BB681" s="32">
        <v>1735057.2</v>
      </c>
      <c r="BC681" s="32">
        <v>1949465.39</v>
      </c>
      <c r="BD681" s="32">
        <v>1966968.38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14" t="s">
        <v>2382</v>
      </c>
      <c r="C682" s="4" t="s">
        <v>2383</v>
      </c>
      <c r="D682" s="7" t="s">
        <v>18</v>
      </c>
      <c r="E682" s="7" t="s">
        <v>76</v>
      </c>
      <c r="F682" s="7" t="s">
        <v>77</v>
      </c>
      <c r="G682" s="7" t="e">
        <f t="shared" ca="1" si="23"/>
        <v>#NAME?</v>
      </c>
      <c r="H682" s="26" t="s">
        <v>224</v>
      </c>
      <c r="I682" s="26" t="s">
        <v>225</v>
      </c>
      <c r="J682" s="7" t="str">
        <f t="shared" si="28"/>
        <v>Não</v>
      </c>
      <c r="K682" s="27">
        <v>44973</v>
      </c>
      <c r="L682" s="7"/>
      <c r="M682" s="7" t="s">
        <v>22</v>
      </c>
      <c r="N682" s="28">
        <v>0.01</v>
      </c>
      <c r="O682" s="7" t="s">
        <v>23</v>
      </c>
      <c r="P682" s="29">
        <v>0</v>
      </c>
      <c r="Q682" s="30"/>
      <c r="R682" s="30"/>
      <c r="S682" s="7" t="s">
        <v>208</v>
      </c>
      <c r="T682" s="7" t="s">
        <v>2384</v>
      </c>
      <c r="U682" s="7" t="s">
        <v>76</v>
      </c>
      <c r="V682" s="26" t="e">
        <f t="shared" ca="1" si="24"/>
        <v>#NAME?</v>
      </c>
      <c r="W682" s="7"/>
      <c r="X682" s="7"/>
      <c r="Y682" s="31" t="s">
        <v>210</v>
      </c>
      <c r="Z682" s="32"/>
      <c r="AA682" s="33">
        <v>44973</v>
      </c>
      <c r="AB682" s="34">
        <v>49075100006229</v>
      </c>
      <c r="AC682" s="32"/>
      <c r="AD682" s="32"/>
      <c r="AE682" s="32"/>
      <c r="AF682" s="32"/>
      <c r="AG682" s="32">
        <v>134565.57999999999</v>
      </c>
      <c r="AH682" s="32">
        <v>131030.57</v>
      </c>
      <c r="AI682" s="32">
        <v>131907.25</v>
      </c>
      <c r="AJ682" s="32">
        <v>119165.24</v>
      </c>
      <c r="AK682" s="32">
        <v>121226.11</v>
      </c>
      <c r="AL682" s="32">
        <v>117331.38</v>
      </c>
      <c r="AM682" s="32">
        <v>118898.37</v>
      </c>
      <c r="AN682" s="32">
        <v>119904.59</v>
      </c>
      <c r="AO682" s="32">
        <v>80094.84</v>
      </c>
      <c r="AP682" s="32">
        <v>82181.14</v>
      </c>
      <c r="AQ682" s="32">
        <v>100558.79</v>
      </c>
      <c r="AR682" s="32">
        <v>91388.44</v>
      </c>
      <c r="AS682" s="32">
        <v>87542.720000000001</v>
      </c>
      <c r="AT682" s="32">
        <v>83186.649999999994</v>
      </c>
      <c r="AU682" s="32">
        <v>75175.92</v>
      </c>
      <c r="AV682" s="32">
        <v>69892.570000000007</v>
      </c>
      <c r="AW682" s="32">
        <v>63886.49</v>
      </c>
      <c r="AX682" s="32">
        <v>62723.23</v>
      </c>
      <c r="AY682" s="32">
        <v>6148.7</v>
      </c>
      <c r="AZ682" s="32">
        <v>0</v>
      </c>
      <c r="BA682" s="32">
        <v>0</v>
      </c>
      <c r="BB682" s="32">
        <v>0</v>
      </c>
      <c r="BC682" s="32">
        <v>0.38</v>
      </c>
      <c r="BD682" s="32">
        <v>0.38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39" t="s">
        <v>2385</v>
      </c>
      <c r="C683" s="46" t="s">
        <v>2386</v>
      </c>
      <c r="D683" s="7" t="s">
        <v>242</v>
      </c>
      <c r="E683" s="7" t="s">
        <v>76</v>
      </c>
      <c r="F683" s="7" t="s">
        <v>243</v>
      </c>
      <c r="G683" s="7" t="e">
        <f t="shared" ca="1" si="23"/>
        <v>#NAME?</v>
      </c>
      <c r="H683" s="26" t="s">
        <v>215</v>
      </c>
      <c r="I683" s="26" t="s">
        <v>23</v>
      </c>
      <c r="J683" s="7" t="str">
        <f t="shared" si="28"/>
        <v>Sim</v>
      </c>
      <c r="K683" s="27">
        <v>45337</v>
      </c>
      <c r="L683" s="7"/>
      <c r="M683" s="7" t="s">
        <v>22</v>
      </c>
      <c r="N683" s="28">
        <v>1.2E-2</v>
      </c>
      <c r="O683" s="7" t="s">
        <v>23</v>
      </c>
      <c r="P683" s="29">
        <v>0</v>
      </c>
      <c r="Q683" s="30" t="s">
        <v>2387</v>
      </c>
      <c r="R683" s="30"/>
      <c r="S683" s="7" t="s">
        <v>254</v>
      </c>
      <c r="T683" s="6" t="s">
        <v>2388</v>
      </c>
      <c r="U683" s="7" t="s">
        <v>76</v>
      </c>
      <c r="V683" s="26" t="e">
        <f t="shared" ca="1" si="24"/>
        <v>#NAME?</v>
      </c>
      <c r="W683" s="7"/>
      <c r="X683" s="7"/>
      <c r="Y683" s="31" t="s">
        <v>210</v>
      </c>
      <c r="Z683" s="32"/>
      <c r="AA683" s="33">
        <v>45337</v>
      </c>
      <c r="AB683" s="34">
        <v>49075100013421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>
        <v>0</v>
      </c>
      <c r="AT683" s="32">
        <v>663216.71</v>
      </c>
      <c r="AU683" s="32">
        <v>1510011.53</v>
      </c>
      <c r="AV683" s="32">
        <v>1369361</v>
      </c>
      <c r="AW683" s="32">
        <v>1127466</v>
      </c>
      <c r="AX683" s="32">
        <v>1137459</v>
      </c>
      <c r="AY683" s="32">
        <v>1145593.93</v>
      </c>
      <c r="AZ683" s="32">
        <v>744346.61</v>
      </c>
      <c r="BA683" s="32">
        <v>1353938.2</v>
      </c>
      <c r="BB683" s="32">
        <v>1061369.77</v>
      </c>
      <c r="BC683" s="32">
        <v>760860.1</v>
      </c>
      <c r="BD683" s="32">
        <v>767899.91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14" t="s">
        <v>2389</v>
      </c>
      <c r="C684" s="4" t="s">
        <v>2390</v>
      </c>
      <c r="D684" s="7" t="s">
        <v>18</v>
      </c>
      <c r="E684" s="7" t="s">
        <v>30</v>
      </c>
      <c r="F684" s="7" t="s">
        <v>93</v>
      </c>
      <c r="G684" s="7" t="e">
        <f t="shared" ca="1" si="23"/>
        <v>#NAME?</v>
      </c>
      <c r="H684" s="26" t="s">
        <v>215</v>
      </c>
      <c r="I684" s="26" t="s">
        <v>23</v>
      </c>
      <c r="J684" s="7" t="str">
        <f t="shared" si="28"/>
        <v>Não</v>
      </c>
      <c r="K684" s="27">
        <v>45163</v>
      </c>
      <c r="L684" s="27"/>
      <c r="M684" s="7" t="s">
        <v>83</v>
      </c>
      <c r="N684" s="28">
        <v>1.2E-2</v>
      </c>
      <c r="O684" s="7" t="s">
        <v>84</v>
      </c>
      <c r="P684" s="29">
        <v>0.1</v>
      </c>
      <c r="Q684" s="94"/>
      <c r="R684" s="30" t="s">
        <v>2391</v>
      </c>
      <c r="S684" s="7" t="s">
        <v>208</v>
      </c>
      <c r="T684" s="7" t="s">
        <v>2392</v>
      </c>
      <c r="U684" s="7" t="s">
        <v>117</v>
      </c>
      <c r="V684" s="26" t="e">
        <f t="shared" ca="1" si="24"/>
        <v>#NAME?</v>
      </c>
      <c r="W684" s="7"/>
      <c r="X684" s="7"/>
      <c r="Y684" s="31" t="s">
        <v>210</v>
      </c>
      <c r="Z684" s="32"/>
      <c r="AA684" s="33">
        <v>45163</v>
      </c>
      <c r="AB684" s="34">
        <v>49075100011826</v>
      </c>
      <c r="AC684" s="32"/>
      <c r="AD684" s="32"/>
      <c r="AE684" s="32"/>
      <c r="AF684" s="32"/>
      <c r="AG684" s="32"/>
      <c r="AH684" s="32"/>
      <c r="AI684" s="32">
        <v>0</v>
      </c>
      <c r="AJ684" s="32">
        <v>0</v>
      </c>
      <c r="AK684" s="32">
        <v>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495723.2</v>
      </c>
      <c r="AR684" s="32">
        <v>489036.95</v>
      </c>
      <c r="AS684" s="32">
        <v>492682.44</v>
      </c>
      <c r="AT684" s="32">
        <v>492167.63</v>
      </c>
      <c r="AU684" s="32">
        <v>491926.14</v>
      </c>
      <c r="AV684" s="32">
        <v>491737.7</v>
      </c>
      <c r="AW684" s="32">
        <v>495131.8</v>
      </c>
      <c r="AX684" s="32">
        <v>500785.7</v>
      </c>
      <c r="AY684" s="32">
        <v>505984.56</v>
      </c>
      <c r="AZ684" s="32">
        <v>507348.98</v>
      </c>
      <c r="BA684" s="32">
        <v>508386.76</v>
      </c>
      <c r="BB684" s="32">
        <v>509502.84</v>
      </c>
      <c r="BC684" s="32">
        <v>511315.56</v>
      </c>
      <c r="BD684" s="32">
        <v>516338.69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14" t="s">
        <v>2393</v>
      </c>
      <c r="C685" s="4" t="s">
        <v>2394</v>
      </c>
      <c r="D685" s="7" t="s">
        <v>18</v>
      </c>
      <c r="E685" s="7" t="s">
        <v>30</v>
      </c>
      <c r="F685" s="7" t="s">
        <v>93</v>
      </c>
      <c r="G685" s="7" t="e">
        <f t="shared" ca="1" si="23"/>
        <v>#NAME?</v>
      </c>
      <c r="H685" s="26" t="s">
        <v>215</v>
      </c>
      <c r="I685" s="26" t="s">
        <v>23</v>
      </c>
      <c r="J685" s="7" t="str">
        <f t="shared" si="28"/>
        <v>Não</v>
      </c>
      <c r="K685" s="27">
        <v>45021</v>
      </c>
      <c r="L685" s="7"/>
      <c r="M685" s="7" t="s">
        <v>22</v>
      </c>
      <c r="N685" s="55">
        <v>1.2E-2</v>
      </c>
      <c r="O685" s="56" t="s">
        <v>23</v>
      </c>
      <c r="P685" s="57">
        <v>0</v>
      </c>
      <c r="Q685" s="30"/>
      <c r="R685" s="30" t="s">
        <v>2395</v>
      </c>
      <c r="S685" s="7" t="s">
        <v>208</v>
      </c>
      <c r="T685" s="7" t="s">
        <v>2396</v>
      </c>
      <c r="U685" s="7" t="s">
        <v>117</v>
      </c>
      <c r="V685" s="26" t="e">
        <f t="shared" ca="1" si="24"/>
        <v>#NAME?</v>
      </c>
      <c r="W685" s="7"/>
      <c r="X685" s="7"/>
      <c r="Y685" s="31" t="s">
        <v>210</v>
      </c>
      <c r="Z685" s="32"/>
      <c r="AA685" s="33">
        <v>45021</v>
      </c>
      <c r="AB685" s="34">
        <v>49075100009929</v>
      </c>
      <c r="AC685" s="32"/>
      <c r="AD685" s="32"/>
      <c r="AE685" s="32"/>
      <c r="AF685" s="32"/>
      <c r="AG685" s="32"/>
      <c r="AH685" s="32">
        <v>0</v>
      </c>
      <c r="AI685" s="32">
        <v>177876.97</v>
      </c>
      <c r="AJ685" s="32">
        <v>179377.58</v>
      </c>
      <c r="AK685" s="32">
        <v>181097.77</v>
      </c>
      <c r="AL685" s="32">
        <v>131177.81</v>
      </c>
      <c r="AM685" s="32">
        <v>132234.70000000001</v>
      </c>
      <c r="AN685" s="32">
        <v>132752.76</v>
      </c>
      <c r="AO685" s="32">
        <v>132974.39000000001</v>
      </c>
      <c r="AP685" s="32">
        <v>135260.13</v>
      </c>
      <c r="AQ685" s="32">
        <v>137192.65</v>
      </c>
      <c r="AR685" s="32">
        <v>135840.04999999999</v>
      </c>
      <c r="AS685" s="32">
        <v>136829.17000000001</v>
      </c>
      <c r="AT685" s="32">
        <v>137673.4</v>
      </c>
      <c r="AU685" s="32">
        <v>137534.93</v>
      </c>
      <c r="AV685" s="32">
        <v>137446.5</v>
      </c>
      <c r="AW685" s="32">
        <v>180587.8</v>
      </c>
      <c r="AX685" s="32">
        <v>188128.3</v>
      </c>
      <c r="AY685" s="32">
        <v>190549.05</v>
      </c>
      <c r="AZ685" s="32">
        <v>190000.1</v>
      </c>
      <c r="BA685" s="32">
        <v>188218.43</v>
      </c>
      <c r="BB685" s="32">
        <v>186624.99</v>
      </c>
      <c r="BC685" s="32">
        <v>186915.17</v>
      </c>
      <c r="BD685" s="32">
        <v>188899.78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2393</v>
      </c>
      <c r="C686" s="4" t="s">
        <v>2397</v>
      </c>
      <c r="D686" s="7" t="s">
        <v>18</v>
      </c>
      <c r="E686" s="7" t="s">
        <v>30</v>
      </c>
      <c r="F686" s="7" t="s">
        <v>93</v>
      </c>
      <c r="G686" s="7" t="e">
        <f t="shared" ca="1" si="23"/>
        <v>#NAME?</v>
      </c>
      <c r="H686" s="26" t="s">
        <v>224</v>
      </c>
      <c r="I686" s="26" t="s">
        <v>225</v>
      </c>
      <c r="J686" s="7" t="str">
        <f t="shared" si="28"/>
        <v>Não</v>
      </c>
      <c r="K686" s="27">
        <v>45127</v>
      </c>
      <c r="L686" s="27"/>
      <c r="M686" s="7" t="s">
        <v>326</v>
      </c>
      <c r="N686" s="28">
        <v>2.5000000000000001E-2</v>
      </c>
      <c r="O686" s="7" t="s">
        <v>248</v>
      </c>
      <c r="P686" s="29">
        <v>0.2</v>
      </c>
      <c r="Q686" s="30"/>
      <c r="R686" s="145"/>
      <c r="S686" s="7" t="s">
        <v>208</v>
      </c>
      <c r="T686" s="7" t="s">
        <v>2396</v>
      </c>
      <c r="U686" s="7" t="s">
        <v>117</v>
      </c>
      <c r="V686" s="26" t="e">
        <f t="shared" ca="1" si="24"/>
        <v>#NAME?</v>
      </c>
      <c r="W686" s="7"/>
      <c r="X686" s="7"/>
      <c r="Y686" s="31" t="s">
        <v>210</v>
      </c>
      <c r="Z686" s="32"/>
      <c r="AA686" s="33">
        <v>45127</v>
      </c>
      <c r="AB686" s="34">
        <v>49075100008434</v>
      </c>
      <c r="AC686" s="32"/>
      <c r="AD686" s="32"/>
      <c r="AE686" s="32"/>
      <c r="AF686" s="32"/>
      <c r="AG686" s="32"/>
      <c r="AH686" s="32"/>
      <c r="AI686" s="32"/>
      <c r="AJ686" s="32"/>
      <c r="AK686" s="32">
        <v>0</v>
      </c>
      <c r="AL686" s="32">
        <v>50378.93</v>
      </c>
      <c r="AM686" s="32">
        <v>50509.51</v>
      </c>
      <c r="AN686" s="32">
        <v>49400.81</v>
      </c>
      <c r="AO686" s="32">
        <v>47181.15</v>
      </c>
      <c r="AP686" s="32">
        <v>50692.58</v>
      </c>
      <c r="AQ686" s="32">
        <v>53112.44</v>
      </c>
      <c r="AR686" s="32">
        <v>49430.06</v>
      </c>
      <c r="AS686" s="32">
        <v>50112.37</v>
      </c>
      <c r="AT686" s="32">
        <v>50930.79</v>
      </c>
      <c r="AU686" s="32">
        <v>48747.29</v>
      </c>
      <c r="AV686" s="32">
        <v>47179.05</v>
      </c>
      <c r="AW686" s="32">
        <v>5077.9399999999996</v>
      </c>
      <c r="AX686" s="32">
        <v>271.23</v>
      </c>
      <c r="AY686" s="32">
        <v>273.07</v>
      </c>
      <c r="AZ686" s="32">
        <v>273.07</v>
      </c>
      <c r="BA686" s="32">
        <v>273.07</v>
      </c>
      <c r="BB686" s="32">
        <v>273.07</v>
      </c>
      <c r="BC686" s="32">
        <v>273.07</v>
      </c>
      <c r="BD686" s="32">
        <v>55.3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2398</v>
      </c>
      <c r="C687" s="4" t="s">
        <v>2399</v>
      </c>
      <c r="D687" s="7" t="s">
        <v>18</v>
      </c>
      <c r="E687" s="7" t="s">
        <v>19</v>
      </c>
      <c r="F687" s="7" t="s">
        <v>453</v>
      </c>
      <c r="G687" s="7" t="e">
        <f t="shared" ca="1" si="23"/>
        <v>#NAME?</v>
      </c>
      <c r="H687" s="26" t="s">
        <v>206</v>
      </c>
      <c r="I687" s="26" t="s">
        <v>23</v>
      </c>
      <c r="J687" s="7" t="str">
        <f t="shared" si="28"/>
        <v>Não</v>
      </c>
      <c r="K687" s="27">
        <v>45449</v>
      </c>
      <c r="L687" s="27">
        <v>45562</v>
      </c>
      <c r="M687" s="134" t="s">
        <v>2400</v>
      </c>
      <c r="N687" s="190">
        <v>1.0999999999999999E-2</v>
      </c>
      <c r="O687" s="191" t="s">
        <v>84</v>
      </c>
      <c r="P687" s="192">
        <v>0.1</v>
      </c>
      <c r="Q687" s="30"/>
      <c r="R687" s="94"/>
      <c r="S687" s="7" t="s">
        <v>208</v>
      </c>
      <c r="T687" s="7" t="s">
        <v>2401</v>
      </c>
      <c r="U687" s="7" t="s">
        <v>19</v>
      </c>
      <c r="V687" s="26" t="e">
        <f t="shared" ca="1" si="24"/>
        <v>#NAME?</v>
      </c>
      <c r="W687" s="7"/>
      <c r="X687" s="7" t="s">
        <v>34</v>
      </c>
      <c r="Y687" s="31" t="s">
        <v>210</v>
      </c>
      <c r="Z687" s="32"/>
      <c r="AA687" s="33">
        <v>45449</v>
      </c>
      <c r="AB687" s="34">
        <v>49075100015082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>
        <v>279722.5</v>
      </c>
      <c r="AX687" s="32">
        <v>287488</v>
      </c>
      <c r="AY687" s="32">
        <v>295455.35999999999</v>
      </c>
      <c r="AZ687" s="32">
        <v>306779.82</v>
      </c>
      <c r="BA687" s="32">
        <v>0</v>
      </c>
      <c r="BB687" s="32">
        <v>0</v>
      </c>
      <c r="BC687" s="32">
        <v>0</v>
      </c>
      <c r="BD687" s="32">
        <v>0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3" t="s">
        <v>2402</v>
      </c>
      <c r="C688" s="4" t="s">
        <v>2403</v>
      </c>
      <c r="D688" s="7" t="s">
        <v>18</v>
      </c>
      <c r="E688" s="7" t="s">
        <v>76</v>
      </c>
      <c r="F688" s="7" t="s">
        <v>77</v>
      </c>
      <c r="G688" s="7" t="e">
        <f t="shared" ca="1" si="23"/>
        <v>#NAME?</v>
      </c>
      <c r="H688" s="26" t="s">
        <v>215</v>
      </c>
      <c r="I688" s="26" t="s">
        <v>23</v>
      </c>
      <c r="J688" s="7" t="str">
        <f t="shared" si="28"/>
        <v>Sim</v>
      </c>
      <c r="K688" s="27">
        <v>45022</v>
      </c>
      <c r="L688" s="7"/>
      <c r="M688" s="7" t="s">
        <v>258</v>
      </c>
      <c r="N688" s="28">
        <v>1.2E-2</v>
      </c>
      <c r="O688" s="7" t="s">
        <v>84</v>
      </c>
      <c r="P688" s="29">
        <v>0.1</v>
      </c>
      <c r="Q688" s="30" t="s">
        <v>2404</v>
      </c>
      <c r="R688" s="193" t="s">
        <v>2405</v>
      </c>
      <c r="S688" s="7" t="s">
        <v>208</v>
      </c>
      <c r="T688" s="7" t="s">
        <v>2406</v>
      </c>
      <c r="U688" s="7" t="s">
        <v>76</v>
      </c>
      <c r="V688" s="26" t="e">
        <f t="shared" ca="1" si="24"/>
        <v>#NAME?</v>
      </c>
      <c r="W688" s="7"/>
      <c r="X688" s="7"/>
      <c r="Y688" s="31" t="s">
        <v>210</v>
      </c>
      <c r="Z688" s="32"/>
      <c r="AA688" s="33">
        <v>45022</v>
      </c>
      <c r="AB688" s="34">
        <v>49075100011834</v>
      </c>
      <c r="AC688" s="32"/>
      <c r="AD688" s="32"/>
      <c r="AE688" s="32"/>
      <c r="AF688" s="32"/>
      <c r="AG688" s="32"/>
      <c r="AH688" s="32">
        <v>601591.75</v>
      </c>
      <c r="AI688" s="32">
        <v>717386.93</v>
      </c>
      <c r="AJ688" s="32">
        <v>1048743.06</v>
      </c>
      <c r="AK688" s="32">
        <v>1063288.17</v>
      </c>
      <c r="AL688" s="32">
        <v>1073945.3600000001</v>
      </c>
      <c r="AM688" s="32">
        <v>1083419.33</v>
      </c>
      <c r="AN688" s="32">
        <v>1082641.95</v>
      </c>
      <c r="AO688" s="32">
        <v>1087386.42</v>
      </c>
      <c r="AP688" s="32">
        <v>1097502.53</v>
      </c>
      <c r="AQ688" s="32">
        <v>1194938.98</v>
      </c>
      <c r="AR688" s="32">
        <v>1223884.1299999999</v>
      </c>
      <c r="AS688" s="32">
        <v>1236519.3500000001</v>
      </c>
      <c r="AT688" s="32">
        <v>1242953.3600000001</v>
      </c>
      <c r="AU688" s="32">
        <v>1240124.8500000001</v>
      </c>
      <c r="AV688" s="32">
        <v>1250545</v>
      </c>
      <c r="AW688" s="32">
        <v>1252316</v>
      </c>
      <c r="AX688" s="32">
        <v>1267267</v>
      </c>
      <c r="AY688" s="32">
        <v>1309542.6200000001</v>
      </c>
      <c r="AZ688" s="32">
        <v>1664497.45</v>
      </c>
      <c r="BA688" s="32">
        <v>1656399.28</v>
      </c>
      <c r="BB688" s="32">
        <v>1644770.23</v>
      </c>
      <c r="BC688" s="32">
        <v>1627817.22</v>
      </c>
      <c r="BD688" s="32">
        <v>1628193.25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14" t="s">
        <v>2407</v>
      </c>
      <c r="C689" s="4" t="s">
        <v>2408</v>
      </c>
      <c r="D689" s="7" t="s">
        <v>18</v>
      </c>
      <c r="E689" s="7" t="s">
        <v>19</v>
      </c>
      <c r="F689" s="7" t="s">
        <v>266</v>
      </c>
      <c r="G689" s="7" t="e">
        <f t="shared" ca="1" si="23"/>
        <v>#NAME?</v>
      </c>
      <c r="H689" s="26" t="s">
        <v>215</v>
      </c>
      <c r="I689" s="26" t="s">
        <v>23</v>
      </c>
      <c r="J689" s="7" t="str">
        <f t="shared" si="28"/>
        <v>Não</v>
      </c>
      <c r="K689" s="27">
        <v>45013</v>
      </c>
      <c r="L689" s="7"/>
      <c r="M689" s="7" t="s">
        <v>83</v>
      </c>
      <c r="N689" s="28">
        <v>1.2E-2</v>
      </c>
      <c r="O689" s="7" t="s">
        <v>23</v>
      </c>
      <c r="P689" s="29">
        <v>0</v>
      </c>
      <c r="Q689" s="30"/>
      <c r="R689" s="94"/>
      <c r="S689" s="7" t="s">
        <v>208</v>
      </c>
      <c r="T689" s="7" t="s">
        <v>2409</v>
      </c>
      <c r="U689" s="7" t="s">
        <v>19</v>
      </c>
      <c r="V689" s="26" t="e">
        <f t="shared" ca="1" si="24"/>
        <v>#NAME?</v>
      </c>
      <c r="W689" s="7"/>
      <c r="X689" s="7"/>
      <c r="Y689" s="31" t="s">
        <v>210</v>
      </c>
      <c r="Z689" s="32"/>
      <c r="AA689" s="33">
        <v>45013</v>
      </c>
      <c r="AB689" s="34">
        <v>49075100009988</v>
      </c>
      <c r="AC689" s="32"/>
      <c r="AD689" s="32"/>
      <c r="AE689" s="32"/>
      <c r="AF689" s="32"/>
      <c r="AG689" s="32"/>
      <c r="AH689" s="32">
        <v>155704.76</v>
      </c>
      <c r="AI689" s="32">
        <v>156998.82999999999</v>
      </c>
      <c r="AJ689" s="32">
        <v>158275.19</v>
      </c>
      <c r="AK689" s="32">
        <v>139442.51999999999</v>
      </c>
      <c r="AL689" s="32">
        <v>120267.44</v>
      </c>
      <c r="AM689" s="32">
        <v>120707.61</v>
      </c>
      <c r="AN689" s="32">
        <v>100215.5</v>
      </c>
      <c r="AO689" s="32">
        <v>100240.88</v>
      </c>
      <c r="AP689" s="32">
        <v>81936.87</v>
      </c>
      <c r="AQ689" s="32">
        <v>108427.76</v>
      </c>
      <c r="AR689" s="32">
        <v>97226.03</v>
      </c>
      <c r="AS689" s="32">
        <v>97848.960000000006</v>
      </c>
      <c r="AT689" s="32">
        <v>77652.460000000006</v>
      </c>
      <c r="AU689" s="32">
        <v>56959.33</v>
      </c>
      <c r="AV689" s="32">
        <v>46980.76</v>
      </c>
      <c r="AW689" s="32">
        <v>47248.75</v>
      </c>
      <c r="AX689" s="32">
        <v>47875.74</v>
      </c>
      <c r="AY689" s="32">
        <v>48304.49</v>
      </c>
      <c r="AZ689" s="32">
        <v>27944.2</v>
      </c>
      <c r="BA689" s="32">
        <v>27939.79</v>
      </c>
      <c r="BB689" s="32">
        <v>97986.68</v>
      </c>
      <c r="BC689" s="32">
        <v>98581.15</v>
      </c>
      <c r="BD689" s="32">
        <v>99564.77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14" t="s">
        <v>2410</v>
      </c>
      <c r="C690" s="4" t="s">
        <v>2411</v>
      </c>
      <c r="D690" s="7" t="s">
        <v>18</v>
      </c>
      <c r="E690" s="7" t="s">
        <v>76</v>
      </c>
      <c r="F690" s="7" t="s">
        <v>351</v>
      </c>
      <c r="G690" s="7" t="e">
        <f t="shared" ca="1" si="23"/>
        <v>#NAME?</v>
      </c>
      <c r="H690" s="26" t="s">
        <v>224</v>
      </c>
      <c r="I690" s="26" t="s">
        <v>225</v>
      </c>
      <c r="J690" s="7" t="str">
        <f t="shared" si="28"/>
        <v>Não</v>
      </c>
      <c r="K690" s="27">
        <v>44943</v>
      </c>
      <c r="L690" s="7"/>
      <c r="M690" s="7" t="s">
        <v>22</v>
      </c>
      <c r="N690" s="28">
        <v>1.2E-2</v>
      </c>
      <c r="O690" s="7" t="s">
        <v>23</v>
      </c>
      <c r="P690" s="29">
        <v>0</v>
      </c>
      <c r="Q690" s="30"/>
      <c r="R690" s="94"/>
      <c r="S690" s="7" t="s">
        <v>208</v>
      </c>
      <c r="T690" s="7" t="s">
        <v>2412</v>
      </c>
      <c r="U690" s="7" t="s">
        <v>76</v>
      </c>
      <c r="V690" s="26" t="e">
        <f t="shared" ca="1" si="24"/>
        <v>#NAME?</v>
      </c>
      <c r="W690" s="7"/>
      <c r="X690" s="7"/>
      <c r="Y690" s="31" t="s">
        <v>210</v>
      </c>
      <c r="Z690" s="32"/>
      <c r="AA690" s="33">
        <v>44943</v>
      </c>
      <c r="AB690" s="34">
        <v>49075100006237</v>
      </c>
      <c r="AC690" s="32"/>
      <c r="AD690" s="32"/>
      <c r="AE690" s="32"/>
      <c r="AF690" s="32">
        <v>501159.49</v>
      </c>
      <c r="AG690" s="32">
        <v>288794.28000000003</v>
      </c>
      <c r="AH690" s="32">
        <v>285585.78999999998</v>
      </c>
      <c r="AI690" s="32">
        <v>242066.06</v>
      </c>
      <c r="AJ690" s="32">
        <v>233418.45</v>
      </c>
      <c r="AK690" s="32">
        <v>221274.76</v>
      </c>
      <c r="AL690" s="32">
        <v>211013.95</v>
      </c>
      <c r="AM690" s="32">
        <v>202631.36</v>
      </c>
      <c r="AN690" s="32">
        <v>199838.3</v>
      </c>
      <c r="AO690" s="32">
        <v>0</v>
      </c>
      <c r="AP690" s="32">
        <v>0</v>
      </c>
      <c r="AQ690" s="32">
        <v>0</v>
      </c>
      <c r="AR690" s="32">
        <v>0</v>
      </c>
      <c r="AS690" s="32">
        <v>0.14000000000000001</v>
      </c>
      <c r="AT690" s="32">
        <v>0.14000000000000001</v>
      </c>
      <c r="AU690" s="32">
        <v>0.14000000000000001</v>
      </c>
      <c r="AV690" s="32">
        <v>0.14000000000000001</v>
      </c>
      <c r="AW690" s="32">
        <v>0.14000000000000001</v>
      </c>
      <c r="AX690" s="32">
        <v>0.14000000000000001</v>
      </c>
      <c r="AY690" s="32">
        <v>0.14000000000000001</v>
      </c>
      <c r="AZ690" s="32">
        <v>0.14000000000000001</v>
      </c>
      <c r="BA690" s="32">
        <v>0.14000000000000001</v>
      </c>
      <c r="BB690" s="32">
        <v>0.14000000000000001</v>
      </c>
      <c r="BC690" s="32">
        <v>0.14000000000000001</v>
      </c>
      <c r="BD690" s="32">
        <v>0.14000000000000001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2410</v>
      </c>
      <c r="C691" s="4" t="s">
        <v>2413</v>
      </c>
      <c r="D691" s="7" t="s">
        <v>18</v>
      </c>
      <c r="E691" s="7" t="s">
        <v>76</v>
      </c>
      <c r="F691" s="7" t="s">
        <v>351</v>
      </c>
      <c r="G691" s="7" t="e">
        <f t="shared" ca="1" si="23"/>
        <v>#NAME?</v>
      </c>
      <c r="H691" s="26" t="s">
        <v>224</v>
      </c>
      <c r="I691" s="26" t="s">
        <v>225</v>
      </c>
      <c r="J691" s="7" t="str">
        <f t="shared" si="28"/>
        <v>Não</v>
      </c>
      <c r="K691" s="27">
        <v>45163</v>
      </c>
      <c r="L691" s="27"/>
      <c r="M691" s="7" t="s">
        <v>267</v>
      </c>
      <c r="N691" s="28">
        <v>1.4999999999999999E-2</v>
      </c>
      <c r="O691" s="7" t="s">
        <v>84</v>
      </c>
      <c r="P691" s="29">
        <v>0.1</v>
      </c>
      <c r="Q691" s="94"/>
      <c r="R691" s="94"/>
      <c r="S691" s="7" t="s">
        <v>208</v>
      </c>
      <c r="T691" s="7" t="s">
        <v>2412</v>
      </c>
      <c r="U691" s="7" t="s">
        <v>76</v>
      </c>
      <c r="V691" s="26" t="e">
        <f t="shared" ca="1" si="24"/>
        <v>#NAME?</v>
      </c>
      <c r="W691" s="7"/>
      <c r="X691" s="7"/>
      <c r="Y691" s="31" t="s">
        <v>210</v>
      </c>
      <c r="Z691" s="32"/>
      <c r="AA691" s="33">
        <v>45163</v>
      </c>
      <c r="AB691" s="34">
        <v>49075100011842</v>
      </c>
      <c r="AC691" s="32"/>
      <c r="AD691" s="32"/>
      <c r="AE691" s="32"/>
      <c r="AF691" s="32">
        <v>0</v>
      </c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118</v>
      </c>
      <c r="C692" s="4" t="s">
        <v>119</v>
      </c>
      <c r="D692" s="7" t="s">
        <v>18</v>
      </c>
      <c r="E692" s="7" t="s">
        <v>30</v>
      </c>
      <c r="F692" s="7" t="s">
        <v>93</v>
      </c>
      <c r="G692" s="7" t="e">
        <f t="shared" ca="1" si="23"/>
        <v>#NAME?</v>
      </c>
      <c r="H692" s="26" t="s">
        <v>224</v>
      </c>
      <c r="I692" s="26" t="s">
        <v>656</v>
      </c>
      <c r="J692" s="7" t="str">
        <f t="shared" si="28"/>
        <v>Não</v>
      </c>
      <c r="K692" s="27">
        <v>45163</v>
      </c>
      <c r="L692" s="27"/>
      <c r="M692" s="7" t="s">
        <v>267</v>
      </c>
      <c r="N692" s="28">
        <v>1.4999999999999999E-2</v>
      </c>
      <c r="O692" s="7" t="s">
        <v>84</v>
      </c>
      <c r="P692" s="29">
        <v>0.1</v>
      </c>
      <c r="Q692" s="25"/>
      <c r="R692" s="30" t="s">
        <v>2414</v>
      </c>
      <c r="S692" s="7" t="s">
        <v>208</v>
      </c>
      <c r="T692" s="7" t="s">
        <v>2415</v>
      </c>
      <c r="U692" s="7" t="s">
        <v>117</v>
      </c>
      <c r="V692" s="26" t="e">
        <f t="shared" ca="1" si="24"/>
        <v>#NAME?</v>
      </c>
      <c r="W692" s="7"/>
      <c r="X692" s="7"/>
      <c r="Y692" s="31" t="s">
        <v>210</v>
      </c>
      <c r="Z692" s="32"/>
      <c r="AA692" s="33">
        <v>45163</v>
      </c>
      <c r="AB692" s="34">
        <v>49075100011850</v>
      </c>
      <c r="AC692" s="32"/>
      <c r="AD692" s="32"/>
      <c r="AE692" s="32"/>
      <c r="AF692" s="32"/>
      <c r="AG692" s="32"/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708572.32</v>
      </c>
      <c r="AR692" s="32">
        <v>750481.26</v>
      </c>
      <c r="AS692" s="32">
        <v>759696.99</v>
      </c>
      <c r="AT692" s="32">
        <v>830733.73</v>
      </c>
      <c r="AU692" s="32">
        <v>834273.8</v>
      </c>
      <c r="AV692" s="32">
        <v>912080.2</v>
      </c>
      <c r="AW692" s="32">
        <v>924384.9</v>
      </c>
      <c r="AX692" s="32">
        <v>943396.3</v>
      </c>
      <c r="AY692" s="32">
        <v>957719.25</v>
      </c>
      <c r="AZ692" s="32">
        <v>971265.4</v>
      </c>
      <c r="BA692" s="32">
        <v>981498.12</v>
      </c>
      <c r="BB692" s="32">
        <v>988409.43</v>
      </c>
      <c r="BC692" s="32">
        <v>1005696.69</v>
      </c>
      <c r="BD692" s="32">
        <v>1047868.86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3" t="s">
        <v>2416</v>
      </c>
      <c r="C693" s="48" t="s">
        <v>2417</v>
      </c>
      <c r="D693" s="7" t="s">
        <v>18</v>
      </c>
      <c r="E693" s="7" t="s">
        <v>30</v>
      </c>
      <c r="F693" s="7" t="s">
        <v>93</v>
      </c>
      <c r="G693" s="7" t="e">
        <f t="shared" ca="1" si="23"/>
        <v>#NAME?</v>
      </c>
      <c r="H693" s="26" t="s">
        <v>206</v>
      </c>
      <c r="I693" s="26" t="s">
        <v>23</v>
      </c>
      <c r="J693" s="7" t="str">
        <f t="shared" si="28"/>
        <v>Não</v>
      </c>
      <c r="K693" s="27">
        <v>45035</v>
      </c>
      <c r="L693" s="79">
        <v>45274</v>
      </c>
      <c r="M693" s="7" t="s">
        <v>22</v>
      </c>
      <c r="N693" s="28">
        <v>1.2E-2</v>
      </c>
      <c r="O693" s="7" t="s">
        <v>23</v>
      </c>
      <c r="P693" s="29">
        <v>0</v>
      </c>
      <c r="Q693" s="30"/>
      <c r="R693" s="30"/>
      <c r="S693" s="7" t="s">
        <v>208</v>
      </c>
      <c r="T693" s="7" t="s">
        <v>2415</v>
      </c>
      <c r="U693" s="7" t="s">
        <v>117</v>
      </c>
      <c r="V693" s="26" t="e">
        <f t="shared" ca="1" si="24"/>
        <v>#NAME?</v>
      </c>
      <c r="W693" s="7"/>
      <c r="X693" s="7"/>
      <c r="Y693" s="31"/>
      <c r="Z693" s="32"/>
      <c r="AA693" s="33">
        <v>45035</v>
      </c>
      <c r="AB693" s="34"/>
      <c r="AC693" s="32"/>
      <c r="AD693" s="32"/>
      <c r="AE693" s="32"/>
      <c r="AF693" s="32"/>
      <c r="AG693" s="32"/>
      <c r="AH693" s="32">
        <v>0</v>
      </c>
      <c r="AI693" s="32">
        <v>701658.56</v>
      </c>
      <c r="AJ693" s="32">
        <v>709432.98</v>
      </c>
      <c r="AK693" s="32">
        <v>311014.03000000003</v>
      </c>
      <c r="AL693" s="32">
        <v>312644.15999999997</v>
      </c>
      <c r="AM693" s="32">
        <v>315352.28000000003</v>
      </c>
      <c r="AN693" s="32">
        <v>317999.63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42" t="s">
        <v>2418</v>
      </c>
      <c r="C694" s="46" t="s">
        <v>2419</v>
      </c>
      <c r="D694" s="7" t="s">
        <v>204</v>
      </c>
      <c r="E694" s="7" t="s">
        <v>19</v>
      </c>
      <c r="F694" s="7" t="s">
        <v>205</v>
      </c>
      <c r="G694" s="7" t="e">
        <f t="shared" ca="1" si="23"/>
        <v>#NAME?</v>
      </c>
      <c r="H694" s="26" t="s">
        <v>206</v>
      </c>
      <c r="I694" s="26" t="s">
        <v>23</v>
      </c>
      <c r="J694" s="7" t="str">
        <f t="shared" si="28"/>
        <v>Não</v>
      </c>
      <c r="K694" s="27">
        <v>45230</v>
      </c>
      <c r="L694" s="27">
        <v>45527</v>
      </c>
      <c r="M694" s="7" t="s">
        <v>83</v>
      </c>
      <c r="N694" s="28">
        <v>1.2E-2</v>
      </c>
      <c r="O694" s="7" t="s">
        <v>84</v>
      </c>
      <c r="P694" s="29">
        <v>0.1</v>
      </c>
      <c r="Q694" s="30"/>
      <c r="R694" s="30"/>
      <c r="S694" s="7" t="s">
        <v>208</v>
      </c>
      <c r="T694" s="7" t="s">
        <v>2420</v>
      </c>
      <c r="U694" s="7" t="s">
        <v>19</v>
      </c>
      <c r="V694" s="26" t="e">
        <f t="shared" ca="1" si="24"/>
        <v>#NAME?</v>
      </c>
      <c r="W694" s="7"/>
      <c r="X694" s="7"/>
      <c r="Y694" s="31" t="s">
        <v>324</v>
      </c>
      <c r="Z694" s="32"/>
      <c r="AA694" s="33">
        <v>45230</v>
      </c>
      <c r="AB694" s="34">
        <v>49075100012709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>
        <v>0</v>
      </c>
      <c r="AP694" s="32">
        <v>95859.72</v>
      </c>
      <c r="AQ694" s="32">
        <v>129859.35</v>
      </c>
      <c r="AR694" s="32">
        <v>129787.32</v>
      </c>
      <c r="AS694" s="32">
        <v>130948.12</v>
      </c>
      <c r="AT694" s="32">
        <v>132130.09</v>
      </c>
      <c r="AU694" s="32">
        <v>136774.62</v>
      </c>
      <c r="AV694" s="32">
        <v>137070.5</v>
      </c>
      <c r="AW694" s="32">
        <v>140396.4</v>
      </c>
      <c r="AX694" s="32">
        <v>147482.79999999999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40" t="s">
        <v>2421</v>
      </c>
      <c r="C695" s="93" t="s">
        <v>2422</v>
      </c>
      <c r="D695" s="7" t="s">
        <v>18</v>
      </c>
      <c r="E695" s="7" t="s">
        <v>19</v>
      </c>
      <c r="F695" s="7" t="s">
        <v>266</v>
      </c>
      <c r="G695" s="7" t="e">
        <f t="shared" ca="1" si="23"/>
        <v>#NAME?</v>
      </c>
      <c r="H695" s="26" t="s">
        <v>215</v>
      </c>
      <c r="I695" s="26" t="s">
        <v>23</v>
      </c>
      <c r="J695" s="7" t="str">
        <f t="shared" si="28"/>
        <v>Sim</v>
      </c>
      <c r="K695" s="27">
        <v>45407</v>
      </c>
      <c r="L695" s="7"/>
      <c r="M695" s="7" t="s">
        <v>22</v>
      </c>
      <c r="N695" s="28">
        <v>0.01</v>
      </c>
      <c r="O695" s="7" t="s">
        <v>23</v>
      </c>
      <c r="P695" s="29">
        <v>0</v>
      </c>
      <c r="Q695" s="30" t="s">
        <v>2423</v>
      </c>
      <c r="R695" s="30"/>
      <c r="S695" s="7" t="s">
        <v>208</v>
      </c>
      <c r="T695" s="7" t="s">
        <v>2424</v>
      </c>
      <c r="U695" s="7" t="s">
        <v>19</v>
      </c>
      <c r="V695" s="26" t="e">
        <f t="shared" ca="1" si="24"/>
        <v>#NAME?</v>
      </c>
      <c r="W695" s="7"/>
      <c r="X695" s="7" t="s">
        <v>232</v>
      </c>
      <c r="Y695" s="31" t="s">
        <v>210</v>
      </c>
      <c r="Z695" s="32"/>
      <c r="AA695" s="33">
        <v>45407</v>
      </c>
      <c r="AB695" s="34">
        <v>49075100014124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>
        <v>0</v>
      </c>
      <c r="AV695" s="32">
        <v>571964.69999999995</v>
      </c>
      <c r="AW695" s="32">
        <v>577020.30000000005</v>
      </c>
      <c r="AX695" s="32">
        <v>583391.9</v>
      </c>
      <c r="AY695" s="32">
        <v>589373.24</v>
      </c>
      <c r="AZ695" s="32">
        <v>594320.29</v>
      </c>
      <c r="BA695" s="32">
        <v>600713.05000000005</v>
      </c>
      <c r="BB695" s="32">
        <v>666173.54</v>
      </c>
      <c r="BC695" s="32">
        <v>672426.62</v>
      </c>
      <c r="BD695" s="32">
        <v>830971.7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39" t="s">
        <v>2425</v>
      </c>
      <c r="C696" s="46" t="s">
        <v>2426</v>
      </c>
      <c r="D696" s="7" t="s">
        <v>18</v>
      </c>
      <c r="E696" s="7" t="s">
        <v>19</v>
      </c>
      <c r="F696" s="7" t="s">
        <v>235</v>
      </c>
      <c r="G696" s="7" t="e">
        <f t="shared" ca="1" si="23"/>
        <v>#NAME?</v>
      </c>
      <c r="H696" s="26" t="s">
        <v>215</v>
      </c>
      <c r="I696" s="26" t="s">
        <v>23</v>
      </c>
      <c r="J696" s="7" t="str">
        <f t="shared" si="28"/>
        <v>Não</v>
      </c>
      <c r="K696" s="27">
        <v>45240</v>
      </c>
      <c r="L696" s="7"/>
      <c r="M696" s="9" t="s">
        <v>122</v>
      </c>
      <c r="N696" s="10">
        <v>0</v>
      </c>
      <c r="O696" s="6" t="s">
        <v>23</v>
      </c>
      <c r="P696" s="11">
        <v>0</v>
      </c>
      <c r="Q696" s="30"/>
      <c r="R696" s="30"/>
      <c r="S696" s="7" t="s">
        <v>208</v>
      </c>
      <c r="T696" s="7" t="s">
        <v>2427</v>
      </c>
      <c r="U696" s="7" t="s">
        <v>19</v>
      </c>
      <c r="V696" s="26" t="e">
        <f t="shared" ca="1" si="24"/>
        <v>#NAME?</v>
      </c>
      <c r="W696" s="7"/>
      <c r="X696" s="7"/>
      <c r="Y696" s="31" t="s">
        <v>210</v>
      </c>
      <c r="Z696" s="32"/>
      <c r="AA696" s="33">
        <v>45240</v>
      </c>
      <c r="AB696" s="34">
        <v>49075100012717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>
        <v>502.99</v>
      </c>
      <c r="AQ696" s="32">
        <v>1010.44</v>
      </c>
      <c r="AR696" s="32">
        <v>1523.78</v>
      </c>
      <c r="AS696" s="32">
        <v>2030.61</v>
      </c>
      <c r="AT696" s="32">
        <v>2546.54</v>
      </c>
      <c r="AU696" s="32">
        <v>3065.41</v>
      </c>
      <c r="AV696" s="32">
        <v>3084.3</v>
      </c>
      <c r="AW696" s="32">
        <v>3103.8</v>
      </c>
      <c r="AX696" s="32">
        <v>3736.33</v>
      </c>
      <c r="AY696" s="32">
        <v>3768.48</v>
      </c>
      <c r="AZ696" s="32">
        <v>4299.05</v>
      </c>
      <c r="BA696" s="32">
        <v>4339.87</v>
      </c>
      <c r="BB696" s="32">
        <v>3349.62</v>
      </c>
      <c r="BC696" s="32">
        <v>4066.83</v>
      </c>
      <c r="BD696" s="32">
        <v>4815.2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14" t="s">
        <v>2428</v>
      </c>
      <c r="C697" s="4" t="s">
        <v>2429</v>
      </c>
      <c r="D697" s="7" t="s">
        <v>18</v>
      </c>
      <c r="E697" s="7" t="s">
        <v>76</v>
      </c>
      <c r="F697" s="7" t="s">
        <v>229</v>
      </c>
      <c r="G697" s="7" t="e">
        <f t="shared" ca="1" si="23"/>
        <v>#NAME?</v>
      </c>
      <c r="H697" s="26" t="s">
        <v>224</v>
      </c>
      <c r="I697" s="26" t="s">
        <v>225</v>
      </c>
      <c r="J697" s="7" t="str">
        <f t="shared" si="28"/>
        <v>Não</v>
      </c>
      <c r="K697" s="27">
        <v>44960</v>
      </c>
      <c r="L697" s="7"/>
      <c r="M697" s="7" t="s">
        <v>22</v>
      </c>
      <c r="N697" s="28">
        <v>1.2E-2</v>
      </c>
      <c r="O697" s="7" t="s">
        <v>23</v>
      </c>
      <c r="P697" s="29">
        <v>0</v>
      </c>
      <c r="Q697" s="94"/>
      <c r="R697" s="94"/>
      <c r="S697" s="7" t="s">
        <v>208</v>
      </c>
      <c r="T697" s="7" t="s">
        <v>2430</v>
      </c>
      <c r="U697" s="7" t="s">
        <v>76</v>
      </c>
      <c r="V697" s="26" t="e">
        <f t="shared" ca="1" si="24"/>
        <v>#NAME?</v>
      </c>
      <c r="W697" s="7"/>
      <c r="X697" s="7"/>
      <c r="Y697" s="31" t="s">
        <v>210</v>
      </c>
      <c r="Z697" s="32"/>
      <c r="AA697" s="33">
        <v>44960</v>
      </c>
      <c r="AB697" s="34">
        <v>49075100010285</v>
      </c>
      <c r="AC697" s="32"/>
      <c r="AD697" s="32"/>
      <c r="AE697" s="32"/>
      <c r="AF697" s="32">
        <v>0</v>
      </c>
      <c r="AG697" s="32">
        <v>50312.02</v>
      </c>
      <c r="AH697" s="32">
        <v>50841.72</v>
      </c>
      <c r="AI697" s="32">
        <v>1017.37</v>
      </c>
      <c r="AJ697" s="32">
        <v>1027.31</v>
      </c>
      <c r="AK697" s="32">
        <v>1031.5899999999999</v>
      </c>
      <c r="AL697" s="32">
        <v>1042.93</v>
      </c>
      <c r="AM697" s="32">
        <v>1055.1099999999999</v>
      </c>
      <c r="AN697" s="32">
        <v>1065.68</v>
      </c>
      <c r="AO697" s="32">
        <v>1077.0999999999999</v>
      </c>
      <c r="AP697" s="32">
        <v>1086.71</v>
      </c>
      <c r="AQ697" s="32">
        <v>1096.69</v>
      </c>
      <c r="AR697" s="32">
        <v>1107.56</v>
      </c>
      <c r="AS697" s="32">
        <v>1116.81</v>
      </c>
      <c r="AT697" s="32">
        <v>1126.3499999999999</v>
      </c>
      <c r="AU697" s="32">
        <v>1136.5999999999999</v>
      </c>
      <c r="AV697" s="32">
        <v>1146.31</v>
      </c>
      <c r="AW697" s="32">
        <v>1130.99</v>
      </c>
      <c r="AX697" s="32">
        <v>1130.99</v>
      </c>
      <c r="AY697" s="32">
        <v>21.52</v>
      </c>
      <c r="AZ697" s="32">
        <v>21.52</v>
      </c>
      <c r="BA697" s="32">
        <v>21.52</v>
      </c>
      <c r="BB697" s="32">
        <v>21.52</v>
      </c>
      <c r="BC697" s="32">
        <v>21.52</v>
      </c>
      <c r="BD697" s="32">
        <v>21.52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14" t="s">
        <v>2431</v>
      </c>
      <c r="C698" s="4" t="s">
        <v>2432</v>
      </c>
      <c r="D698" s="7" t="s">
        <v>242</v>
      </c>
      <c r="E698" s="7" t="s">
        <v>76</v>
      </c>
      <c r="F698" s="7" t="s">
        <v>243</v>
      </c>
      <c r="G698" s="7" t="e">
        <f t="shared" ca="1" si="23"/>
        <v>#NAME?</v>
      </c>
      <c r="H698" s="26" t="s">
        <v>224</v>
      </c>
      <c r="I698" s="26" t="s">
        <v>672</v>
      </c>
      <c r="J698" s="7" t="str">
        <f t="shared" si="28"/>
        <v>Não</v>
      </c>
      <c r="K698" s="27">
        <v>45516</v>
      </c>
      <c r="L698" s="7"/>
      <c r="M698" s="7" t="s">
        <v>22</v>
      </c>
      <c r="N698" s="28">
        <v>1.2E-2</v>
      </c>
      <c r="O698" s="7" t="s">
        <v>23</v>
      </c>
      <c r="P698" s="29">
        <v>0</v>
      </c>
      <c r="Q698" s="94"/>
      <c r="R698" s="94"/>
      <c r="S698" s="7" t="s">
        <v>208</v>
      </c>
      <c r="T698" s="7" t="s">
        <v>2433</v>
      </c>
      <c r="U698" s="7" t="s">
        <v>76</v>
      </c>
      <c r="V698" s="26" t="e">
        <f t="shared" ca="1" si="24"/>
        <v>#NAME?</v>
      </c>
      <c r="W698" s="7"/>
      <c r="X698" s="7" t="s">
        <v>34</v>
      </c>
      <c r="Y698" s="31" t="s">
        <v>210</v>
      </c>
      <c r="Z698" s="32"/>
      <c r="AA698" s="33">
        <v>45516</v>
      </c>
      <c r="AB698" s="34">
        <v>49075100015570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>
        <v>312485.98</v>
      </c>
      <c r="AZ698" s="32">
        <v>312363.08</v>
      </c>
      <c r="BA698" s="32">
        <v>313190.24</v>
      </c>
      <c r="BB698" s="32">
        <v>313612.58</v>
      </c>
      <c r="BC698" s="32">
        <v>314869.8</v>
      </c>
      <c r="BD698" s="32">
        <v>90136.53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2434</v>
      </c>
      <c r="C699" s="4" t="s">
        <v>2435</v>
      </c>
      <c r="D699" s="7" t="s">
        <v>204</v>
      </c>
      <c r="E699" s="7" t="s">
        <v>19</v>
      </c>
      <c r="F699" s="7" t="s">
        <v>205</v>
      </c>
      <c r="G699" s="7" t="e">
        <f t="shared" ca="1" si="23"/>
        <v>#NAME?</v>
      </c>
      <c r="H699" s="26" t="s">
        <v>206</v>
      </c>
      <c r="I699" s="26" t="s">
        <v>23</v>
      </c>
      <c r="J699" s="7" t="str">
        <f t="shared" si="28"/>
        <v>Não</v>
      </c>
      <c r="K699" s="27">
        <v>45117</v>
      </c>
      <c r="L699" s="27">
        <v>45504</v>
      </c>
      <c r="M699" s="7" t="s">
        <v>437</v>
      </c>
      <c r="N699" s="28">
        <v>7.0000000000000001E-3</v>
      </c>
      <c r="O699" s="7" t="s">
        <v>23</v>
      </c>
      <c r="P699" s="29">
        <v>0</v>
      </c>
      <c r="Q699" s="30"/>
      <c r="R699" s="30" t="s">
        <v>880</v>
      </c>
      <c r="S699" s="7" t="s">
        <v>208</v>
      </c>
      <c r="T699" s="7" t="s">
        <v>2436</v>
      </c>
      <c r="U699" s="7" t="s">
        <v>131</v>
      </c>
      <c r="V699" s="26" t="e">
        <f t="shared" ca="1" si="24"/>
        <v>#NAME?</v>
      </c>
      <c r="W699" s="7"/>
      <c r="X699" s="7"/>
      <c r="Y699" s="31" t="s">
        <v>324</v>
      </c>
      <c r="Z699" s="32"/>
      <c r="AA699" s="33">
        <v>45117</v>
      </c>
      <c r="AB699" s="34">
        <v>49075100006768</v>
      </c>
      <c r="AC699" s="32"/>
      <c r="AD699" s="32"/>
      <c r="AE699" s="32"/>
      <c r="AF699" s="32"/>
      <c r="AG699" s="32"/>
      <c r="AH699" s="32"/>
      <c r="AI699" s="32"/>
      <c r="AJ699" s="32"/>
      <c r="AK699" s="32">
        <v>0</v>
      </c>
      <c r="AL699" s="32">
        <v>1504511.49</v>
      </c>
      <c r="AM699" s="32">
        <v>1521108.44</v>
      </c>
      <c r="AN699" s="32">
        <v>1534401.71</v>
      </c>
      <c r="AO699" s="32">
        <v>1549643.83</v>
      </c>
      <c r="AP699" s="32">
        <v>1562135.99</v>
      </c>
      <c r="AQ699" s="32">
        <v>1575438.26</v>
      </c>
      <c r="AR699" s="32">
        <v>1624131.61</v>
      </c>
      <c r="AS699" s="32">
        <v>1636332.85</v>
      </c>
      <c r="AT699" s="32">
        <v>1650026.08</v>
      </c>
      <c r="AU699" s="32">
        <v>1663929.51</v>
      </c>
      <c r="AV699" s="32">
        <v>1676632</v>
      </c>
      <c r="AW699" s="32">
        <v>1689203</v>
      </c>
      <c r="AX699" s="32">
        <v>1703125</v>
      </c>
      <c r="AY699" s="32">
        <v>0</v>
      </c>
      <c r="AZ699" s="32">
        <v>0</v>
      </c>
      <c r="BA699" s="32">
        <v>0</v>
      </c>
      <c r="BB699" s="32">
        <v>0</v>
      </c>
      <c r="BC699" s="32">
        <v>0</v>
      </c>
      <c r="BD699" s="32">
        <v>0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42" t="s">
        <v>2437</v>
      </c>
      <c r="C700" s="43" t="s">
        <v>2438</v>
      </c>
      <c r="D700" s="7" t="s">
        <v>18</v>
      </c>
      <c r="E700" s="7" t="s">
        <v>30</v>
      </c>
      <c r="F700" s="7" t="s">
        <v>31</v>
      </c>
      <c r="G700" s="7" t="e">
        <f t="shared" ca="1" si="23"/>
        <v>#NAME?</v>
      </c>
      <c r="H700" s="26" t="s">
        <v>215</v>
      </c>
      <c r="I700" s="26" t="s">
        <v>23</v>
      </c>
      <c r="J700" s="7" t="str">
        <f t="shared" si="28"/>
        <v>Não</v>
      </c>
      <c r="K700" s="27">
        <v>45226</v>
      </c>
      <c r="L700" s="7"/>
      <c r="M700" s="7" t="s">
        <v>22</v>
      </c>
      <c r="N700" s="28">
        <v>1.2E-2</v>
      </c>
      <c r="O700" s="7" t="s">
        <v>23</v>
      </c>
      <c r="P700" s="29">
        <v>0</v>
      </c>
      <c r="Q700" s="30"/>
      <c r="R700" s="30" t="s">
        <v>2439</v>
      </c>
      <c r="S700" s="7" t="s">
        <v>254</v>
      </c>
      <c r="T700" s="7" t="s">
        <v>2440</v>
      </c>
      <c r="U700" s="7" t="s">
        <v>117</v>
      </c>
      <c r="V700" s="26" t="e">
        <f t="shared" ca="1" si="24"/>
        <v>#NAME?</v>
      </c>
      <c r="W700" s="7"/>
      <c r="X700" s="7"/>
      <c r="Y700" s="31" t="s">
        <v>210</v>
      </c>
      <c r="Z700" s="32"/>
      <c r="AA700" s="33">
        <v>45226</v>
      </c>
      <c r="AB700" s="34">
        <v>49075100012725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>
        <v>0</v>
      </c>
      <c r="AP700" s="32">
        <v>0</v>
      </c>
      <c r="AQ700" s="32">
        <v>218731.4</v>
      </c>
      <c r="AR700" s="32">
        <v>219765.25</v>
      </c>
      <c r="AS700" s="32">
        <v>250522.33</v>
      </c>
      <c r="AT700" s="32">
        <v>252690.67</v>
      </c>
      <c r="AU700" s="32">
        <v>254558.91</v>
      </c>
      <c r="AV700" s="32">
        <v>255256.6</v>
      </c>
      <c r="AW700" s="32">
        <v>236586</v>
      </c>
      <c r="AX700" s="32">
        <v>258790.9</v>
      </c>
      <c r="AY700" s="32">
        <v>158321.78</v>
      </c>
      <c r="AZ700" s="32">
        <v>158753.38</v>
      </c>
      <c r="BA700" s="32">
        <v>160267</v>
      </c>
      <c r="BB700" s="32">
        <v>161448.31</v>
      </c>
      <c r="BC700" s="32">
        <v>161533.32999999999</v>
      </c>
      <c r="BD700" s="32">
        <v>203416.89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42" t="s">
        <v>2441</v>
      </c>
      <c r="C701" s="43" t="s">
        <v>2442</v>
      </c>
      <c r="D701" s="7" t="s">
        <v>18</v>
      </c>
      <c r="E701" s="7" t="s">
        <v>30</v>
      </c>
      <c r="F701" s="7" t="s">
        <v>93</v>
      </c>
      <c r="G701" s="7" t="e">
        <f t="shared" ca="1" si="23"/>
        <v>#NAME?</v>
      </c>
      <c r="H701" s="26" t="s">
        <v>215</v>
      </c>
      <c r="I701" s="26" t="s">
        <v>23</v>
      </c>
      <c r="J701" s="7" t="str">
        <f t="shared" si="28"/>
        <v>Não</v>
      </c>
      <c r="K701" s="27">
        <v>45603</v>
      </c>
      <c r="L701" s="7"/>
      <c r="M701" s="7" t="s">
        <v>258</v>
      </c>
      <c r="N701" s="28">
        <v>1.2E-2</v>
      </c>
      <c r="O701" s="7" t="s">
        <v>84</v>
      </c>
      <c r="P701" s="29">
        <v>0.1</v>
      </c>
      <c r="Q701" s="30"/>
      <c r="R701" s="30"/>
      <c r="S701" s="7" t="s">
        <v>208</v>
      </c>
      <c r="T701" s="7" t="s">
        <v>2443</v>
      </c>
      <c r="U701" s="7" t="s">
        <v>117</v>
      </c>
      <c r="V701" s="26" t="e">
        <f t="shared" ca="1" si="24"/>
        <v>#NAME?</v>
      </c>
      <c r="W701" s="7"/>
      <c r="X701" s="7" t="s">
        <v>26</v>
      </c>
      <c r="Y701" s="31"/>
      <c r="Z701" s="32"/>
      <c r="AA701" s="33">
        <v>45609</v>
      </c>
      <c r="AB701" s="34">
        <v>49075100016216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>
        <v>300762</v>
      </c>
      <c r="BC701" s="32">
        <v>303436.82</v>
      </c>
      <c r="BD701" s="32">
        <v>306529.58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14" t="s">
        <v>2444</v>
      </c>
      <c r="C702" s="4" t="s">
        <v>2445</v>
      </c>
      <c r="D702" s="7" t="s">
        <v>18</v>
      </c>
      <c r="E702" s="7" t="s">
        <v>76</v>
      </c>
      <c r="F702" s="7" t="s">
        <v>229</v>
      </c>
      <c r="G702" s="7" t="e">
        <f t="shared" ca="1" si="23"/>
        <v>#NAME?</v>
      </c>
      <c r="H702" s="26" t="s">
        <v>215</v>
      </c>
      <c r="I702" s="26" t="s">
        <v>23</v>
      </c>
      <c r="J702" s="7" t="str">
        <f t="shared" si="28"/>
        <v>Sim</v>
      </c>
      <c r="K702" s="27">
        <v>44973</v>
      </c>
      <c r="L702" s="7"/>
      <c r="M702" s="7" t="s">
        <v>83</v>
      </c>
      <c r="N702" s="28">
        <v>1.2E-2</v>
      </c>
      <c r="O702" s="7" t="s">
        <v>23</v>
      </c>
      <c r="P702" s="29">
        <v>0</v>
      </c>
      <c r="Q702" s="30" t="s">
        <v>2446</v>
      </c>
      <c r="R702" s="94"/>
      <c r="S702" s="7" t="s">
        <v>208</v>
      </c>
      <c r="T702" s="7" t="s">
        <v>2447</v>
      </c>
      <c r="U702" s="7" t="s">
        <v>76</v>
      </c>
      <c r="V702" s="26" t="e">
        <f t="shared" ca="1" si="24"/>
        <v>#NAME?</v>
      </c>
      <c r="W702" s="7"/>
      <c r="X702" s="7"/>
      <c r="Y702" s="31" t="s">
        <v>324</v>
      </c>
      <c r="Z702" s="32"/>
      <c r="AA702" s="33">
        <v>44973</v>
      </c>
      <c r="AB702" s="34">
        <v>49075100006253</v>
      </c>
      <c r="AC702" s="32"/>
      <c r="AD702" s="32"/>
      <c r="AE702" s="32"/>
      <c r="AF702" s="32">
        <v>253551.03</v>
      </c>
      <c r="AG702" s="32">
        <v>302011.96999999997</v>
      </c>
      <c r="AH702" s="32">
        <v>305056.61</v>
      </c>
      <c r="AI702" s="32">
        <v>307539.42</v>
      </c>
      <c r="AJ702" s="32">
        <v>310265.38</v>
      </c>
      <c r="AK702" s="32">
        <v>311135.49</v>
      </c>
      <c r="AL702" s="32">
        <v>313732.45</v>
      </c>
      <c r="AM702" s="32">
        <v>316128</v>
      </c>
      <c r="AN702" s="32">
        <v>317485.3</v>
      </c>
      <c r="AO702" s="32">
        <v>318618.01</v>
      </c>
      <c r="AP702" s="32">
        <v>320679.52</v>
      </c>
      <c r="AQ702" s="32">
        <v>323091.99</v>
      </c>
      <c r="AR702" s="32">
        <v>424507.21</v>
      </c>
      <c r="AS702" s="32">
        <v>427282.64</v>
      </c>
      <c r="AT702" s="32">
        <v>430912.15</v>
      </c>
      <c r="AU702" s="32">
        <v>434152.22</v>
      </c>
      <c r="AV702" s="32">
        <v>436724</v>
      </c>
      <c r="AW702" s="32">
        <v>440013.5</v>
      </c>
      <c r="AX702" s="32">
        <v>448539.1</v>
      </c>
      <c r="AY702" s="32">
        <v>451953.35</v>
      </c>
      <c r="AZ702" s="32">
        <v>454846.19</v>
      </c>
      <c r="BA702" s="32">
        <v>458694.88</v>
      </c>
      <c r="BB702" s="32">
        <v>461976.98</v>
      </c>
      <c r="BC702" s="32">
        <v>465842.26</v>
      </c>
      <c r="BD702" s="32">
        <v>470370.31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14" t="s">
        <v>2448</v>
      </c>
      <c r="C703" s="46" t="s">
        <v>2449</v>
      </c>
      <c r="D703" s="7" t="s">
        <v>242</v>
      </c>
      <c r="E703" s="7" t="s">
        <v>76</v>
      </c>
      <c r="F703" s="7" t="s">
        <v>243</v>
      </c>
      <c r="G703" s="7" t="e">
        <f t="shared" ca="1" si="23"/>
        <v>#NAME?</v>
      </c>
      <c r="H703" s="26" t="s">
        <v>215</v>
      </c>
      <c r="I703" s="26" t="s">
        <v>23</v>
      </c>
      <c r="J703" s="7" t="str">
        <f t="shared" si="28"/>
        <v>Não</v>
      </c>
      <c r="K703" s="27">
        <v>45344</v>
      </c>
      <c r="L703" s="7"/>
      <c r="M703" s="7" t="s">
        <v>22</v>
      </c>
      <c r="N703" s="28">
        <v>1.2E-2</v>
      </c>
      <c r="O703" s="7" t="s">
        <v>23</v>
      </c>
      <c r="P703" s="29">
        <v>0</v>
      </c>
      <c r="Q703" s="30"/>
      <c r="R703" s="94"/>
      <c r="S703" s="7" t="s">
        <v>208</v>
      </c>
      <c r="T703" s="12" t="s">
        <v>2450</v>
      </c>
      <c r="U703" s="7" t="s">
        <v>76</v>
      </c>
      <c r="V703" s="26" t="e">
        <f t="shared" ca="1" si="24"/>
        <v>#NAME?</v>
      </c>
      <c r="W703" s="7"/>
      <c r="X703" s="7"/>
      <c r="Y703" s="31" t="s">
        <v>210</v>
      </c>
      <c r="Z703" s="32"/>
      <c r="AA703" s="33">
        <v>45344</v>
      </c>
      <c r="AB703" s="34">
        <v>49075100013438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>
        <v>1353336.36</v>
      </c>
      <c r="AT703" s="32">
        <v>1431243.69</v>
      </c>
      <c r="AU703" s="32">
        <v>1448256.37</v>
      </c>
      <c r="AV703" s="32">
        <v>1488093</v>
      </c>
      <c r="AW703" s="32">
        <v>1489166</v>
      </c>
      <c r="AX703" s="32">
        <v>1499859</v>
      </c>
      <c r="AY703" s="32">
        <v>1557119.93</v>
      </c>
      <c r="AZ703" s="32">
        <v>1610999.32</v>
      </c>
      <c r="BA703" s="32">
        <v>1620904.6</v>
      </c>
      <c r="BB703" s="32">
        <v>1615251.13</v>
      </c>
      <c r="BC703" s="32">
        <v>1590994.08</v>
      </c>
      <c r="BD703" s="32">
        <v>1603968.33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86" t="s">
        <v>2451</v>
      </c>
      <c r="C704" s="95" t="s">
        <v>2452</v>
      </c>
      <c r="D704" s="7" t="s">
        <v>18</v>
      </c>
      <c r="E704" s="7" t="s">
        <v>30</v>
      </c>
      <c r="F704" s="7" t="s">
        <v>31</v>
      </c>
      <c r="G704" s="7" t="e">
        <f t="shared" ca="1" si="23"/>
        <v>#NAME?</v>
      </c>
      <c r="H704" s="26" t="s">
        <v>215</v>
      </c>
      <c r="I704" s="26" t="s">
        <v>23</v>
      </c>
      <c r="J704" s="7" t="str">
        <f t="shared" si="28"/>
        <v>Não</v>
      </c>
      <c r="K704" s="27">
        <v>45217</v>
      </c>
      <c r="L704" s="7"/>
      <c r="M704" s="7" t="s">
        <v>267</v>
      </c>
      <c r="N704" s="28">
        <v>1.4999999999999999E-2</v>
      </c>
      <c r="O704" s="7" t="s">
        <v>84</v>
      </c>
      <c r="P704" s="29">
        <v>0.1</v>
      </c>
      <c r="Q704" s="94"/>
      <c r="R704" s="94"/>
      <c r="S704" s="7" t="s">
        <v>208</v>
      </c>
      <c r="T704" s="7" t="s">
        <v>2453</v>
      </c>
      <c r="U704" s="7" t="s">
        <v>117</v>
      </c>
      <c r="V704" s="26" t="e">
        <f t="shared" ca="1" si="24"/>
        <v>#NAME?</v>
      </c>
      <c r="W704" s="7"/>
      <c r="X704" s="7"/>
      <c r="Y704" s="31" t="s">
        <v>210</v>
      </c>
      <c r="Z704" s="32"/>
      <c r="AA704" s="33">
        <v>45217</v>
      </c>
      <c r="AB704" s="34">
        <v>49075100012733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50269.97</v>
      </c>
      <c r="AU704" s="32">
        <v>50015.82</v>
      </c>
      <c r="AV704" s="32">
        <v>49967.44</v>
      </c>
      <c r="AW704" s="32">
        <v>50246.400000000001</v>
      </c>
      <c r="AX704" s="32">
        <v>50895.81</v>
      </c>
      <c r="AY704" s="32">
        <v>51384.35</v>
      </c>
      <c r="AZ704" s="32">
        <v>51429.81</v>
      </c>
      <c r="BA704" s="32">
        <v>51267.25</v>
      </c>
      <c r="BB704" s="32">
        <v>51185.919999999998</v>
      </c>
      <c r="BC704" s="32">
        <v>51210.22</v>
      </c>
      <c r="BD704" s="32">
        <v>51924.1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3" t="s">
        <v>2454</v>
      </c>
      <c r="C705" s="4" t="s">
        <v>2455</v>
      </c>
      <c r="D705" s="7" t="s">
        <v>18</v>
      </c>
      <c r="E705" s="7" t="s">
        <v>30</v>
      </c>
      <c r="F705" s="7" t="s">
        <v>93</v>
      </c>
      <c r="G705" s="7" t="e">
        <f t="shared" ca="1" si="23"/>
        <v>#NAME?</v>
      </c>
      <c r="H705" s="26" t="s">
        <v>215</v>
      </c>
      <c r="I705" s="26" t="s">
        <v>23</v>
      </c>
      <c r="J705" s="7" t="str">
        <f t="shared" si="28"/>
        <v>Não</v>
      </c>
      <c r="K705" s="27">
        <v>45155</v>
      </c>
      <c r="L705" s="7"/>
      <c r="M705" s="7" t="s">
        <v>115</v>
      </c>
      <c r="N705" s="28">
        <v>1.2E-2</v>
      </c>
      <c r="O705" s="7" t="s">
        <v>23</v>
      </c>
      <c r="P705" s="29">
        <v>0</v>
      </c>
      <c r="Q705" s="30"/>
      <c r="R705" s="47" t="s">
        <v>1219</v>
      </c>
      <c r="S705" s="7" t="s">
        <v>208</v>
      </c>
      <c r="T705" s="7" t="s">
        <v>2456</v>
      </c>
      <c r="U705" s="7" t="s">
        <v>117</v>
      </c>
      <c r="V705" s="26" t="e">
        <f t="shared" ca="1" si="24"/>
        <v>#NAME?</v>
      </c>
      <c r="W705" s="7"/>
      <c r="X705" s="7" t="s">
        <v>34</v>
      </c>
      <c r="Y705" s="31" t="s">
        <v>210</v>
      </c>
      <c r="Z705" s="32"/>
      <c r="AA705" s="33">
        <v>45155</v>
      </c>
      <c r="AB705" s="34">
        <v>49075100008566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>
        <v>254727.21</v>
      </c>
      <c r="AN705" s="32">
        <v>276438.52</v>
      </c>
      <c r="AO705" s="32">
        <v>331459.89</v>
      </c>
      <c r="AP705" s="32">
        <v>336584.66</v>
      </c>
      <c r="AQ705" s="32">
        <v>341095.63</v>
      </c>
      <c r="AR705" s="32">
        <v>589795.71</v>
      </c>
      <c r="AS705" s="32">
        <v>634652.05000000005</v>
      </c>
      <c r="AT705" s="32">
        <v>1042902.05</v>
      </c>
      <c r="AU705" s="32">
        <v>1040002.94</v>
      </c>
      <c r="AV705" s="32">
        <v>1043852</v>
      </c>
      <c r="AW705" s="32">
        <v>1050678</v>
      </c>
      <c r="AX705" s="32">
        <v>1062019</v>
      </c>
      <c r="AY705" s="32">
        <v>1072411.73</v>
      </c>
      <c r="AZ705" s="32">
        <v>1076620.77</v>
      </c>
      <c r="BA705" s="32">
        <v>1080058.32</v>
      </c>
      <c r="BB705" s="32">
        <v>1082264.1599999999</v>
      </c>
      <c r="BC705" s="32">
        <v>1087284.6100000001</v>
      </c>
      <c r="BD705" s="32">
        <v>1096719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3" t="s">
        <v>2457</v>
      </c>
      <c r="C706" s="4" t="s">
        <v>2458</v>
      </c>
      <c r="D706" s="7" t="s">
        <v>18</v>
      </c>
      <c r="E706" s="7" t="s">
        <v>19</v>
      </c>
      <c r="F706" s="7" t="s">
        <v>20</v>
      </c>
      <c r="G706" s="7" t="e">
        <f t="shared" ca="1" si="23"/>
        <v>#NAME?</v>
      </c>
      <c r="H706" s="26" t="s">
        <v>215</v>
      </c>
      <c r="I706" s="26" t="s">
        <v>23</v>
      </c>
      <c r="J706" s="7" t="str">
        <f t="shared" si="28"/>
        <v>Não</v>
      </c>
      <c r="K706" s="27">
        <v>45548</v>
      </c>
      <c r="L706" s="7"/>
      <c r="M706" s="7" t="s">
        <v>22</v>
      </c>
      <c r="N706" s="28">
        <v>1.2E-2</v>
      </c>
      <c r="O706" s="7" t="s">
        <v>23</v>
      </c>
      <c r="P706" s="29">
        <v>0</v>
      </c>
      <c r="Q706" s="30"/>
      <c r="R706" s="47"/>
      <c r="S706" s="7" t="s">
        <v>208</v>
      </c>
      <c r="T706" s="7" t="s">
        <v>2459</v>
      </c>
      <c r="U706" s="7" t="s">
        <v>19</v>
      </c>
      <c r="V706" s="26" t="e">
        <f t="shared" ca="1" si="24"/>
        <v>#NAME?</v>
      </c>
      <c r="W706" s="7"/>
      <c r="X706" s="7" t="s">
        <v>26</v>
      </c>
      <c r="Y706" s="31"/>
      <c r="Z706" s="32"/>
      <c r="AA706" s="33">
        <v>45548</v>
      </c>
      <c r="AB706" s="34">
        <v>49075100015724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>
        <v>380610.47</v>
      </c>
      <c r="BA706" s="32">
        <v>1018971.38</v>
      </c>
      <c r="BB706" s="32">
        <v>1026227.68</v>
      </c>
      <c r="BC706" s="32">
        <v>1034996.94</v>
      </c>
      <c r="BD706" s="32">
        <v>1045115.88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14" t="s">
        <v>2460</v>
      </c>
      <c r="C707" s="4" t="s">
        <v>2461</v>
      </c>
      <c r="D707" s="7" t="s">
        <v>18</v>
      </c>
      <c r="E707" s="7" t="s">
        <v>76</v>
      </c>
      <c r="F707" s="7" t="s">
        <v>77</v>
      </c>
      <c r="G707" s="7" t="e">
        <f t="shared" ca="1" si="23"/>
        <v>#NAME?</v>
      </c>
      <c r="H707" s="26" t="s">
        <v>224</v>
      </c>
      <c r="I707" s="26" t="s">
        <v>225</v>
      </c>
      <c r="J707" s="7" t="str">
        <f t="shared" si="28"/>
        <v>Não</v>
      </c>
      <c r="K707" s="27">
        <v>45163</v>
      </c>
      <c r="L707" s="27"/>
      <c r="M707" s="7" t="s">
        <v>22</v>
      </c>
      <c r="N707" s="28">
        <v>0.01</v>
      </c>
      <c r="O707" s="7" t="s">
        <v>23</v>
      </c>
      <c r="P707" s="29">
        <v>0</v>
      </c>
      <c r="Q707" s="94"/>
      <c r="R707" s="94"/>
      <c r="S707" s="7" t="s">
        <v>254</v>
      </c>
      <c r="T707" s="7" t="s">
        <v>2462</v>
      </c>
      <c r="U707" s="7" t="s">
        <v>76</v>
      </c>
      <c r="V707" s="26" t="e">
        <f t="shared" ca="1" si="24"/>
        <v>#NAME?</v>
      </c>
      <c r="W707" s="7"/>
      <c r="X707" s="7"/>
      <c r="Y707" s="31" t="s">
        <v>210</v>
      </c>
      <c r="Z707" s="32"/>
      <c r="AA707" s="33">
        <v>45163</v>
      </c>
      <c r="AB707" s="34">
        <v>49075100011869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14" t="s">
        <v>2463</v>
      </c>
      <c r="C708" s="4" t="s">
        <v>2464</v>
      </c>
      <c r="D708" s="7" t="s">
        <v>204</v>
      </c>
      <c r="E708" s="7" t="s">
        <v>19</v>
      </c>
      <c r="F708" s="7" t="s">
        <v>588</v>
      </c>
      <c r="G708" s="7" t="e">
        <f t="shared" ca="1" si="23"/>
        <v>#NAME?</v>
      </c>
      <c r="H708" s="26" t="s">
        <v>206</v>
      </c>
      <c r="I708" s="26" t="s">
        <v>23</v>
      </c>
      <c r="J708" s="7" t="str">
        <f t="shared" si="28"/>
        <v>Não</v>
      </c>
      <c r="K708" s="27">
        <v>45097</v>
      </c>
      <c r="L708" s="27">
        <v>45513</v>
      </c>
      <c r="M708" s="7" t="s">
        <v>2465</v>
      </c>
      <c r="N708" s="28">
        <v>0.01</v>
      </c>
      <c r="O708" s="7" t="s">
        <v>23</v>
      </c>
      <c r="P708" s="29">
        <v>0</v>
      </c>
      <c r="Q708" s="85"/>
      <c r="R708" s="47" t="s">
        <v>821</v>
      </c>
      <c r="S708" s="7" t="s">
        <v>208</v>
      </c>
      <c r="T708" s="7" t="s">
        <v>2466</v>
      </c>
      <c r="U708" s="7" t="s">
        <v>127</v>
      </c>
      <c r="V708" s="26" t="e">
        <f t="shared" ca="1" si="24"/>
        <v>#NAME?</v>
      </c>
      <c r="W708" s="7"/>
      <c r="X708" s="7"/>
      <c r="Y708" s="31" t="s">
        <v>210</v>
      </c>
      <c r="Z708" s="32"/>
      <c r="AA708" s="33">
        <v>45097</v>
      </c>
      <c r="AB708" s="34">
        <v>49075100008213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>
        <v>1162232.1200000001</v>
      </c>
      <c r="AM708" s="32">
        <v>1174050.43</v>
      </c>
      <c r="AN708" s="32">
        <v>1240505.75</v>
      </c>
      <c r="AO708" s="32">
        <v>1249250.74</v>
      </c>
      <c r="AP708" s="32">
        <v>2179804.13</v>
      </c>
      <c r="AQ708" s="32">
        <v>2195792.98</v>
      </c>
      <c r="AR708" s="32">
        <v>2213575.4500000002</v>
      </c>
      <c r="AS708" s="32">
        <v>2229283.4900000002</v>
      </c>
      <c r="AT708" s="32">
        <v>2244094.9500000002</v>
      </c>
      <c r="AU708" s="32">
        <v>2307551.7599999998</v>
      </c>
      <c r="AV708" s="32">
        <v>2323267</v>
      </c>
      <c r="AW708" s="32">
        <v>2337371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2467</v>
      </c>
      <c r="C709" s="4" t="s">
        <v>2468</v>
      </c>
      <c r="D709" s="7" t="s">
        <v>18</v>
      </c>
      <c r="E709" s="7" t="s">
        <v>30</v>
      </c>
      <c r="F709" s="7" t="s">
        <v>93</v>
      </c>
      <c r="G709" s="7" t="e">
        <f t="shared" ca="1" si="23"/>
        <v>#NAME?</v>
      </c>
      <c r="H709" s="26" t="s">
        <v>215</v>
      </c>
      <c r="I709" s="26" t="s">
        <v>23</v>
      </c>
      <c r="J709" s="7" t="str">
        <f t="shared" si="28"/>
        <v>Não</v>
      </c>
      <c r="K709" s="27">
        <v>45029</v>
      </c>
      <c r="L709" s="7"/>
      <c r="M709" s="7" t="s">
        <v>267</v>
      </c>
      <c r="N709" s="28">
        <v>1.4999999999999999E-2</v>
      </c>
      <c r="O709" s="7" t="s">
        <v>84</v>
      </c>
      <c r="P709" s="29">
        <v>0.1</v>
      </c>
      <c r="Q709" s="94"/>
      <c r="R709" s="94"/>
      <c r="S709" s="7" t="s">
        <v>208</v>
      </c>
      <c r="T709" s="7" t="s">
        <v>2469</v>
      </c>
      <c r="U709" s="7" t="s">
        <v>117</v>
      </c>
      <c r="V709" s="26" t="e">
        <f t="shared" ca="1" si="24"/>
        <v>#NAME?</v>
      </c>
      <c r="W709" s="7"/>
      <c r="X709" s="7"/>
      <c r="Y709" s="31" t="s">
        <v>210</v>
      </c>
      <c r="Z709" s="32"/>
      <c r="AA709" s="33">
        <v>45029</v>
      </c>
      <c r="AB709" s="34">
        <v>49075100004226</v>
      </c>
      <c r="AC709" s="32"/>
      <c r="AD709" s="32"/>
      <c r="AE709" s="32"/>
      <c r="AF709" s="32"/>
      <c r="AG709" s="32"/>
      <c r="AH709" s="32">
        <v>0</v>
      </c>
      <c r="AI709" s="32">
        <v>40121.160000000003</v>
      </c>
      <c r="AJ709" s="32">
        <v>40564.959999999999</v>
      </c>
      <c r="AK709" s="32">
        <v>44081.08</v>
      </c>
      <c r="AL709" s="32">
        <v>50609.72</v>
      </c>
      <c r="AM709" s="32">
        <v>54230.36</v>
      </c>
      <c r="AN709" s="32">
        <v>57397.440000000002</v>
      </c>
      <c r="AO709" s="32">
        <v>60377.08</v>
      </c>
      <c r="AP709" s="32">
        <v>64473.13</v>
      </c>
      <c r="AQ709" s="32">
        <v>68654.73</v>
      </c>
      <c r="AR709" s="32">
        <v>69784.91</v>
      </c>
      <c r="AS709" s="32">
        <v>70378.039999999994</v>
      </c>
      <c r="AT709" s="32">
        <v>75125.820000000007</v>
      </c>
      <c r="AU709" s="32">
        <v>112362.01</v>
      </c>
      <c r="AV709" s="32">
        <v>113909</v>
      </c>
      <c r="AW709" s="32">
        <v>117569</v>
      </c>
      <c r="AX709" s="32">
        <v>123139.2</v>
      </c>
      <c r="AY709" s="32">
        <v>126611.17</v>
      </c>
      <c r="AZ709" s="32">
        <v>129629.34</v>
      </c>
      <c r="BA709" s="32">
        <v>128694.47</v>
      </c>
      <c r="BB709" s="32">
        <v>129967.3</v>
      </c>
      <c r="BC709" s="32">
        <v>129723.07</v>
      </c>
      <c r="BD709" s="32">
        <v>132478.39999999999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3" t="s">
        <v>2470</v>
      </c>
      <c r="C710" s="4" t="s">
        <v>2471</v>
      </c>
      <c r="D710" s="7" t="s">
        <v>18</v>
      </c>
      <c r="E710" s="7" t="s">
        <v>19</v>
      </c>
      <c r="F710" s="7" t="s">
        <v>453</v>
      </c>
      <c r="G710" s="7" t="e">
        <f t="shared" ca="1" si="23"/>
        <v>#NAME?</v>
      </c>
      <c r="H710" s="26" t="s">
        <v>206</v>
      </c>
      <c r="I710" s="26" t="s">
        <v>23</v>
      </c>
      <c r="J710" s="7" t="str">
        <f t="shared" si="28"/>
        <v>Não</v>
      </c>
      <c r="K710" s="27">
        <v>45001</v>
      </c>
      <c r="L710" s="79">
        <v>45614</v>
      </c>
      <c r="M710" s="7" t="s">
        <v>122</v>
      </c>
      <c r="N710" s="28">
        <v>0</v>
      </c>
      <c r="O710" s="7" t="s">
        <v>23</v>
      </c>
      <c r="P710" s="29">
        <v>0</v>
      </c>
      <c r="Q710" s="47"/>
      <c r="R710" s="30"/>
      <c r="S710" s="7" t="s">
        <v>208</v>
      </c>
      <c r="T710" s="7" t="s">
        <v>2472</v>
      </c>
      <c r="U710" s="7" t="s">
        <v>19</v>
      </c>
      <c r="V710" s="26" t="e">
        <f t="shared" ca="1" si="24"/>
        <v>#NAME?</v>
      </c>
      <c r="W710" s="7"/>
      <c r="X710" s="7"/>
      <c r="Y710" s="31" t="s">
        <v>210</v>
      </c>
      <c r="Z710" s="32"/>
      <c r="AA710" s="33">
        <v>45001</v>
      </c>
      <c r="AB710" s="34">
        <v>49075100008612</v>
      </c>
      <c r="AC710" s="32"/>
      <c r="AD710" s="32"/>
      <c r="AE710" s="32"/>
      <c r="AF710" s="32"/>
      <c r="AG710" s="32"/>
      <c r="AH710" s="32">
        <v>240699.04</v>
      </c>
      <c r="AI710" s="32">
        <v>242683.04</v>
      </c>
      <c r="AJ710" s="32">
        <v>245715.26</v>
      </c>
      <c r="AK710" s="32">
        <v>255492.88</v>
      </c>
      <c r="AL710" s="32">
        <v>258221.49</v>
      </c>
      <c r="AM710" s="32">
        <v>261151.03</v>
      </c>
      <c r="AN710" s="32">
        <v>213028.8</v>
      </c>
      <c r="AO710" s="32">
        <v>215140.58</v>
      </c>
      <c r="AP710" s="32">
        <v>161000.5</v>
      </c>
      <c r="AQ710" s="32">
        <v>160132.44</v>
      </c>
      <c r="AR710" s="32">
        <v>71056.31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14" t="s">
        <v>2473</v>
      </c>
      <c r="C711" s="4" t="s">
        <v>2474</v>
      </c>
      <c r="D711" s="7" t="s">
        <v>107</v>
      </c>
      <c r="E711" s="7" t="s">
        <v>19</v>
      </c>
      <c r="F711" s="7" t="s">
        <v>2475</v>
      </c>
      <c r="G711" s="7" t="e">
        <f t="shared" ca="1" si="23"/>
        <v>#NAME?</v>
      </c>
      <c r="H711" s="26" t="s">
        <v>215</v>
      </c>
      <c r="I711" s="26" t="s">
        <v>23</v>
      </c>
      <c r="J711" s="7" t="str">
        <f t="shared" si="28"/>
        <v>Não</v>
      </c>
      <c r="K711" s="27">
        <v>44929</v>
      </c>
      <c r="L711" s="7"/>
      <c r="M711" s="7" t="s">
        <v>22</v>
      </c>
      <c r="N711" s="28">
        <v>1.2E-2</v>
      </c>
      <c r="O711" s="7" t="s">
        <v>23</v>
      </c>
      <c r="P711" s="29">
        <v>0</v>
      </c>
      <c r="Q711" s="94"/>
      <c r="R711" s="94"/>
      <c r="S711" s="7" t="s">
        <v>208</v>
      </c>
      <c r="T711" s="7" t="s">
        <v>2476</v>
      </c>
      <c r="U711" s="7" t="s">
        <v>76</v>
      </c>
      <c r="V711" s="26" t="e">
        <f t="shared" ca="1" si="24"/>
        <v>#NAME?</v>
      </c>
      <c r="W711" s="7"/>
      <c r="X711" s="7"/>
      <c r="Y711" s="31" t="s">
        <v>210</v>
      </c>
      <c r="Z711" s="32"/>
      <c r="AA711" s="33">
        <v>44929</v>
      </c>
      <c r="AB711" s="34">
        <v>49075100010110</v>
      </c>
      <c r="AC711" s="32"/>
      <c r="AD711" s="32"/>
      <c r="AE711" s="32"/>
      <c r="AF711" s="32">
        <v>295761.96999999997</v>
      </c>
      <c r="AG711" s="32">
        <v>297479.42</v>
      </c>
      <c r="AH711" s="32">
        <v>336452.8</v>
      </c>
      <c r="AI711" s="32">
        <v>338756.18</v>
      </c>
      <c r="AJ711" s="32">
        <v>342130.28</v>
      </c>
      <c r="AK711" s="32">
        <v>344541.66</v>
      </c>
      <c r="AL711" s="32">
        <v>346952.7</v>
      </c>
      <c r="AM711" s="32">
        <v>349411.89</v>
      </c>
      <c r="AN711" s="32">
        <v>350929.21</v>
      </c>
      <c r="AO711" s="32">
        <v>353700.83</v>
      </c>
      <c r="AP711" s="32">
        <v>355768.52</v>
      </c>
      <c r="AQ711" s="32">
        <v>358487.89</v>
      </c>
      <c r="AR711" s="32">
        <v>361575.81</v>
      </c>
      <c r="AS711" s="32">
        <v>363485.83</v>
      </c>
      <c r="AT711" s="32">
        <v>365697.18</v>
      </c>
      <c r="AU711" s="32">
        <v>368502.72</v>
      </c>
      <c r="AV711" s="32">
        <v>371274.4</v>
      </c>
      <c r="AW711" s="32">
        <v>373992.1</v>
      </c>
      <c r="AX711" s="32">
        <v>376120</v>
      </c>
      <c r="AY711" s="32">
        <v>376766.89</v>
      </c>
      <c r="AZ711" s="32">
        <v>378011.47</v>
      </c>
      <c r="BA711" s="32">
        <v>381269.54</v>
      </c>
      <c r="BB711" s="32">
        <v>383981.33</v>
      </c>
      <c r="BC711" s="32">
        <v>386453.62</v>
      </c>
      <c r="BD711" s="32">
        <v>389948.92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14" t="s">
        <v>2477</v>
      </c>
      <c r="C712" s="38" t="s">
        <v>2478</v>
      </c>
      <c r="D712" s="7" t="s">
        <v>18</v>
      </c>
      <c r="E712" s="7" t="s">
        <v>19</v>
      </c>
      <c r="F712" s="7" t="s">
        <v>453</v>
      </c>
      <c r="G712" s="7" t="e">
        <f t="shared" ca="1" si="23"/>
        <v>#NAME?</v>
      </c>
      <c r="H712" s="26" t="s">
        <v>224</v>
      </c>
      <c r="I712" s="26" t="s">
        <v>310</v>
      </c>
      <c r="J712" s="7" t="str">
        <f t="shared" si="28"/>
        <v>Sim</v>
      </c>
      <c r="K712" s="27">
        <v>45338</v>
      </c>
      <c r="L712" s="7"/>
      <c r="M712" s="7" t="s">
        <v>22</v>
      </c>
      <c r="N712" s="28">
        <v>1.2E-2</v>
      </c>
      <c r="O712" s="7" t="s">
        <v>23</v>
      </c>
      <c r="P712" s="29">
        <v>0</v>
      </c>
      <c r="Q712" s="39" t="s">
        <v>2479</v>
      </c>
      <c r="R712" s="94"/>
      <c r="S712" s="7" t="s">
        <v>208</v>
      </c>
      <c r="T712" s="6" t="s">
        <v>2480</v>
      </c>
      <c r="U712" s="7" t="s">
        <v>19</v>
      </c>
      <c r="V712" s="26" t="e">
        <f t="shared" ca="1" si="24"/>
        <v>#NAME?</v>
      </c>
      <c r="W712" s="7"/>
      <c r="X712" s="7"/>
      <c r="Y712" s="31" t="s">
        <v>210</v>
      </c>
      <c r="Z712" s="32"/>
      <c r="AA712" s="33">
        <v>45338</v>
      </c>
      <c r="AB712" s="34">
        <v>49075100013446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>
        <v>422677.5</v>
      </c>
      <c r="AT712" s="32">
        <v>256538.48</v>
      </c>
      <c r="AU712" s="32">
        <v>258707.65</v>
      </c>
      <c r="AV712" s="32">
        <v>248937.5</v>
      </c>
      <c r="AW712" s="32">
        <v>250924.6</v>
      </c>
      <c r="AX712" s="32">
        <v>242979.20000000001</v>
      </c>
      <c r="AY712" s="32">
        <v>244950.13</v>
      </c>
      <c r="AZ712" s="32">
        <v>246250.52</v>
      </c>
      <c r="BA712" s="32">
        <v>248465.65</v>
      </c>
      <c r="BB712" s="32">
        <v>278097.59000000003</v>
      </c>
      <c r="BC712" s="32">
        <v>273889</v>
      </c>
      <c r="BD712" s="32">
        <v>0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2481</v>
      </c>
      <c r="C713" s="4" t="s">
        <v>2482</v>
      </c>
      <c r="D713" s="7" t="s">
        <v>18</v>
      </c>
      <c r="E713" s="7" t="s">
        <v>19</v>
      </c>
      <c r="F713" s="7" t="s">
        <v>2483</v>
      </c>
      <c r="G713" s="7" t="e">
        <f t="shared" ca="1" si="23"/>
        <v>#NAME?</v>
      </c>
      <c r="H713" s="26" t="s">
        <v>215</v>
      </c>
      <c r="I713" s="26" t="s">
        <v>23</v>
      </c>
      <c r="J713" s="7" t="str">
        <f t="shared" si="28"/>
        <v>Não</v>
      </c>
      <c r="K713" s="27">
        <v>44994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94"/>
      <c r="R713" s="94"/>
      <c r="S713" s="7" t="s">
        <v>208</v>
      </c>
      <c r="T713" s="7" t="s">
        <v>2484</v>
      </c>
      <c r="U713" s="7" t="s">
        <v>19</v>
      </c>
      <c r="V713" s="26" t="e">
        <f t="shared" ca="1" si="24"/>
        <v>#NAME?</v>
      </c>
      <c r="W713" s="7"/>
      <c r="X713" s="7"/>
      <c r="Y713" s="31" t="s">
        <v>210</v>
      </c>
      <c r="Z713" s="32"/>
      <c r="AA713" s="33">
        <v>44994</v>
      </c>
      <c r="AB713" s="34">
        <v>49075100009368</v>
      </c>
      <c r="AC713" s="32"/>
      <c r="AD713" s="32"/>
      <c r="AE713" s="32"/>
      <c r="AF713" s="32"/>
      <c r="AG713" s="32">
        <v>0</v>
      </c>
      <c r="AH713" s="32">
        <v>165623.1</v>
      </c>
      <c r="AI713" s="32">
        <v>167201.9</v>
      </c>
      <c r="AJ713" s="32">
        <v>168860.19</v>
      </c>
      <c r="AK713" s="32">
        <v>170307.91</v>
      </c>
      <c r="AL713" s="32">
        <v>171767.27</v>
      </c>
      <c r="AM713" s="32">
        <v>152684.85999999999</v>
      </c>
      <c r="AN713" s="32">
        <v>153125.67000000001</v>
      </c>
      <c r="AO713" s="32">
        <v>153582.35</v>
      </c>
      <c r="AP713" s="32">
        <v>155453.48000000001</v>
      </c>
      <c r="AQ713" s="32">
        <v>157002.03</v>
      </c>
      <c r="AR713" s="32">
        <v>158147.74</v>
      </c>
      <c r="AS713" s="32">
        <v>159045.38</v>
      </c>
      <c r="AT713" s="32">
        <v>160214.99</v>
      </c>
      <c r="AU713" s="32">
        <v>160971.10999999999</v>
      </c>
      <c r="AV713" s="32">
        <v>161089.9</v>
      </c>
      <c r="AW713" s="32">
        <v>162047.9</v>
      </c>
      <c r="AX713" s="32">
        <v>162685.9</v>
      </c>
      <c r="AY713" s="32">
        <v>163341.10999999999</v>
      </c>
      <c r="AZ713" s="32">
        <v>164479.69</v>
      </c>
      <c r="BA713" s="32">
        <v>165879.87</v>
      </c>
      <c r="BB713" s="32">
        <v>166731.99</v>
      </c>
      <c r="BC713" s="32">
        <v>165418.76</v>
      </c>
      <c r="BD713" s="32">
        <v>166566.91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2485</v>
      </c>
      <c r="C714" s="4" t="s">
        <v>2486</v>
      </c>
      <c r="D714" s="7" t="s">
        <v>242</v>
      </c>
      <c r="E714" s="7" t="s">
        <v>76</v>
      </c>
      <c r="F714" s="7" t="s">
        <v>243</v>
      </c>
      <c r="G714" s="7" t="e">
        <f t="shared" ca="1" si="23"/>
        <v>#NAME?</v>
      </c>
      <c r="H714" s="26" t="s">
        <v>215</v>
      </c>
      <c r="I714" s="26" t="s">
        <v>23</v>
      </c>
      <c r="J714" s="7" t="str">
        <f t="shared" si="28"/>
        <v>Não</v>
      </c>
      <c r="K714" s="27">
        <v>45327</v>
      </c>
      <c r="L714" s="7"/>
      <c r="M714" s="9" t="s">
        <v>22</v>
      </c>
      <c r="N714" s="10">
        <v>1.2E-2</v>
      </c>
      <c r="O714" s="6" t="s">
        <v>23</v>
      </c>
      <c r="P714" s="11">
        <v>0</v>
      </c>
      <c r="Q714" s="94"/>
      <c r="R714" s="47" t="s">
        <v>1040</v>
      </c>
      <c r="S714" s="7" t="s">
        <v>208</v>
      </c>
      <c r="T714" s="7" t="s">
        <v>2487</v>
      </c>
      <c r="U714" s="7" t="s">
        <v>19</v>
      </c>
      <c r="V714" s="26" t="e">
        <f t="shared" ca="1" si="24"/>
        <v>#NAME?</v>
      </c>
      <c r="W714" s="7"/>
      <c r="X714" s="7" t="s">
        <v>34</v>
      </c>
      <c r="Y714" s="31" t="s">
        <v>210</v>
      </c>
      <c r="Z714" s="32"/>
      <c r="AA714" s="33">
        <v>45327</v>
      </c>
      <c r="AB714" s="34">
        <v>49075100013454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>
        <v>0</v>
      </c>
      <c r="AS714" s="32">
        <v>600257.93999999994</v>
      </c>
      <c r="AT714" s="32">
        <v>603404.56999999995</v>
      </c>
      <c r="AU714" s="32">
        <v>681852.95</v>
      </c>
      <c r="AV714" s="32">
        <v>681714.3</v>
      </c>
      <c r="AW714" s="32">
        <v>705913.4</v>
      </c>
      <c r="AX714" s="32">
        <v>713578.3</v>
      </c>
      <c r="AY714" s="32">
        <v>721358.79</v>
      </c>
      <c r="AZ714" s="32">
        <v>721303.04000000004</v>
      </c>
      <c r="BA714" s="32">
        <v>722841.27</v>
      </c>
      <c r="BB714" s="32">
        <v>919180.14</v>
      </c>
      <c r="BC714" s="32">
        <v>926719.91</v>
      </c>
      <c r="BD714" s="32">
        <v>945266.46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2488</v>
      </c>
      <c r="C715" s="4" t="s">
        <v>2489</v>
      </c>
      <c r="D715" s="7" t="s">
        <v>18</v>
      </c>
      <c r="E715" s="7" t="s">
        <v>76</v>
      </c>
      <c r="F715" s="7" t="s">
        <v>77</v>
      </c>
      <c r="G715" s="7" t="e">
        <f t="shared" ca="1" si="23"/>
        <v>#NAME?</v>
      </c>
      <c r="H715" s="26" t="s">
        <v>224</v>
      </c>
      <c r="I715" s="26" t="s">
        <v>225</v>
      </c>
      <c r="J715" s="7" t="str">
        <f t="shared" si="28"/>
        <v>Não</v>
      </c>
      <c r="K715" s="27">
        <v>45098</v>
      </c>
      <c r="L715" s="27"/>
      <c r="M715" s="7" t="s">
        <v>22</v>
      </c>
      <c r="N715" s="28">
        <v>1.2E-2</v>
      </c>
      <c r="O715" s="7" t="s">
        <v>23</v>
      </c>
      <c r="P715" s="29">
        <v>0</v>
      </c>
      <c r="Q715" s="74"/>
      <c r="R715" s="30"/>
      <c r="S715" s="7" t="s">
        <v>208</v>
      </c>
      <c r="T715" s="7" t="s">
        <v>2490</v>
      </c>
      <c r="U715" s="7" t="s">
        <v>76</v>
      </c>
      <c r="V715" s="26" t="e">
        <f t="shared" ca="1" si="24"/>
        <v>#NAME?</v>
      </c>
      <c r="W715" s="7"/>
      <c r="X715" s="7"/>
      <c r="Y715" s="31" t="s">
        <v>210</v>
      </c>
      <c r="Z715" s="32"/>
      <c r="AA715" s="33">
        <v>45098</v>
      </c>
      <c r="AB715" s="34">
        <v>49075100008140</v>
      </c>
      <c r="AC715" s="32"/>
      <c r="AD715" s="32"/>
      <c r="AE715" s="32"/>
      <c r="AF715" s="32"/>
      <c r="AG715" s="32"/>
      <c r="AH715" s="32"/>
      <c r="AI715" s="32"/>
      <c r="AJ715" s="32"/>
      <c r="AK715" s="32">
        <v>28087.71</v>
      </c>
      <c r="AL715" s="32">
        <v>353259.52000000002</v>
      </c>
      <c r="AM715" s="32">
        <v>356967.54</v>
      </c>
      <c r="AN715" s="32">
        <v>359380.24</v>
      </c>
      <c r="AO715" s="32">
        <v>362555.21</v>
      </c>
      <c r="AP715" s="32">
        <v>365243.39</v>
      </c>
      <c r="AQ715" s="32">
        <v>367695.2</v>
      </c>
      <c r="AR715" s="32">
        <v>370412.66</v>
      </c>
      <c r="AS715" s="32">
        <v>372718.31</v>
      </c>
      <c r="AT715" s="32">
        <v>125398.61</v>
      </c>
      <c r="AU715" s="32">
        <v>126260.57</v>
      </c>
      <c r="AV715" s="32">
        <v>94273.79</v>
      </c>
      <c r="AW715" s="32">
        <v>95027.58</v>
      </c>
      <c r="AX715" s="32">
        <v>95803.97</v>
      </c>
      <c r="AY715" s="32">
        <v>76251.91</v>
      </c>
      <c r="AZ715" s="32">
        <v>45870.21</v>
      </c>
      <c r="BA715" s="32">
        <v>0</v>
      </c>
      <c r="BB715" s="32">
        <v>0</v>
      </c>
      <c r="BC715" s="32">
        <v>0.45</v>
      </c>
      <c r="BD715" s="32">
        <v>0.45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2491</v>
      </c>
      <c r="C716" s="4" t="s">
        <v>2492</v>
      </c>
      <c r="D716" s="7" t="s">
        <v>18</v>
      </c>
      <c r="E716" s="7" t="s">
        <v>19</v>
      </c>
      <c r="F716" s="7" t="s">
        <v>266</v>
      </c>
      <c r="G716" s="7" t="e">
        <f t="shared" ca="1" si="23"/>
        <v>#NAME?</v>
      </c>
      <c r="H716" s="26" t="s">
        <v>215</v>
      </c>
      <c r="I716" s="26" t="s">
        <v>23</v>
      </c>
      <c r="J716" s="7" t="str">
        <f t="shared" si="28"/>
        <v>Não</v>
      </c>
      <c r="K716" s="27">
        <v>44928</v>
      </c>
      <c r="L716" s="7"/>
      <c r="M716" s="7" t="s">
        <v>83</v>
      </c>
      <c r="N716" s="28">
        <v>0</v>
      </c>
      <c r="O716" s="7" t="s">
        <v>23</v>
      </c>
      <c r="P716" s="29">
        <v>0</v>
      </c>
      <c r="Q716" s="94"/>
      <c r="R716" s="94"/>
      <c r="S716" s="7" t="s">
        <v>208</v>
      </c>
      <c r="T716" s="7" t="s">
        <v>2493</v>
      </c>
      <c r="U716" s="7" t="s">
        <v>19</v>
      </c>
      <c r="V716" s="26" t="e">
        <f t="shared" ca="1" si="24"/>
        <v>#NAME?</v>
      </c>
      <c r="W716" s="7"/>
      <c r="X716" s="7"/>
      <c r="Y716" s="31" t="s">
        <v>324</v>
      </c>
      <c r="Z716" s="32"/>
      <c r="AA716" s="33">
        <v>44928</v>
      </c>
      <c r="AB716" s="34">
        <v>49075100006288</v>
      </c>
      <c r="AC716" s="32"/>
      <c r="AD716" s="32"/>
      <c r="AE716" s="32">
        <v>64015.93</v>
      </c>
      <c r="AF716" s="32">
        <v>59888.92</v>
      </c>
      <c r="AG716" s="32">
        <v>44917.04</v>
      </c>
      <c r="AH716" s="32">
        <v>46776.24</v>
      </c>
      <c r="AI716" s="32">
        <v>51910.5</v>
      </c>
      <c r="AJ716" s="32">
        <v>56248.95</v>
      </c>
      <c r="AK716" s="32">
        <v>56870.02</v>
      </c>
      <c r="AL716" s="32">
        <v>41471.870000000003</v>
      </c>
      <c r="AM716" s="32">
        <v>46115.8</v>
      </c>
      <c r="AN716" s="32">
        <v>42232.68</v>
      </c>
      <c r="AO716" s="32">
        <v>39568.06</v>
      </c>
      <c r="AP716" s="32">
        <v>43508.72</v>
      </c>
      <c r="AQ716" s="32">
        <v>64045.57</v>
      </c>
      <c r="AR716" s="32">
        <v>66948.91</v>
      </c>
      <c r="AS716" s="32">
        <v>67122.48</v>
      </c>
      <c r="AT716" s="32">
        <v>68171.38</v>
      </c>
      <c r="AU716" s="32">
        <v>68787.960000000006</v>
      </c>
      <c r="AV716" s="32">
        <v>69355.69</v>
      </c>
      <c r="AW716" s="32">
        <v>65966.850000000006</v>
      </c>
      <c r="AX716" s="32">
        <v>65270.720000000001</v>
      </c>
      <c r="AY716" s="32">
        <v>73265.899999999994</v>
      </c>
      <c r="AZ716" s="32">
        <v>73975.41</v>
      </c>
      <c r="BA716" s="32">
        <v>74179.12</v>
      </c>
      <c r="BB716" s="32">
        <v>73975.66</v>
      </c>
      <c r="BC716" s="32">
        <v>92225.65</v>
      </c>
      <c r="BD716" s="32">
        <v>95710.54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2494</v>
      </c>
      <c r="C717" s="4" t="s">
        <v>2495</v>
      </c>
      <c r="D717" s="7" t="s">
        <v>18</v>
      </c>
      <c r="E717" s="7" t="s">
        <v>30</v>
      </c>
      <c r="F717" s="7" t="s">
        <v>93</v>
      </c>
      <c r="G717" s="7" t="e">
        <f t="shared" ca="1" si="23"/>
        <v>#NAME?</v>
      </c>
      <c r="H717" s="26" t="s">
        <v>215</v>
      </c>
      <c r="I717" s="26" t="s">
        <v>23</v>
      </c>
      <c r="J717" s="7" t="str">
        <f t="shared" si="28"/>
        <v>Não</v>
      </c>
      <c r="K717" s="27">
        <v>45163</v>
      </c>
      <c r="L717" s="27"/>
      <c r="M717" s="7" t="s">
        <v>22</v>
      </c>
      <c r="N717" s="28">
        <v>1.2E-2</v>
      </c>
      <c r="O717" s="7" t="s">
        <v>23</v>
      </c>
      <c r="P717" s="29">
        <v>0</v>
      </c>
      <c r="Q717" s="25"/>
      <c r="R717" s="30" t="s">
        <v>2496</v>
      </c>
      <c r="S717" s="7" t="s">
        <v>208</v>
      </c>
      <c r="T717" s="7" t="s">
        <v>2497</v>
      </c>
      <c r="U717" s="7" t="s">
        <v>117</v>
      </c>
      <c r="V717" s="26" t="e">
        <f t="shared" ca="1" si="24"/>
        <v>#NAME?</v>
      </c>
      <c r="W717" s="7"/>
      <c r="X717" s="7" t="s">
        <v>34</v>
      </c>
      <c r="Y717" s="31" t="s">
        <v>210</v>
      </c>
      <c r="Z717" s="32"/>
      <c r="AA717" s="33">
        <v>45163</v>
      </c>
      <c r="AB717" s="34">
        <v>49075100011877</v>
      </c>
      <c r="AC717" s="32"/>
      <c r="AD717" s="32"/>
      <c r="AE717" s="32"/>
      <c r="AF717" s="32"/>
      <c r="AG717" s="32"/>
      <c r="AH717" s="32">
        <v>0</v>
      </c>
      <c r="AI717" s="32">
        <v>0</v>
      </c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138546.57999999999</v>
      </c>
      <c r="AS717" s="32">
        <v>139562.43</v>
      </c>
      <c r="AT717" s="32">
        <v>140246.64000000001</v>
      </c>
      <c r="AU717" s="32">
        <v>139258.12</v>
      </c>
      <c r="AV717" s="32">
        <v>138801.29999999999</v>
      </c>
      <c r="AW717" s="32">
        <v>139604.79999999999</v>
      </c>
      <c r="AX717" s="32">
        <v>141253.9</v>
      </c>
      <c r="AY717" s="32">
        <v>142854.74</v>
      </c>
      <c r="AZ717" s="32">
        <v>142692.35999999999</v>
      </c>
      <c r="BA717" s="32">
        <v>141830.04</v>
      </c>
      <c r="BB717" s="32">
        <v>141102.26</v>
      </c>
      <c r="BC717" s="32">
        <v>141021.22</v>
      </c>
      <c r="BD717" s="32">
        <v>260907.86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3" t="s">
        <v>2498</v>
      </c>
      <c r="C718" s="4" t="s">
        <v>2499</v>
      </c>
      <c r="D718" s="7" t="s">
        <v>18</v>
      </c>
      <c r="E718" s="7" t="s">
        <v>30</v>
      </c>
      <c r="F718" s="7" t="s">
        <v>93</v>
      </c>
      <c r="G718" s="7" t="e">
        <f t="shared" ca="1" si="23"/>
        <v>#NAME?</v>
      </c>
      <c r="H718" s="26" t="s">
        <v>206</v>
      </c>
      <c r="I718" s="26" t="s">
        <v>23</v>
      </c>
      <c r="J718" s="7" t="str">
        <f t="shared" si="28"/>
        <v>Não</v>
      </c>
      <c r="K718" s="27">
        <v>45035</v>
      </c>
      <c r="L718" s="79">
        <v>45273</v>
      </c>
      <c r="M718" s="7" t="s">
        <v>22</v>
      </c>
      <c r="N718" s="28">
        <v>1.2E-2</v>
      </c>
      <c r="O718" s="7" t="s">
        <v>23</v>
      </c>
      <c r="P718" s="29">
        <v>0</v>
      </c>
      <c r="Q718" s="30"/>
      <c r="R718" s="30"/>
      <c r="S718" s="7" t="s">
        <v>208</v>
      </c>
      <c r="T718" s="7" t="s">
        <v>2497</v>
      </c>
      <c r="U718" s="7" t="s">
        <v>117</v>
      </c>
      <c r="V718" s="26" t="e">
        <f t="shared" ca="1" si="24"/>
        <v>#NAME?</v>
      </c>
      <c r="W718" s="7"/>
      <c r="X718" s="7"/>
      <c r="Y718" s="31"/>
      <c r="Z718" s="32"/>
      <c r="AA718" s="33">
        <v>45035</v>
      </c>
      <c r="AB718" s="34"/>
      <c r="AC718" s="32"/>
      <c r="AD718" s="32"/>
      <c r="AE718" s="32"/>
      <c r="AF718" s="32"/>
      <c r="AG718" s="32"/>
      <c r="AH718" s="32">
        <v>0</v>
      </c>
      <c r="AI718" s="32">
        <v>701737.29</v>
      </c>
      <c r="AJ718" s="32">
        <v>709516.96</v>
      </c>
      <c r="AK718" s="32">
        <v>311081.44</v>
      </c>
      <c r="AL718" s="32">
        <v>313149.40000000002</v>
      </c>
      <c r="AM718" s="32">
        <v>313634.65999999997</v>
      </c>
      <c r="AN718" s="32">
        <v>3.86</v>
      </c>
      <c r="AO718" s="32">
        <v>3.86</v>
      </c>
      <c r="AP718" s="32">
        <v>3.86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0</v>
      </c>
      <c r="BC718" s="32">
        <v>0</v>
      </c>
      <c r="BD718" s="32">
        <v>0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3" t="s">
        <v>2500</v>
      </c>
      <c r="C719" s="4" t="s">
        <v>2501</v>
      </c>
      <c r="D719" s="7" t="s">
        <v>18</v>
      </c>
      <c r="E719" s="7" t="s">
        <v>76</v>
      </c>
      <c r="F719" s="7" t="s">
        <v>88</v>
      </c>
      <c r="G719" s="7" t="e">
        <f t="shared" ca="1" si="23"/>
        <v>#NAME?</v>
      </c>
      <c r="H719" s="26" t="s">
        <v>215</v>
      </c>
      <c r="I719" s="26" t="s">
        <v>23</v>
      </c>
      <c r="J719" s="7" t="s">
        <v>246</v>
      </c>
      <c r="K719" s="27">
        <v>45427</v>
      </c>
      <c r="L719" s="79"/>
      <c r="M719" s="7" t="s">
        <v>358</v>
      </c>
      <c r="N719" s="28">
        <v>0.01</v>
      </c>
      <c r="O719" s="7" t="s">
        <v>84</v>
      </c>
      <c r="P719" s="29">
        <v>0.1</v>
      </c>
      <c r="Q719" s="30"/>
      <c r="R719" s="30"/>
      <c r="S719" s="7" t="s">
        <v>208</v>
      </c>
      <c r="T719" s="7" t="s">
        <v>2502</v>
      </c>
      <c r="U719" s="7" t="s">
        <v>76</v>
      </c>
      <c r="V719" s="26" t="e">
        <f t="shared" ca="1" si="24"/>
        <v>#NAME?</v>
      </c>
      <c r="W719" s="7"/>
      <c r="X719" s="7"/>
      <c r="Y719" s="31" t="s">
        <v>210</v>
      </c>
      <c r="Z719" s="32"/>
      <c r="AA719" s="33">
        <v>45427</v>
      </c>
      <c r="AB719" s="34">
        <v>49075100014681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>
        <v>0</v>
      </c>
      <c r="AW719" s="32">
        <v>727143.8</v>
      </c>
      <c r="AX719" s="32">
        <v>1242904</v>
      </c>
      <c r="AY719" s="32">
        <v>1252702.46</v>
      </c>
      <c r="AZ719" s="32">
        <v>1262225.32</v>
      </c>
      <c r="BA719" s="32">
        <v>1933920.7</v>
      </c>
      <c r="BB719" s="32">
        <v>1642565.29</v>
      </c>
      <c r="BC719" s="32">
        <v>1417116.01</v>
      </c>
      <c r="BD719" s="32">
        <v>1128155.07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2500</v>
      </c>
      <c r="C720" s="4" t="s">
        <v>2503</v>
      </c>
      <c r="D720" s="7" t="s">
        <v>18</v>
      </c>
      <c r="E720" s="7" t="s">
        <v>76</v>
      </c>
      <c r="F720" s="7" t="s">
        <v>88</v>
      </c>
      <c r="G720" s="7" t="e">
        <f t="shared" ca="1" si="23"/>
        <v>#NAME?</v>
      </c>
      <c r="H720" s="26" t="s">
        <v>224</v>
      </c>
      <c r="I720" s="26" t="s">
        <v>252</v>
      </c>
      <c r="J720" s="7" t="s">
        <v>246</v>
      </c>
      <c r="K720" s="27">
        <v>45393</v>
      </c>
      <c r="L720" s="79"/>
      <c r="M720" s="7" t="s">
        <v>708</v>
      </c>
      <c r="N720" s="28">
        <v>0</v>
      </c>
      <c r="O720" s="7" t="s">
        <v>23</v>
      </c>
      <c r="P720" s="29">
        <v>0</v>
      </c>
      <c r="Q720" s="30"/>
      <c r="R720" s="30"/>
      <c r="S720" s="7" t="s">
        <v>208</v>
      </c>
      <c r="T720" s="7" t="s">
        <v>2502</v>
      </c>
      <c r="U720" s="7" t="s">
        <v>76</v>
      </c>
      <c r="V720" s="26" t="e">
        <f t="shared" ca="1" si="24"/>
        <v>#NAME?</v>
      </c>
      <c r="W720" s="7"/>
      <c r="X720" s="7"/>
      <c r="Y720" s="31" t="s">
        <v>210</v>
      </c>
      <c r="Z720" s="32"/>
      <c r="AA720" s="33">
        <v>45393</v>
      </c>
      <c r="AB720" s="34">
        <v>49075100014388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>
        <v>3570485.61</v>
      </c>
      <c r="AV720" s="32">
        <v>3592455</v>
      </c>
      <c r="AW720" s="32">
        <v>2607409</v>
      </c>
      <c r="AX720" s="32">
        <v>2403584</v>
      </c>
      <c r="AY720" s="32">
        <v>2421880.7000000002</v>
      </c>
      <c r="AZ720" s="32">
        <v>2403452.77</v>
      </c>
      <c r="BA720" s="32">
        <v>1565462.04</v>
      </c>
      <c r="BB720" s="32">
        <v>1580721.45</v>
      </c>
      <c r="BC720" s="32">
        <v>1421574.63</v>
      </c>
      <c r="BD720" s="32">
        <v>1434011.3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14" t="s">
        <v>2504</v>
      </c>
      <c r="C721" s="4" t="s">
        <v>2505</v>
      </c>
      <c r="D721" s="7" t="s">
        <v>18</v>
      </c>
      <c r="E721" s="7" t="s">
        <v>30</v>
      </c>
      <c r="F721" s="7" t="s">
        <v>727</v>
      </c>
      <c r="G721" s="7" t="e">
        <f t="shared" ca="1" si="23"/>
        <v>#NAME?</v>
      </c>
      <c r="H721" s="26" t="s">
        <v>215</v>
      </c>
      <c r="I721" s="26" t="s">
        <v>23</v>
      </c>
      <c r="J721" s="7" t="str">
        <f t="shared" ref="J721:J767" si="29">IF(Q721=0,"Não","Sim")</f>
        <v>Não</v>
      </c>
      <c r="K721" s="27">
        <v>45163</v>
      </c>
      <c r="L721" s="27"/>
      <c r="M721" s="7" t="s">
        <v>22</v>
      </c>
      <c r="N721" s="28">
        <v>7.0000000000000001E-3</v>
      </c>
      <c r="O721" s="7" t="s">
        <v>23</v>
      </c>
      <c r="P721" s="29">
        <v>0</v>
      </c>
      <c r="Q721" s="94"/>
      <c r="R721" s="30" t="s">
        <v>1327</v>
      </c>
      <c r="S721" s="7" t="s">
        <v>208</v>
      </c>
      <c r="T721" s="7" t="s">
        <v>2506</v>
      </c>
      <c r="U721" s="7" t="s">
        <v>127</v>
      </c>
      <c r="V721" s="26" t="e">
        <f t="shared" ca="1" si="24"/>
        <v>#NAME?</v>
      </c>
      <c r="W721" s="7"/>
      <c r="X721" s="7"/>
      <c r="Y721" s="31" t="s">
        <v>210</v>
      </c>
      <c r="Z721" s="32"/>
      <c r="AA721" s="33">
        <v>45163</v>
      </c>
      <c r="AB721" s="34">
        <v>49075100011885</v>
      </c>
      <c r="AC721" s="32"/>
      <c r="AD721" s="32"/>
      <c r="AE721" s="32"/>
      <c r="AF721" s="32"/>
      <c r="AG721" s="32"/>
      <c r="AH721" s="32"/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1442617.45</v>
      </c>
      <c r="BC721" s="32">
        <v>1455369.51</v>
      </c>
      <c r="BD721" s="32">
        <v>1468659.31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14" t="s">
        <v>2507</v>
      </c>
      <c r="C722" s="4" t="s">
        <v>2508</v>
      </c>
      <c r="D722" s="7" t="s">
        <v>81</v>
      </c>
      <c r="E722" s="7" t="s">
        <v>19</v>
      </c>
      <c r="F722" s="7" t="s">
        <v>262</v>
      </c>
      <c r="G722" s="7" t="e">
        <f t="shared" ca="1" si="23"/>
        <v>#NAME?</v>
      </c>
      <c r="H722" s="26" t="s">
        <v>215</v>
      </c>
      <c r="I722" s="26" t="s">
        <v>23</v>
      </c>
      <c r="J722" s="7" t="str">
        <f t="shared" si="29"/>
        <v>Sim</v>
      </c>
      <c r="K722" s="27">
        <v>45518</v>
      </c>
      <c r="L722" s="27"/>
      <c r="M722" s="7" t="s">
        <v>83</v>
      </c>
      <c r="N722" s="28">
        <v>1.2E-2</v>
      </c>
      <c r="O722" s="7" t="s">
        <v>84</v>
      </c>
      <c r="P722" s="29">
        <v>0.1</v>
      </c>
      <c r="Q722" s="30" t="s">
        <v>2509</v>
      </c>
      <c r="R722" s="30"/>
      <c r="S722" s="7" t="s">
        <v>208</v>
      </c>
      <c r="T722" s="7" t="s">
        <v>2510</v>
      </c>
      <c r="U722" s="7" t="s">
        <v>1864</v>
      </c>
      <c r="V722" s="26" t="e">
        <f t="shared" ca="1" si="24"/>
        <v>#NAME?</v>
      </c>
      <c r="W722" s="7"/>
      <c r="X722" s="7" t="s">
        <v>232</v>
      </c>
      <c r="Y722" s="31" t="s">
        <v>324</v>
      </c>
      <c r="Z722" s="32"/>
      <c r="AA722" s="33">
        <v>45518</v>
      </c>
      <c r="AB722" s="34">
        <v>49075100015597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>
        <v>312460.33</v>
      </c>
      <c r="AZ722" s="32">
        <v>258221.5</v>
      </c>
      <c r="BA722" s="32">
        <v>256914.53</v>
      </c>
      <c r="BB722" s="32">
        <v>253782.95</v>
      </c>
      <c r="BC722" s="32">
        <v>265410.78000000003</v>
      </c>
      <c r="BD722" s="32">
        <v>186864.64000000001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2511</v>
      </c>
      <c r="C723" s="4" t="s">
        <v>2512</v>
      </c>
      <c r="D723" s="7" t="s">
        <v>18</v>
      </c>
      <c r="E723" s="7" t="s">
        <v>30</v>
      </c>
      <c r="F723" s="7" t="s">
        <v>93</v>
      </c>
      <c r="G723" s="7" t="e">
        <f t="shared" ca="1" si="23"/>
        <v>#NAME?</v>
      </c>
      <c r="H723" s="26" t="s">
        <v>224</v>
      </c>
      <c r="I723" s="26" t="s">
        <v>225</v>
      </c>
      <c r="J723" s="7" t="str">
        <f t="shared" si="29"/>
        <v>Não</v>
      </c>
      <c r="K723" s="27">
        <v>45163</v>
      </c>
      <c r="L723" s="27"/>
      <c r="M723" s="7" t="s">
        <v>22</v>
      </c>
      <c r="N723" s="28">
        <v>1.2E-2</v>
      </c>
      <c r="O723" s="7" t="s">
        <v>23</v>
      </c>
      <c r="P723" s="29">
        <v>0</v>
      </c>
      <c r="Q723" s="94"/>
      <c r="R723" s="194" t="s">
        <v>2513</v>
      </c>
      <c r="S723" s="7" t="s">
        <v>208</v>
      </c>
      <c r="T723" s="7" t="s">
        <v>2514</v>
      </c>
      <c r="U723" s="7" t="s">
        <v>117</v>
      </c>
      <c r="V723" s="26" t="e">
        <f t="shared" ca="1" si="24"/>
        <v>#NAME?</v>
      </c>
      <c r="W723" s="7"/>
      <c r="X723" s="7"/>
      <c r="Y723" s="31" t="s">
        <v>210</v>
      </c>
      <c r="Z723" s="32"/>
      <c r="AA723" s="33">
        <v>45163</v>
      </c>
      <c r="AB723" s="34">
        <v>49075100011893</v>
      </c>
      <c r="AC723" s="32"/>
      <c r="AD723" s="32"/>
      <c r="AE723" s="32"/>
      <c r="AF723" s="32"/>
      <c r="AG723" s="32"/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2515</v>
      </c>
      <c r="C724" s="4" t="s">
        <v>2516</v>
      </c>
      <c r="D724" s="7" t="s">
        <v>204</v>
      </c>
      <c r="E724" s="7" t="s">
        <v>19</v>
      </c>
      <c r="F724" s="7" t="s">
        <v>205</v>
      </c>
      <c r="G724" s="7" t="e">
        <f t="shared" ca="1" si="23"/>
        <v>#NAME?</v>
      </c>
      <c r="H724" s="26" t="s">
        <v>206</v>
      </c>
      <c r="I724" s="26" t="s">
        <v>23</v>
      </c>
      <c r="J724" s="7" t="str">
        <f t="shared" si="29"/>
        <v>Não</v>
      </c>
      <c r="K724" s="27">
        <v>45082</v>
      </c>
      <c r="L724" s="27">
        <v>45525</v>
      </c>
      <c r="M724" s="7" t="s">
        <v>424</v>
      </c>
      <c r="N724" s="28">
        <v>1.7999999999999999E-2</v>
      </c>
      <c r="O724" s="7" t="s">
        <v>84</v>
      </c>
      <c r="P724" s="29">
        <v>0.2</v>
      </c>
      <c r="Q724" s="47"/>
      <c r="R724" s="47"/>
      <c r="S724" s="7" t="s">
        <v>208</v>
      </c>
      <c r="T724" s="7" t="s">
        <v>2517</v>
      </c>
      <c r="U724" s="7" t="s">
        <v>19</v>
      </c>
      <c r="V724" s="26" t="e">
        <f t="shared" ca="1" si="24"/>
        <v>#NAME?</v>
      </c>
      <c r="W724" s="7"/>
      <c r="X724" s="7"/>
      <c r="Y724" s="31" t="s">
        <v>210</v>
      </c>
      <c r="Z724" s="32"/>
      <c r="AA724" s="33">
        <v>45082</v>
      </c>
      <c r="AB724" s="34">
        <v>49075100009279</v>
      </c>
      <c r="AC724" s="32"/>
      <c r="AD724" s="32"/>
      <c r="AE724" s="32"/>
      <c r="AF724" s="32"/>
      <c r="AG724" s="32"/>
      <c r="AH724" s="32"/>
      <c r="AI724" s="32">
        <v>0</v>
      </c>
      <c r="AJ724" s="32">
        <v>0</v>
      </c>
      <c r="AK724" s="32">
        <v>623400.99</v>
      </c>
      <c r="AL724" s="32">
        <v>681159.69</v>
      </c>
      <c r="AM724" s="32">
        <v>701601.4</v>
      </c>
      <c r="AN724" s="32">
        <v>692743.23</v>
      </c>
      <c r="AO724" s="32">
        <v>688107.42</v>
      </c>
      <c r="AP724" s="32">
        <v>701645.17</v>
      </c>
      <c r="AQ724" s="32">
        <v>721860.49</v>
      </c>
      <c r="AR724" s="32">
        <v>688520.55</v>
      </c>
      <c r="AS724" s="32">
        <v>695565.07</v>
      </c>
      <c r="AT724" s="32">
        <v>703252.34</v>
      </c>
      <c r="AU724" s="32">
        <v>688431.26</v>
      </c>
      <c r="AV724" s="32">
        <v>680296</v>
      </c>
      <c r="AW724" s="32">
        <v>681713.6</v>
      </c>
      <c r="AX724" s="32">
        <v>694626.5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2518</v>
      </c>
      <c r="C725" s="4" t="s">
        <v>2519</v>
      </c>
      <c r="D725" s="7" t="s">
        <v>213</v>
      </c>
      <c r="E725" s="7" t="s">
        <v>76</v>
      </c>
      <c r="F725" s="7" t="s">
        <v>214</v>
      </c>
      <c r="G725" s="7" t="e">
        <f t="shared" ca="1" si="23"/>
        <v>#NAME?</v>
      </c>
      <c r="H725" s="26" t="s">
        <v>343</v>
      </c>
      <c r="I725" s="26" t="s">
        <v>23</v>
      </c>
      <c r="J725" s="7" t="str">
        <f t="shared" si="29"/>
        <v>Não</v>
      </c>
      <c r="K725" s="27">
        <v>45692</v>
      </c>
      <c r="L725" s="27"/>
      <c r="M725" s="7" t="s">
        <v>22</v>
      </c>
      <c r="N725" s="28">
        <v>1.2E-2</v>
      </c>
      <c r="O725" s="7" t="s">
        <v>23</v>
      </c>
      <c r="P725" s="29">
        <v>0</v>
      </c>
      <c r="Q725" s="47"/>
      <c r="R725" s="47"/>
      <c r="S725" s="7" t="s">
        <v>208</v>
      </c>
      <c r="T725" s="7" t="s">
        <v>2520</v>
      </c>
      <c r="U725" s="7" t="s">
        <v>127</v>
      </c>
      <c r="V725" s="26" t="e">
        <f t="shared" ca="1" si="24"/>
        <v>#NAME?</v>
      </c>
      <c r="W725" s="7"/>
      <c r="X725" s="7" t="s">
        <v>34</v>
      </c>
      <c r="Y725" s="31"/>
      <c r="Z725" s="32"/>
      <c r="AA725" s="33"/>
      <c r="AB725" s="34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2521</v>
      </c>
      <c r="C726" s="4" t="s">
        <v>2522</v>
      </c>
      <c r="D726" s="7" t="s">
        <v>18</v>
      </c>
      <c r="E726" s="7" t="s">
        <v>76</v>
      </c>
      <c r="F726" s="7" t="s">
        <v>77</v>
      </c>
      <c r="G726" s="7" t="e">
        <f t="shared" ca="1" si="23"/>
        <v>#NAME?</v>
      </c>
      <c r="H726" s="26" t="s">
        <v>224</v>
      </c>
      <c r="I726" s="26" t="s">
        <v>225</v>
      </c>
      <c r="J726" s="7" t="str">
        <f t="shared" si="29"/>
        <v>Não</v>
      </c>
      <c r="K726" s="27">
        <v>44994</v>
      </c>
      <c r="L726" s="7"/>
      <c r="M726" s="7" t="s">
        <v>22</v>
      </c>
      <c r="N726" s="28">
        <v>1.2E-2</v>
      </c>
      <c r="O726" s="7" t="s">
        <v>23</v>
      </c>
      <c r="P726" s="29">
        <v>0</v>
      </c>
      <c r="Q726" s="47"/>
      <c r="R726" s="47" t="s">
        <v>799</v>
      </c>
      <c r="S726" s="7" t="s">
        <v>208</v>
      </c>
      <c r="T726" s="7" t="s">
        <v>2523</v>
      </c>
      <c r="U726" s="7" t="s">
        <v>76</v>
      </c>
      <c r="V726" s="26" t="e">
        <f t="shared" ca="1" si="24"/>
        <v>#NAME?</v>
      </c>
      <c r="W726" s="7"/>
      <c r="X726" s="7"/>
      <c r="Y726" s="31" t="s">
        <v>210</v>
      </c>
      <c r="Z726" s="32"/>
      <c r="AA726" s="33">
        <v>44994</v>
      </c>
      <c r="AB726" s="34">
        <v>49075100009376</v>
      </c>
      <c r="AC726" s="32"/>
      <c r="AD726" s="32"/>
      <c r="AE726" s="32"/>
      <c r="AF726" s="32"/>
      <c r="AG726" s="32">
        <v>0</v>
      </c>
      <c r="AH726" s="32">
        <v>104644.9</v>
      </c>
      <c r="AI726" s="32">
        <v>104992.36</v>
      </c>
      <c r="AJ726" s="32">
        <v>106366.95</v>
      </c>
      <c r="AK726" s="32">
        <v>107455.17</v>
      </c>
      <c r="AL726" s="32">
        <v>108307.08</v>
      </c>
      <c r="AM726" s="32">
        <v>109381.01</v>
      </c>
      <c r="AN726" s="32">
        <v>110181.84</v>
      </c>
      <c r="AO726" s="32">
        <v>110541.69</v>
      </c>
      <c r="AP726" s="32">
        <v>111342.3</v>
      </c>
      <c r="AQ726" s="32">
        <v>112177.45</v>
      </c>
      <c r="AR726" s="32">
        <v>113123.62</v>
      </c>
      <c r="AS726" s="32">
        <v>113982.99</v>
      </c>
      <c r="AT726" s="32">
        <v>114402.67</v>
      </c>
      <c r="AU726" s="32">
        <v>115227.91</v>
      </c>
      <c r="AV726" s="32">
        <v>115999.5</v>
      </c>
      <c r="AW726" s="32">
        <v>116865.8</v>
      </c>
      <c r="AX726" s="32">
        <v>116679.1</v>
      </c>
      <c r="AY726" s="32">
        <v>117643.65</v>
      </c>
      <c r="AZ726" s="32">
        <v>118132.82</v>
      </c>
      <c r="BA726" s="32">
        <v>5315.5</v>
      </c>
      <c r="BB726" s="32">
        <v>5353.76</v>
      </c>
      <c r="BC726" s="32">
        <v>10.42</v>
      </c>
      <c r="BD726" s="32">
        <v>10.42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40" t="s">
        <v>2524</v>
      </c>
      <c r="C727" s="41" t="s">
        <v>2525</v>
      </c>
      <c r="D727" s="7" t="s">
        <v>18</v>
      </c>
      <c r="E727" s="7" t="s">
        <v>19</v>
      </c>
      <c r="F727" s="7" t="s">
        <v>1137</v>
      </c>
      <c r="G727" s="7" t="e">
        <f t="shared" ca="1" si="23"/>
        <v>#NAME?</v>
      </c>
      <c r="H727" s="26" t="s">
        <v>206</v>
      </c>
      <c r="I727" s="26" t="s">
        <v>23</v>
      </c>
      <c r="J727" s="7" t="str">
        <f t="shared" si="29"/>
        <v>Não</v>
      </c>
      <c r="K727" s="27">
        <v>45408</v>
      </c>
      <c r="L727" s="79">
        <v>45596</v>
      </c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208</v>
      </c>
      <c r="T727" s="7" t="s">
        <v>2526</v>
      </c>
      <c r="U727" s="7" t="s">
        <v>19</v>
      </c>
      <c r="V727" s="26" t="e">
        <f t="shared" ca="1" si="24"/>
        <v>#NAME?</v>
      </c>
      <c r="W727" s="7"/>
      <c r="X727" s="7" t="s">
        <v>34</v>
      </c>
      <c r="Y727" s="31" t="s">
        <v>210</v>
      </c>
      <c r="Z727" s="32"/>
      <c r="AA727" s="33">
        <v>45408</v>
      </c>
      <c r="AB727" s="34">
        <v>49075100014132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>
        <v>0</v>
      </c>
      <c r="AV727" s="32">
        <v>469224.4</v>
      </c>
      <c r="AW727" s="32">
        <v>472897.3</v>
      </c>
      <c r="AX727" s="32">
        <v>477131.2</v>
      </c>
      <c r="AY727" s="32">
        <v>490578.08</v>
      </c>
      <c r="AZ727" s="32">
        <v>492874.05</v>
      </c>
      <c r="BA727" s="32">
        <v>497807.86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40" t="s">
        <v>2527</v>
      </c>
      <c r="C728" s="41" t="s">
        <v>2528</v>
      </c>
      <c r="D728" s="7" t="s">
        <v>18</v>
      </c>
      <c r="E728" s="7" t="s">
        <v>19</v>
      </c>
      <c r="F728" s="7" t="s">
        <v>1137</v>
      </c>
      <c r="G728" s="7" t="e">
        <f t="shared" ca="1" si="23"/>
        <v>#NAME?</v>
      </c>
      <c r="H728" s="26" t="s">
        <v>224</v>
      </c>
      <c r="I728" s="26" t="s">
        <v>310</v>
      </c>
      <c r="J728" s="7" t="str">
        <f t="shared" si="29"/>
        <v>Não</v>
      </c>
      <c r="K728" s="27">
        <v>45461</v>
      </c>
      <c r="L728" s="7"/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/>
      <c r="S728" s="7" t="s">
        <v>208</v>
      </c>
      <c r="T728" s="7" t="s">
        <v>2529</v>
      </c>
      <c r="U728" s="7" t="s">
        <v>127</v>
      </c>
      <c r="V728" s="26" t="e">
        <f t="shared" ca="1" si="24"/>
        <v>#NAME?</v>
      </c>
      <c r="W728" s="7"/>
      <c r="X728" s="7" t="s">
        <v>34</v>
      </c>
      <c r="Y728" s="31" t="s">
        <v>210</v>
      </c>
      <c r="Z728" s="32"/>
      <c r="AA728" s="33">
        <v>45461</v>
      </c>
      <c r="AB728" s="34">
        <v>49075100014884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>
        <v>0</v>
      </c>
      <c r="AX728" s="32">
        <v>38275.94</v>
      </c>
      <c r="AY728" s="32">
        <v>106857.76</v>
      </c>
      <c r="AZ728" s="32">
        <v>107707.12</v>
      </c>
      <c r="BA728" s="32">
        <v>108585.66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14" t="s">
        <v>2530</v>
      </c>
      <c r="C729" s="4" t="s">
        <v>2531</v>
      </c>
      <c r="D729" s="7" t="s">
        <v>204</v>
      </c>
      <c r="E729" s="7" t="s">
        <v>19</v>
      </c>
      <c r="F729" s="7" t="s">
        <v>205</v>
      </c>
      <c r="G729" s="7" t="e">
        <f t="shared" ca="1" si="23"/>
        <v>#NAME?</v>
      </c>
      <c r="H729" s="26" t="s">
        <v>206</v>
      </c>
      <c r="I729" s="26" t="s">
        <v>23</v>
      </c>
      <c r="J729" s="7" t="str">
        <f t="shared" si="29"/>
        <v>Não</v>
      </c>
      <c r="K729" s="27">
        <v>45089</v>
      </c>
      <c r="L729" s="27">
        <v>45490</v>
      </c>
      <c r="M729" s="7" t="s">
        <v>825</v>
      </c>
      <c r="N729" s="28">
        <v>8.0000000000000002E-3</v>
      </c>
      <c r="O729" s="7" t="s">
        <v>23</v>
      </c>
      <c r="P729" s="29">
        <v>0</v>
      </c>
      <c r="Q729" s="89"/>
      <c r="R729" s="30"/>
      <c r="S729" s="7" t="s">
        <v>208</v>
      </c>
      <c r="T729" s="7" t="s">
        <v>2532</v>
      </c>
      <c r="U729" s="7" t="s">
        <v>19</v>
      </c>
      <c r="V729" s="26" t="e">
        <f t="shared" ca="1" si="24"/>
        <v>#NAME?</v>
      </c>
      <c r="W729" s="7"/>
      <c r="X729" s="7"/>
      <c r="Y729" s="31" t="s">
        <v>324</v>
      </c>
      <c r="Z729" s="32"/>
      <c r="AA729" s="33">
        <v>45089</v>
      </c>
      <c r="AB729" s="34">
        <v>49075100008949</v>
      </c>
      <c r="AC729" s="32"/>
      <c r="AD729" s="32"/>
      <c r="AE729" s="32"/>
      <c r="AF729" s="32"/>
      <c r="AG729" s="32"/>
      <c r="AH729" s="32"/>
      <c r="AI729" s="32">
        <v>0</v>
      </c>
      <c r="AJ729" s="32">
        <v>0</v>
      </c>
      <c r="AK729" s="32">
        <v>844672.09</v>
      </c>
      <c r="AL729" s="32">
        <v>1470305.87</v>
      </c>
      <c r="AM729" s="32">
        <v>1550885.26</v>
      </c>
      <c r="AN729" s="32">
        <v>1818215.96</v>
      </c>
      <c r="AO729" s="32">
        <v>1901777.71</v>
      </c>
      <c r="AP729" s="32">
        <v>1783134.08</v>
      </c>
      <c r="AQ729" s="32">
        <v>2044607.24</v>
      </c>
      <c r="AR729" s="32">
        <v>2055002.86</v>
      </c>
      <c r="AS729" s="32">
        <v>2110226.61</v>
      </c>
      <c r="AT729" s="32">
        <v>2137864.2599999998</v>
      </c>
      <c r="AU729" s="32">
        <v>2137697.5499999998</v>
      </c>
      <c r="AV729" s="32">
        <v>2147145</v>
      </c>
      <c r="AW729" s="32">
        <v>2223661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14" t="s">
        <v>2533</v>
      </c>
      <c r="C730" s="4" t="s">
        <v>2534</v>
      </c>
      <c r="D730" s="7" t="s">
        <v>18</v>
      </c>
      <c r="E730" s="7" t="s">
        <v>19</v>
      </c>
      <c r="F730" s="7" t="s">
        <v>97</v>
      </c>
      <c r="G730" s="7" t="e">
        <f t="shared" ca="1" si="23"/>
        <v>#NAME?</v>
      </c>
      <c r="H730" s="26" t="s">
        <v>215</v>
      </c>
      <c r="I730" s="26" t="s">
        <v>23</v>
      </c>
      <c r="J730" s="7" t="str">
        <f t="shared" si="29"/>
        <v>Não</v>
      </c>
      <c r="K730" s="27">
        <v>44986</v>
      </c>
      <c r="L730" s="7"/>
      <c r="M730" s="7" t="s">
        <v>22</v>
      </c>
      <c r="N730" s="28">
        <v>1.2E-2</v>
      </c>
      <c r="O730" s="7" t="s">
        <v>23</v>
      </c>
      <c r="P730" s="29">
        <v>0</v>
      </c>
      <c r="Q730" s="94"/>
      <c r="R730" s="94"/>
      <c r="S730" s="7" t="s">
        <v>208</v>
      </c>
      <c r="T730" s="7" t="s">
        <v>2535</v>
      </c>
      <c r="U730" s="7" t="s">
        <v>19</v>
      </c>
      <c r="V730" s="26" t="e">
        <f t="shared" ca="1" si="24"/>
        <v>#NAME?</v>
      </c>
      <c r="W730" s="7"/>
      <c r="X730" s="7"/>
      <c r="Y730" s="31" t="s">
        <v>210</v>
      </c>
      <c r="Z730" s="32"/>
      <c r="AA730" s="33">
        <v>44986</v>
      </c>
      <c r="AB730" s="34">
        <v>49075100004110</v>
      </c>
      <c r="AC730" s="32"/>
      <c r="AD730" s="32"/>
      <c r="AE730" s="32"/>
      <c r="AF730" s="32"/>
      <c r="AG730" s="32">
        <v>0</v>
      </c>
      <c r="AH730" s="32">
        <v>397131.76</v>
      </c>
      <c r="AI730" s="32">
        <v>400319.23</v>
      </c>
      <c r="AJ730" s="32">
        <v>403819.67</v>
      </c>
      <c r="AK730" s="32">
        <v>407595.85</v>
      </c>
      <c r="AL730" s="32">
        <v>410402.21</v>
      </c>
      <c r="AM730" s="32">
        <v>413976.63</v>
      </c>
      <c r="AN730" s="32">
        <v>416683.62</v>
      </c>
      <c r="AO730" s="32">
        <v>420357.87</v>
      </c>
      <c r="AP730" s="32">
        <v>423410.5</v>
      </c>
      <c r="AQ730" s="32">
        <v>426737.93</v>
      </c>
      <c r="AR730" s="32">
        <v>429986.35</v>
      </c>
      <c r="AS730" s="32">
        <v>433344.55</v>
      </c>
      <c r="AT730" s="32">
        <v>436678.49</v>
      </c>
      <c r="AU730" s="32">
        <v>437700.48</v>
      </c>
      <c r="AV730" s="32">
        <v>439555.1</v>
      </c>
      <c r="AW730" s="32">
        <v>443043.9</v>
      </c>
      <c r="AX730" s="32">
        <v>446410.6</v>
      </c>
      <c r="AY730" s="32">
        <v>448415.14</v>
      </c>
      <c r="AZ730" s="32">
        <v>451102.54</v>
      </c>
      <c r="BA730" s="32">
        <v>454860.49</v>
      </c>
      <c r="BB730" s="32">
        <v>458047.2</v>
      </c>
      <c r="BC730" s="32">
        <v>461004.23</v>
      </c>
      <c r="BD730" s="32">
        <v>464815.93</v>
      </c>
      <c r="BE730" s="32" t="e">
        <f t="array" aca="1" ref="BE730" ca="1">_xludf.XLOOKUP(C730,'PL TOTAL D0'!A:A,'PL TOTAL D0'!C:C,"")</f>
        <v>#NAME?</v>
      </c>
    </row>
    <row r="731" spans="1:57" ht="17.25" customHeight="1">
      <c r="A731" s="25" t="s">
        <v>29</v>
      </c>
      <c r="B731" s="14" t="s">
        <v>2536</v>
      </c>
      <c r="C731" s="4" t="s">
        <v>2537</v>
      </c>
      <c r="D731" s="7" t="s">
        <v>18</v>
      </c>
      <c r="E731" s="7" t="s">
        <v>19</v>
      </c>
      <c r="F731" s="7" t="s">
        <v>97</v>
      </c>
      <c r="G731" s="7" t="e">
        <f t="shared" ca="1" si="23"/>
        <v>#NAME?</v>
      </c>
      <c r="H731" s="26" t="s">
        <v>215</v>
      </c>
      <c r="I731" s="26" t="s">
        <v>23</v>
      </c>
      <c r="J731" s="7" t="str">
        <f t="shared" si="29"/>
        <v>Não</v>
      </c>
      <c r="K731" s="27">
        <v>44973</v>
      </c>
      <c r="L731" s="7"/>
      <c r="M731" s="7" t="s">
        <v>22</v>
      </c>
      <c r="N731" s="28">
        <v>1.2E-2</v>
      </c>
      <c r="O731" s="7" t="s">
        <v>23</v>
      </c>
      <c r="P731" s="29">
        <v>0</v>
      </c>
      <c r="Q731" s="94"/>
      <c r="R731" s="94"/>
      <c r="S731" s="7" t="s">
        <v>208</v>
      </c>
      <c r="T731" s="7" t="s">
        <v>2538</v>
      </c>
      <c r="U731" s="7" t="s">
        <v>19</v>
      </c>
      <c r="V731" s="26" t="e">
        <f t="shared" ca="1" si="24"/>
        <v>#NAME?</v>
      </c>
      <c r="W731" s="7"/>
      <c r="X731" s="7"/>
      <c r="Y731" s="31" t="s">
        <v>210</v>
      </c>
      <c r="Z731" s="32"/>
      <c r="AA731" s="33">
        <v>44973</v>
      </c>
      <c r="AB731" s="34">
        <v>49075100006296</v>
      </c>
      <c r="AC731" s="32"/>
      <c r="AD731" s="32"/>
      <c r="AE731" s="32"/>
      <c r="AF731" s="32">
        <v>0</v>
      </c>
      <c r="AG731" s="32">
        <v>22406.26</v>
      </c>
      <c r="AH731" s="32">
        <v>123178.45</v>
      </c>
      <c r="AI731" s="32">
        <v>125221.88</v>
      </c>
      <c r="AJ731" s="32">
        <v>127766.28</v>
      </c>
      <c r="AK731" s="32">
        <v>128997.24</v>
      </c>
      <c r="AL731" s="32">
        <v>129836.83</v>
      </c>
      <c r="AM731" s="32">
        <v>135579.88</v>
      </c>
      <c r="AN731" s="32">
        <v>135977.64000000001</v>
      </c>
      <c r="AO731" s="32">
        <v>136319.07999999999</v>
      </c>
      <c r="AP731" s="32">
        <v>142388.81</v>
      </c>
      <c r="AQ731" s="32">
        <v>143984.23000000001</v>
      </c>
      <c r="AR731" s="32">
        <v>144825.19</v>
      </c>
      <c r="AS731" s="32">
        <v>145769.92000000001</v>
      </c>
      <c r="AT731" s="32">
        <v>146841.97</v>
      </c>
      <c r="AU731" s="32">
        <v>147818.6</v>
      </c>
      <c r="AV731" s="32">
        <v>147654.39999999999</v>
      </c>
      <c r="AW731" s="32">
        <v>127532.7</v>
      </c>
      <c r="AX731" s="32">
        <v>128224.1</v>
      </c>
      <c r="AY731" s="32">
        <v>129015.2</v>
      </c>
      <c r="AZ731" s="32">
        <v>129950.27</v>
      </c>
      <c r="BA731" s="32">
        <v>113459.22</v>
      </c>
      <c r="BB731" s="32">
        <v>114330.79</v>
      </c>
      <c r="BC731" s="32">
        <v>115131.96</v>
      </c>
      <c r="BD731" s="32">
        <v>116172.4</v>
      </c>
      <c r="BE731" s="32" t="e">
        <f t="array" aca="1" ref="BE731" ca="1">_xludf.XLOOKUP(C731,'PL TOTAL D0'!A:A,'PL TOTAL D0'!C:C,"")</f>
        <v>#NAME?</v>
      </c>
    </row>
    <row r="732" spans="1:57" ht="17.25" customHeight="1">
      <c r="A732" s="25" t="s">
        <v>29</v>
      </c>
      <c r="B732" s="39" t="s">
        <v>2539</v>
      </c>
      <c r="C732" s="67" t="s">
        <v>2540</v>
      </c>
      <c r="D732" s="7" t="s">
        <v>18</v>
      </c>
      <c r="E732" s="7" t="s">
        <v>19</v>
      </c>
      <c r="F732" s="7" t="s">
        <v>235</v>
      </c>
      <c r="G732" s="7" t="e">
        <f t="shared" ca="1" si="23"/>
        <v>#NAME?</v>
      </c>
      <c r="H732" s="26" t="s">
        <v>215</v>
      </c>
      <c r="I732" s="26" t="s">
        <v>23</v>
      </c>
      <c r="J732" s="7" t="str">
        <f t="shared" si="29"/>
        <v>Não</v>
      </c>
      <c r="K732" s="27">
        <v>45259</v>
      </c>
      <c r="L732" s="7"/>
      <c r="M732" s="7" t="s">
        <v>22</v>
      </c>
      <c r="N732" s="10">
        <v>1.2E-2</v>
      </c>
      <c r="O732" s="6" t="s">
        <v>23</v>
      </c>
      <c r="P732" s="11">
        <v>0</v>
      </c>
      <c r="Q732" s="94"/>
      <c r="R732" s="94"/>
      <c r="S732" s="7" t="s">
        <v>208</v>
      </c>
      <c r="T732" s="7" t="s">
        <v>2541</v>
      </c>
      <c r="U732" s="7" t="s">
        <v>19</v>
      </c>
      <c r="V732" s="26" t="e">
        <f t="shared" ca="1" si="24"/>
        <v>#NAME?</v>
      </c>
      <c r="W732" s="7"/>
      <c r="X732" s="7"/>
      <c r="Y732" s="31" t="s">
        <v>210</v>
      </c>
      <c r="Z732" s="32"/>
      <c r="AA732" s="33">
        <v>45259</v>
      </c>
      <c r="AB732" s="34">
        <v>49075100012741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>
        <v>20010</v>
      </c>
      <c r="AQ732" s="32">
        <v>40308.46</v>
      </c>
      <c r="AR732" s="32">
        <v>40674.870000000003</v>
      </c>
      <c r="AS732" s="32">
        <v>61072.639999999999</v>
      </c>
      <c r="AT732" s="32">
        <v>71720.31</v>
      </c>
      <c r="AU732" s="32">
        <v>72330.27</v>
      </c>
      <c r="AV732" s="32">
        <v>93021.66</v>
      </c>
      <c r="AW732" s="32">
        <v>93785.62</v>
      </c>
      <c r="AX732" s="32">
        <v>114756.1</v>
      </c>
      <c r="AY732" s="32">
        <v>130934.69</v>
      </c>
      <c r="AZ732" s="32">
        <v>152089.18</v>
      </c>
      <c r="BA732" s="32">
        <v>153661.95000000001</v>
      </c>
      <c r="BB732" s="32">
        <v>185007.16</v>
      </c>
      <c r="BC732" s="32">
        <v>186234.17</v>
      </c>
      <c r="BD732" s="32">
        <v>188180.11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29</v>
      </c>
      <c r="B733" s="14" t="s">
        <v>2542</v>
      </c>
      <c r="C733" s="53" t="s">
        <v>2543</v>
      </c>
      <c r="D733" s="7" t="s">
        <v>18</v>
      </c>
      <c r="E733" s="7" t="s">
        <v>30</v>
      </c>
      <c r="F733" s="7" t="s">
        <v>93</v>
      </c>
      <c r="G733" s="7" t="e">
        <f t="shared" ca="1" si="23"/>
        <v>#NAME?</v>
      </c>
      <c r="H733" s="26" t="s">
        <v>206</v>
      </c>
      <c r="I733" s="26" t="s">
        <v>23</v>
      </c>
      <c r="J733" s="7" t="str">
        <f t="shared" si="29"/>
        <v>Não</v>
      </c>
      <c r="K733" s="27">
        <v>45111</v>
      </c>
      <c r="L733" s="27">
        <v>45433</v>
      </c>
      <c r="M733" s="7" t="s">
        <v>424</v>
      </c>
      <c r="N733" s="28">
        <v>0.02</v>
      </c>
      <c r="O733" s="7" t="s">
        <v>84</v>
      </c>
      <c r="P733" s="29">
        <v>0.2</v>
      </c>
      <c r="Q733" s="30"/>
      <c r="R733" s="94"/>
      <c r="S733" s="7" t="s">
        <v>208</v>
      </c>
      <c r="T733" s="7" t="s">
        <v>2544</v>
      </c>
      <c r="U733" s="7" t="s">
        <v>117</v>
      </c>
      <c r="V733" s="26" t="e">
        <f t="shared" ca="1" si="24"/>
        <v>#NAME?</v>
      </c>
      <c r="W733" s="7"/>
      <c r="X733" s="7"/>
      <c r="Y733" s="31" t="s">
        <v>210</v>
      </c>
      <c r="Z733" s="32"/>
      <c r="AA733" s="33">
        <v>45111</v>
      </c>
      <c r="AB733" s="34">
        <v>49075100004358</v>
      </c>
      <c r="AC733" s="32"/>
      <c r="AD733" s="32"/>
      <c r="AE733" s="32"/>
      <c r="AF733" s="32"/>
      <c r="AG733" s="32"/>
      <c r="AH733" s="32">
        <v>0</v>
      </c>
      <c r="AI733" s="32">
        <v>0</v>
      </c>
      <c r="AJ733" s="32">
        <v>0</v>
      </c>
      <c r="AK733" s="32">
        <v>0</v>
      </c>
      <c r="AL733" s="32">
        <v>650405.77</v>
      </c>
      <c r="AM733" s="32">
        <v>679714.54</v>
      </c>
      <c r="AN733" s="32">
        <v>776296.78</v>
      </c>
      <c r="AO733" s="32">
        <v>796616.21</v>
      </c>
      <c r="AP733" s="32">
        <v>823802.9</v>
      </c>
      <c r="AQ733" s="32">
        <v>945272.34</v>
      </c>
      <c r="AR733" s="32">
        <v>972610.18</v>
      </c>
      <c r="AS733" s="32">
        <v>981430.06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>
        <v>0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29</v>
      </c>
      <c r="B734" s="14" t="s">
        <v>2542</v>
      </c>
      <c r="C734" s="53" t="s">
        <v>2545</v>
      </c>
      <c r="D734" s="7" t="s">
        <v>18</v>
      </c>
      <c r="E734" s="7" t="s">
        <v>30</v>
      </c>
      <c r="F734" s="7" t="s">
        <v>93</v>
      </c>
      <c r="G734" s="7" t="e">
        <f t="shared" ca="1" si="23"/>
        <v>#NAME?</v>
      </c>
      <c r="H734" s="26" t="s">
        <v>206</v>
      </c>
      <c r="I734" s="26" t="s">
        <v>23</v>
      </c>
      <c r="J734" s="7" t="str">
        <f t="shared" si="29"/>
        <v>Não</v>
      </c>
      <c r="K734" s="27">
        <v>45035</v>
      </c>
      <c r="L734" s="27">
        <v>45433</v>
      </c>
      <c r="M734" s="7" t="s">
        <v>22</v>
      </c>
      <c r="N734" s="28">
        <v>1.2E-2</v>
      </c>
      <c r="O734" s="7" t="s">
        <v>23</v>
      </c>
      <c r="P734" s="29">
        <v>0</v>
      </c>
      <c r="Q734" s="30"/>
      <c r="R734" s="94"/>
      <c r="S734" s="7" t="s">
        <v>208</v>
      </c>
      <c r="T734" s="7" t="s">
        <v>2544</v>
      </c>
      <c r="U734" s="7" t="s">
        <v>117</v>
      </c>
      <c r="V734" s="26" t="e">
        <f t="shared" ca="1" si="24"/>
        <v>#NAME?</v>
      </c>
      <c r="W734" s="7"/>
      <c r="X734" s="7"/>
      <c r="Y734" s="31" t="s">
        <v>210</v>
      </c>
      <c r="Z734" s="32"/>
      <c r="AA734" s="33">
        <v>45035</v>
      </c>
      <c r="AB734" s="34">
        <v>49075100008396</v>
      </c>
      <c r="AC734" s="32"/>
      <c r="AD734" s="32"/>
      <c r="AE734" s="32"/>
      <c r="AF734" s="32"/>
      <c r="AG734" s="32"/>
      <c r="AH734" s="32">
        <v>0</v>
      </c>
      <c r="AI734" s="32">
        <v>3193690.29</v>
      </c>
      <c r="AJ734" s="32">
        <v>3353269.63</v>
      </c>
      <c r="AK734" s="32">
        <v>3483183.91</v>
      </c>
      <c r="AL734" s="32">
        <v>2892594.6</v>
      </c>
      <c r="AM734" s="32">
        <v>2920496.59</v>
      </c>
      <c r="AN734" s="32">
        <v>2943857.57</v>
      </c>
      <c r="AO734" s="32">
        <v>2969879.49</v>
      </c>
      <c r="AP734" s="32">
        <v>2991246.35</v>
      </c>
      <c r="AQ734" s="32">
        <v>3010215.04</v>
      </c>
      <c r="AR734" s="32">
        <v>3038251.64</v>
      </c>
      <c r="AS734" s="32">
        <v>3063154.49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2546</v>
      </c>
      <c r="C735" s="53" t="s">
        <v>2547</v>
      </c>
      <c r="D735" s="7" t="s">
        <v>81</v>
      </c>
      <c r="E735" s="7" t="s">
        <v>19</v>
      </c>
      <c r="F735" s="7" t="s">
        <v>262</v>
      </c>
      <c r="G735" s="7" t="e">
        <f t="shared" ca="1" si="23"/>
        <v>#NAME?</v>
      </c>
      <c r="H735" s="26" t="s">
        <v>215</v>
      </c>
      <c r="I735" s="26" t="s">
        <v>23</v>
      </c>
      <c r="J735" s="7" t="str">
        <f t="shared" si="29"/>
        <v>Sim</v>
      </c>
      <c r="K735" s="27">
        <v>45506</v>
      </c>
      <c r="L735" s="27"/>
      <c r="M735" s="7" t="s">
        <v>22</v>
      </c>
      <c r="N735" s="28">
        <v>1.2E-2</v>
      </c>
      <c r="O735" s="7" t="s">
        <v>23</v>
      </c>
      <c r="P735" s="29">
        <v>0</v>
      </c>
      <c r="Q735" s="30" t="s">
        <v>2548</v>
      </c>
      <c r="R735" s="94"/>
      <c r="S735" s="7" t="s">
        <v>208</v>
      </c>
      <c r="T735" s="7" t="s">
        <v>2549</v>
      </c>
      <c r="U735" s="7" t="s">
        <v>131</v>
      </c>
      <c r="V735" s="26" t="e">
        <f t="shared" ca="1" si="24"/>
        <v>#NAME?</v>
      </c>
      <c r="W735" s="7"/>
      <c r="X735" s="7" t="s">
        <v>34</v>
      </c>
      <c r="Y735" s="31" t="s">
        <v>210</v>
      </c>
      <c r="Z735" s="32"/>
      <c r="AA735" s="33">
        <v>45506</v>
      </c>
      <c r="AB735" s="34">
        <v>49075100015661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>
        <v>392888.74</v>
      </c>
      <c r="AZ735" s="32">
        <v>364910.2</v>
      </c>
      <c r="BA735" s="32">
        <v>351069.96</v>
      </c>
      <c r="BB735" s="32">
        <v>323622.67</v>
      </c>
      <c r="BC735" s="32">
        <v>302588.78000000003</v>
      </c>
      <c r="BD735" s="32">
        <v>305938.02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2550</v>
      </c>
      <c r="C736" s="4" t="s">
        <v>2551</v>
      </c>
      <c r="D736" s="7" t="s">
        <v>18</v>
      </c>
      <c r="E736" s="7" t="s">
        <v>76</v>
      </c>
      <c r="F736" s="7" t="s">
        <v>77</v>
      </c>
      <c r="G736" s="7" t="e">
        <f t="shared" ca="1" si="23"/>
        <v>#NAME?</v>
      </c>
      <c r="H736" s="26" t="s">
        <v>224</v>
      </c>
      <c r="I736" s="26" t="s">
        <v>225</v>
      </c>
      <c r="J736" s="7" t="str">
        <f t="shared" si="29"/>
        <v>Não</v>
      </c>
      <c r="K736" s="27">
        <v>45100</v>
      </c>
      <c r="L736" s="27"/>
      <c r="M736" s="7" t="s">
        <v>258</v>
      </c>
      <c r="N736" s="28">
        <v>1.2E-2</v>
      </c>
      <c r="O736" s="7" t="s">
        <v>84</v>
      </c>
      <c r="P736" s="29">
        <v>0.1</v>
      </c>
      <c r="Q736" s="94"/>
      <c r="R736" s="94"/>
      <c r="S736" s="7" t="s">
        <v>208</v>
      </c>
      <c r="T736" s="7" t="s">
        <v>2552</v>
      </c>
      <c r="U736" s="7" t="s">
        <v>25</v>
      </c>
      <c r="V736" s="26" t="e">
        <f t="shared" ca="1" si="24"/>
        <v>#NAME?</v>
      </c>
      <c r="W736" s="7"/>
      <c r="X736" s="7"/>
      <c r="Y736" s="31" t="s">
        <v>210</v>
      </c>
      <c r="Z736" s="32"/>
      <c r="AA736" s="33">
        <v>45100</v>
      </c>
      <c r="AB736" s="34">
        <v>49075100007985</v>
      </c>
      <c r="AC736" s="32"/>
      <c r="AD736" s="32"/>
      <c r="AE736" s="32"/>
      <c r="AF736" s="32"/>
      <c r="AG736" s="32"/>
      <c r="AH736" s="32"/>
      <c r="AI736" s="32"/>
      <c r="AJ736" s="32"/>
      <c r="AK736" s="32">
        <v>30059.16</v>
      </c>
      <c r="AL736" s="32">
        <v>30326.11</v>
      </c>
      <c r="AM736" s="32">
        <v>30619.31</v>
      </c>
      <c r="AN736" s="32">
        <v>30857.14</v>
      </c>
      <c r="AO736" s="32">
        <v>31138.01</v>
      </c>
      <c r="AP736" s="32">
        <v>31371.26</v>
      </c>
      <c r="AQ736" s="32">
        <v>31623.21</v>
      </c>
      <c r="AR736" s="32">
        <v>31807.61</v>
      </c>
      <c r="AS736" s="32">
        <v>32038.04</v>
      </c>
      <c r="AT736" s="32">
        <v>32287.35</v>
      </c>
      <c r="AU736" s="32">
        <v>32413.05</v>
      </c>
      <c r="AV736" s="32">
        <v>32572.880000000001</v>
      </c>
      <c r="AW736" s="32">
        <v>32652.240000000002</v>
      </c>
      <c r="AX736" s="32">
        <v>32949.25</v>
      </c>
      <c r="AY736" s="32">
        <v>33004.699999999997</v>
      </c>
      <c r="AZ736" s="32">
        <v>85.9</v>
      </c>
      <c r="BA736" s="32">
        <v>85.9</v>
      </c>
      <c r="BB736" s="32">
        <v>85.9</v>
      </c>
      <c r="BC736" s="32">
        <v>86.78</v>
      </c>
      <c r="BD736" s="32">
        <v>86.78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2553</v>
      </c>
      <c r="C737" s="4" t="s">
        <v>2554</v>
      </c>
      <c r="D737" s="7" t="s">
        <v>18</v>
      </c>
      <c r="E737" s="7" t="s">
        <v>19</v>
      </c>
      <c r="F737" s="7" t="s">
        <v>266</v>
      </c>
      <c r="G737" s="7" t="e">
        <f t="shared" ca="1" si="23"/>
        <v>#NAME?</v>
      </c>
      <c r="H737" s="26" t="s">
        <v>215</v>
      </c>
      <c r="I737" s="26" t="s">
        <v>23</v>
      </c>
      <c r="J737" s="7" t="str">
        <f t="shared" si="29"/>
        <v>Não</v>
      </c>
      <c r="K737" s="27">
        <v>45315</v>
      </c>
      <c r="L737" s="27"/>
      <c r="M737" s="7" t="s">
        <v>122</v>
      </c>
      <c r="N737" s="28">
        <v>0</v>
      </c>
      <c r="O737" s="7" t="s">
        <v>23</v>
      </c>
      <c r="P737" s="29">
        <v>0</v>
      </c>
      <c r="Q737" s="94"/>
      <c r="R737" s="94"/>
      <c r="S737" s="7" t="s">
        <v>208</v>
      </c>
      <c r="T737" s="7" t="s">
        <v>2555</v>
      </c>
      <c r="U737" s="7" t="s">
        <v>76</v>
      </c>
      <c r="V737" s="26" t="e">
        <f t="shared" ca="1" si="24"/>
        <v>#NAME?</v>
      </c>
      <c r="W737" s="7"/>
      <c r="X737" s="7"/>
      <c r="Y737" s="31" t="s">
        <v>210</v>
      </c>
      <c r="Z737" s="32"/>
      <c r="AA737" s="33">
        <v>45315</v>
      </c>
      <c r="AB737" s="34">
        <v>49075100013225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>
        <v>0</v>
      </c>
      <c r="AS737" s="32">
        <v>0</v>
      </c>
      <c r="AT737" s="32">
        <v>5028.95</v>
      </c>
      <c r="AU737" s="32">
        <v>6584.48</v>
      </c>
      <c r="AV737" s="32">
        <v>8630.2999999999993</v>
      </c>
      <c r="AW737" s="32">
        <v>10708.81</v>
      </c>
      <c r="AX737" s="32">
        <v>15844.41</v>
      </c>
      <c r="AY737" s="32">
        <v>17992.759999999998</v>
      </c>
      <c r="AZ737" s="32">
        <v>21154.02</v>
      </c>
      <c r="BA737" s="32">
        <v>24377.9</v>
      </c>
      <c r="BB737" s="32">
        <v>27485.08</v>
      </c>
      <c r="BC737" s="32">
        <v>30680.11</v>
      </c>
      <c r="BD737" s="32">
        <v>34028.31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39" t="s">
        <v>2556</v>
      </c>
      <c r="C738" s="46" t="s">
        <v>2557</v>
      </c>
      <c r="D738" s="7" t="s">
        <v>18</v>
      </c>
      <c r="E738" s="7" t="s">
        <v>76</v>
      </c>
      <c r="F738" s="7" t="s">
        <v>77</v>
      </c>
      <c r="G738" s="7" t="e">
        <f t="shared" ca="1" si="23"/>
        <v>#NAME?</v>
      </c>
      <c r="H738" s="26" t="s">
        <v>224</v>
      </c>
      <c r="I738" s="26" t="s">
        <v>23</v>
      </c>
      <c r="J738" s="7" t="str">
        <f t="shared" si="29"/>
        <v>Sim</v>
      </c>
      <c r="K738" s="27">
        <v>45233</v>
      </c>
      <c r="L738" s="27"/>
      <c r="M738" s="7" t="s">
        <v>83</v>
      </c>
      <c r="N738" s="28">
        <v>1.2E-2</v>
      </c>
      <c r="O738" s="7" t="s">
        <v>84</v>
      </c>
      <c r="P738" s="29">
        <v>0.1</v>
      </c>
      <c r="Q738" s="74" t="s">
        <v>2558</v>
      </c>
      <c r="R738" s="98" t="s">
        <v>2559</v>
      </c>
      <c r="S738" s="7" t="s">
        <v>208</v>
      </c>
      <c r="T738" s="7" t="s">
        <v>2560</v>
      </c>
      <c r="U738" s="7" t="s">
        <v>76</v>
      </c>
      <c r="V738" s="26" t="e">
        <f t="shared" ca="1" si="24"/>
        <v>#NAME?</v>
      </c>
      <c r="W738" s="7"/>
      <c r="X738" s="7"/>
      <c r="Y738" s="31" t="s">
        <v>210</v>
      </c>
      <c r="Z738" s="32"/>
      <c r="AA738" s="33">
        <v>45233</v>
      </c>
      <c r="AB738" s="34">
        <v>49075100012751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>
        <v>2000000</v>
      </c>
      <c r="AP738" s="32">
        <v>2015353.51</v>
      </c>
      <c r="AQ738" s="32">
        <v>2034452.33</v>
      </c>
      <c r="AR738" s="32">
        <v>2047708.22</v>
      </c>
      <c r="AS738" s="32">
        <v>1556016.05</v>
      </c>
      <c r="AT738" s="32">
        <v>1063307.9099999999</v>
      </c>
      <c r="AU738" s="32">
        <v>755626.29</v>
      </c>
      <c r="AV738" s="32">
        <v>549567.6</v>
      </c>
      <c r="AW738" s="32">
        <v>452228.3</v>
      </c>
      <c r="AX738" s="32">
        <v>406233.59999999998</v>
      </c>
      <c r="AY738" s="32">
        <v>329185.58</v>
      </c>
      <c r="AZ738" s="32">
        <v>278975.59000000003</v>
      </c>
      <c r="BA738" s="32">
        <v>281260.93</v>
      </c>
      <c r="BB738" s="32">
        <v>279157.33</v>
      </c>
      <c r="BC738" s="32">
        <v>281480.78999999998</v>
      </c>
      <c r="BD738" s="32">
        <v>284123.34000000003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39" t="s">
        <v>2561</v>
      </c>
      <c r="C739" s="46" t="s">
        <v>2562</v>
      </c>
      <c r="D739" s="7" t="s">
        <v>18</v>
      </c>
      <c r="E739" s="7" t="s">
        <v>30</v>
      </c>
      <c r="F739" s="7" t="s">
        <v>93</v>
      </c>
      <c r="G739" s="7" t="e">
        <f t="shared" ca="1" si="23"/>
        <v>#NAME?</v>
      </c>
      <c r="H739" s="26" t="s">
        <v>215</v>
      </c>
      <c r="I739" s="26" t="s">
        <v>23</v>
      </c>
      <c r="J739" s="7" t="str">
        <f t="shared" si="29"/>
        <v>Não</v>
      </c>
      <c r="K739" s="27">
        <v>45623</v>
      </c>
      <c r="L739" s="27"/>
      <c r="M739" s="7" t="s">
        <v>2563</v>
      </c>
      <c r="N739" s="28">
        <v>1.4999999999999999E-2</v>
      </c>
      <c r="O739" s="7" t="s">
        <v>84</v>
      </c>
      <c r="P739" s="29">
        <v>0.1</v>
      </c>
      <c r="Q739" s="74"/>
      <c r="R739" s="98"/>
      <c r="S739" s="7" t="s">
        <v>208</v>
      </c>
      <c r="T739" s="7" t="s">
        <v>2564</v>
      </c>
      <c r="U739" s="7" t="s">
        <v>127</v>
      </c>
      <c r="V739" s="26" t="e">
        <f t="shared" ca="1" si="24"/>
        <v>#NAME?</v>
      </c>
      <c r="W739" s="7"/>
      <c r="X739" s="7" t="s">
        <v>34</v>
      </c>
      <c r="Y739" s="31"/>
      <c r="Z739" s="32"/>
      <c r="AA739" s="33">
        <v>45642</v>
      </c>
      <c r="AB739" s="34">
        <v>49075100016321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>
        <v>0</v>
      </c>
      <c r="BC739" s="32">
        <v>164027.49</v>
      </c>
      <c r="BD739" s="32">
        <v>165501.26999999999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" t="s">
        <v>2565</v>
      </c>
      <c r="C740" s="4" t="s">
        <v>2566</v>
      </c>
      <c r="D740" s="7" t="s">
        <v>18</v>
      </c>
      <c r="E740" s="7" t="s">
        <v>30</v>
      </c>
      <c r="F740" s="7" t="s">
        <v>93</v>
      </c>
      <c r="G740" s="7" t="e">
        <f t="shared" ca="1" si="23"/>
        <v>#NAME?</v>
      </c>
      <c r="H740" s="26" t="s">
        <v>215</v>
      </c>
      <c r="I740" s="26" t="s">
        <v>23</v>
      </c>
      <c r="J740" s="7" t="str">
        <f t="shared" si="29"/>
        <v>Não</v>
      </c>
      <c r="K740" s="27">
        <v>45056</v>
      </c>
      <c r="L740" s="27"/>
      <c r="M740" s="7" t="s">
        <v>22</v>
      </c>
      <c r="N740" s="28">
        <v>1.2E-2</v>
      </c>
      <c r="O740" s="7" t="s">
        <v>23</v>
      </c>
      <c r="P740" s="29">
        <v>0</v>
      </c>
      <c r="Q740" s="94"/>
      <c r="R740" s="30" t="s">
        <v>2567</v>
      </c>
      <c r="S740" s="7" t="s">
        <v>208</v>
      </c>
      <c r="T740" s="7" t="s">
        <v>2568</v>
      </c>
      <c r="U740" s="7" t="s">
        <v>276</v>
      </c>
      <c r="V740" s="26" t="e">
        <f t="shared" ca="1" si="24"/>
        <v>#NAME?</v>
      </c>
      <c r="W740" s="7"/>
      <c r="X740" s="7"/>
      <c r="Y740" s="31" t="s">
        <v>210</v>
      </c>
      <c r="Z740" s="32"/>
      <c r="AA740" s="33">
        <v>45056</v>
      </c>
      <c r="AB740" s="34">
        <v>49075100012768</v>
      </c>
      <c r="AC740" s="32"/>
      <c r="AD740" s="32"/>
      <c r="AE740" s="32"/>
      <c r="AF740" s="32"/>
      <c r="AG740" s="32"/>
      <c r="AH740" s="32">
        <v>0</v>
      </c>
      <c r="AI740" s="32">
        <v>0</v>
      </c>
      <c r="AJ740" s="32">
        <v>0</v>
      </c>
      <c r="AK740" s="32">
        <v>341945.34</v>
      </c>
      <c r="AL740" s="32">
        <v>345033.68</v>
      </c>
      <c r="AM740" s="32">
        <v>348396.55</v>
      </c>
      <c r="AN740" s="32">
        <v>351124.95</v>
      </c>
      <c r="AO740" s="32">
        <v>354086.89</v>
      </c>
      <c r="AP740" s="32">
        <v>356598.26</v>
      </c>
      <c r="AQ740" s="32">
        <v>359308.27</v>
      </c>
      <c r="AR740" s="32">
        <v>362599.84</v>
      </c>
      <c r="AS740" s="32">
        <v>365566.08</v>
      </c>
      <c r="AT740" s="32">
        <v>337962.6</v>
      </c>
      <c r="AU740" s="32">
        <v>340466.57</v>
      </c>
      <c r="AV740" s="32">
        <v>326997.2</v>
      </c>
      <c r="AW740" s="32">
        <v>313661.8</v>
      </c>
      <c r="AX740" s="32">
        <v>302197.3</v>
      </c>
      <c r="AY740" s="32">
        <v>187273.32</v>
      </c>
      <c r="AZ740" s="32">
        <v>0</v>
      </c>
      <c r="BA740" s="32">
        <v>161506.71</v>
      </c>
      <c r="BB740" s="32">
        <v>116235.79</v>
      </c>
      <c r="BC740" s="32">
        <v>117356.05</v>
      </c>
      <c r="BD740" s="32">
        <v>118416.2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" t="s">
        <v>2565</v>
      </c>
      <c r="C741" s="4" t="s">
        <v>2569</v>
      </c>
      <c r="D741" s="7" t="s">
        <v>18</v>
      </c>
      <c r="E741" s="7" t="s">
        <v>30</v>
      </c>
      <c r="F741" s="7" t="s">
        <v>93</v>
      </c>
      <c r="G741" s="7" t="e">
        <f t="shared" ca="1" si="23"/>
        <v>#NAME?</v>
      </c>
      <c r="H741" s="26" t="s">
        <v>215</v>
      </c>
      <c r="I741" s="26" t="s">
        <v>23</v>
      </c>
      <c r="J741" s="7" t="str">
        <f t="shared" si="29"/>
        <v>Sim</v>
      </c>
      <c r="K741" s="27">
        <v>45034</v>
      </c>
      <c r="L741" s="7"/>
      <c r="M741" s="7" t="s">
        <v>258</v>
      </c>
      <c r="N741" s="28">
        <v>1.2E-2</v>
      </c>
      <c r="O741" s="7" t="s">
        <v>84</v>
      </c>
      <c r="P741" s="29">
        <v>0.1</v>
      </c>
      <c r="Q741" s="47" t="s">
        <v>2570</v>
      </c>
      <c r="R741" s="47" t="s">
        <v>1040</v>
      </c>
      <c r="S741" s="7" t="s">
        <v>208</v>
      </c>
      <c r="T741" s="7" t="s">
        <v>2568</v>
      </c>
      <c r="U741" s="7" t="s">
        <v>276</v>
      </c>
      <c r="V741" s="26" t="e">
        <f t="shared" ca="1" si="24"/>
        <v>#NAME?</v>
      </c>
      <c r="W741" s="7"/>
      <c r="X741" s="7" t="s">
        <v>34</v>
      </c>
      <c r="Y741" s="31" t="s">
        <v>210</v>
      </c>
      <c r="Z741" s="32"/>
      <c r="AA741" s="33">
        <v>45034</v>
      </c>
      <c r="AB741" s="34">
        <v>49075100008541</v>
      </c>
      <c r="AC741" s="32"/>
      <c r="AD741" s="32"/>
      <c r="AE741" s="32"/>
      <c r="AF741" s="32"/>
      <c r="AG741" s="32"/>
      <c r="AH741" s="32">
        <v>0</v>
      </c>
      <c r="AI741" s="32">
        <v>773689.8</v>
      </c>
      <c r="AJ741" s="32">
        <v>959768.12</v>
      </c>
      <c r="AK741" s="32">
        <v>621659.37</v>
      </c>
      <c r="AL741" s="32">
        <v>564875.41</v>
      </c>
      <c r="AM741" s="32">
        <v>570213.31999999995</v>
      </c>
      <c r="AN741" s="32">
        <v>566734.94999999995</v>
      </c>
      <c r="AO741" s="32">
        <v>559509.81000000006</v>
      </c>
      <c r="AP741" s="32">
        <v>563466.37</v>
      </c>
      <c r="AQ741" s="32">
        <v>567959.81999999995</v>
      </c>
      <c r="AR741" s="32">
        <v>572510.06000000006</v>
      </c>
      <c r="AS741" s="32">
        <v>566750.13</v>
      </c>
      <c r="AT741" s="32">
        <v>554805.92000000004</v>
      </c>
      <c r="AU741" s="32">
        <v>546484.35</v>
      </c>
      <c r="AV741" s="32">
        <v>550537.5</v>
      </c>
      <c r="AW741" s="32">
        <v>553943.69999999995</v>
      </c>
      <c r="AX741" s="32">
        <v>558752.4</v>
      </c>
      <c r="AY741" s="32">
        <v>551289.35</v>
      </c>
      <c r="AZ741" s="32">
        <v>552446.92000000004</v>
      </c>
      <c r="BA741" s="32">
        <v>1098426.23</v>
      </c>
      <c r="BB741" s="32">
        <v>1097422.6299999999</v>
      </c>
      <c r="BC741" s="32">
        <v>1104732.47</v>
      </c>
      <c r="BD741" s="32">
        <v>1110500.72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2565</v>
      </c>
      <c r="C742" s="4" t="s">
        <v>2571</v>
      </c>
      <c r="D742" s="7" t="s">
        <v>18</v>
      </c>
      <c r="E742" s="7" t="s">
        <v>30</v>
      </c>
      <c r="F742" s="7" t="s">
        <v>93</v>
      </c>
      <c r="G742" s="7" t="e">
        <f t="shared" ca="1" si="23"/>
        <v>#NAME?</v>
      </c>
      <c r="H742" s="26" t="s">
        <v>224</v>
      </c>
      <c r="I742" s="26" t="s">
        <v>225</v>
      </c>
      <c r="J742" s="7" t="str">
        <f t="shared" si="29"/>
        <v>Não</v>
      </c>
      <c r="K742" s="27">
        <v>45034</v>
      </c>
      <c r="L742" s="7"/>
      <c r="M742" s="7" t="s">
        <v>140</v>
      </c>
      <c r="N742" s="28">
        <v>8.0000000000000002E-3</v>
      </c>
      <c r="O742" s="7" t="s">
        <v>141</v>
      </c>
      <c r="P742" s="29">
        <v>0.1</v>
      </c>
      <c r="Q742" s="94"/>
      <c r="R742" s="94"/>
      <c r="S742" s="7" t="s">
        <v>208</v>
      </c>
      <c r="T742" s="7" t="s">
        <v>2568</v>
      </c>
      <c r="U742" s="7" t="s">
        <v>276</v>
      </c>
      <c r="V742" s="26" t="e">
        <f t="shared" ca="1" si="24"/>
        <v>#NAME?</v>
      </c>
      <c r="W742" s="7"/>
      <c r="X742" s="7"/>
      <c r="Y742" s="31" t="s">
        <v>210</v>
      </c>
      <c r="Z742" s="32"/>
      <c r="AA742" s="33">
        <v>45034</v>
      </c>
      <c r="AB742" s="34">
        <v>49075100008531</v>
      </c>
      <c r="AC742" s="32"/>
      <c r="AD742" s="32"/>
      <c r="AE742" s="32"/>
      <c r="AF742" s="32"/>
      <c r="AG742" s="32"/>
      <c r="AH742" s="32">
        <v>0</v>
      </c>
      <c r="AI742" s="32">
        <v>545084.31000000006</v>
      </c>
      <c r="AJ742" s="32">
        <v>579285.01</v>
      </c>
      <c r="AK742" s="32">
        <v>604195.66</v>
      </c>
      <c r="AL742" s="32">
        <v>619206.81999999995</v>
      </c>
      <c r="AM742" s="32">
        <v>624915.15</v>
      </c>
      <c r="AN742" s="32">
        <v>629675.93999999994</v>
      </c>
      <c r="AO742" s="32">
        <v>618554.43999999994</v>
      </c>
      <c r="AP742" s="32">
        <v>629953.34</v>
      </c>
      <c r="AQ742" s="32">
        <v>645323.53</v>
      </c>
      <c r="AR742" s="32">
        <v>645658.4</v>
      </c>
      <c r="AS742" s="32">
        <v>658727.99</v>
      </c>
      <c r="AT742" s="32">
        <v>663847.98</v>
      </c>
      <c r="AU742" s="32">
        <v>654171.76</v>
      </c>
      <c r="AV742" s="32">
        <v>651639.80000000005</v>
      </c>
      <c r="AW742" s="32">
        <v>647001.19999999995</v>
      </c>
      <c r="AX742" s="32">
        <v>654507.80000000005</v>
      </c>
      <c r="AY742" s="32">
        <v>663136.71</v>
      </c>
      <c r="AZ742" s="32">
        <v>650887.59</v>
      </c>
      <c r="BA742" s="32">
        <v>0</v>
      </c>
      <c r="BB742" s="32">
        <v>0</v>
      </c>
      <c r="BC742" s="32">
        <v>1.72</v>
      </c>
      <c r="BD742" s="32">
        <v>1.72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78" t="s">
        <v>2572</v>
      </c>
      <c r="C743" s="46" t="s">
        <v>2573</v>
      </c>
      <c r="D743" s="7" t="s">
        <v>112</v>
      </c>
      <c r="E743" s="7" t="s">
        <v>30</v>
      </c>
      <c r="F743" s="7" t="s">
        <v>251</v>
      </c>
      <c r="G743" s="7" t="e">
        <f t="shared" ca="1" si="23"/>
        <v>#NAME?</v>
      </c>
      <c r="H743" s="26" t="s">
        <v>343</v>
      </c>
      <c r="I743" s="26" t="s">
        <v>23</v>
      </c>
      <c r="J743" s="7" t="str">
        <f t="shared" si="29"/>
        <v>Não</v>
      </c>
      <c r="K743" s="27">
        <v>45681</v>
      </c>
      <c r="L743" s="27"/>
      <c r="M743" s="7" t="s">
        <v>122</v>
      </c>
      <c r="N743" s="28">
        <v>0</v>
      </c>
      <c r="O743" s="7" t="s">
        <v>23</v>
      </c>
      <c r="P743" s="29">
        <v>0</v>
      </c>
      <c r="Q743" s="85"/>
      <c r="R743" s="30"/>
      <c r="S743" s="7" t="s">
        <v>208</v>
      </c>
      <c r="T743" s="12" t="s">
        <v>2574</v>
      </c>
      <c r="U743" s="7" t="s">
        <v>127</v>
      </c>
      <c r="V743" s="26" t="e">
        <f t="shared" ca="1" si="24"/>
        <v>#NAME?</v>
      </c>
      <c r="W743" s="7"/>
      <c r="X743" s="7" t="s">
        <v>34</v>
      </c>
      <c r="Y743" s="31"/>
      <c r="Z743" s="32"/>
      <c r="AA743" s="33"/>
      <c r="AB743" s="34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14" t="s">
        <v>2575</v>
      </c>
      <c r="C744" s="4" t="s">
        <v>2576</v>
      </c>
      <c r="D744" s="7" t="s">
        <v>18</v>
      </c>
      <c r="E744" s="7" t="s">
        <v>30</v>
      </c>
      <c r="F744" s="7" t="s">
        <v>31</v>
      </c>
      <c r="G744" s="7" t="e">
        <f t="shared" ca="1" si="23"/>
        <v>#NAME?</v>
      </c>
      <c r="H744" s="26" t="s">
        <v>215</v>
      </c>
      <c r="I744" s="26" t="s">
        <v>23</v>
      </c>
      <c r="J744" s="7" t="str">
        <f t="shared" si="29"/>
        <v>Não</v>
      </c>
      <c r="K744" s="27">
        <v>45159</v>
      </c>
      <c r="L744" s="27"/>
      <c r="M744" s="7" t="s">
        <v>267</v>
      </c>
      <c r="N744" s="28">
        <v>1.4999999999999999E-2</v>
      </c>
      <c r="O744" s="7" t="s">
        <v>84</v>
      </c>
      <c r="P744" s="29">
        <v>0.1</v>
      </c>
      <c r="Q744" s="47"/>
      <c r="R744" s="30" t="s">
        <v>2577</v>
      </c>
      <c r="S744" s="7" t="s">
        <v>208</v>
      </c>
      <c r="T744" s="7" t="s">
        <v>2578</v>
      </c>
      <c r="U744" s="7" t="s">
        <v>131</v>
      </c>
      <c r="V744" s="26" t="e">
        <f t="shared" ca="1" si="24"/>
        <v>#NAME?</v>
      </c>
      <c r="W744" s="7"/>
      <c r="X744" s="7"/>
      <c r="Y744" s="31" t="s">
        <v>210</v>
      </c>
      <c r="Z744" s="32"/>
      <c r="AA744" s="33">
        <v>45159</v>
      </c>
      <c r="AB744" s="34">
        <v>49075100008681</v>
      </c>
      <c r="AC744" s="32"/>
      <c r="AD744" s="32"/>
      <c r="AE744" s="32"/>
      <c r="AF744" s="32">
        <v>0</v>
      </c>
      <c r="AG744" s="32">
        <v>0</v>
      </c>
      <c r="AH744" s="32">
        <v>0</v>
      </c>
      <c r="AI744" s="32">
        <v>0</v>
      </c>
      <c r="AJ744" s="32">
        <v>0</v>
      </c>
      <c r="AK744" s="32">
        <v>0</v>
      </c>
      <c r="AL744" s="32">
        <v>0</v>
      </c>
      <c r="AM744" s="32">
        <v>169304</v>
      </c>
      <c r="AN744" s="32">
        <v>178411.71</v>
      </c>
      <c r="AO744" s="32">
        <v>178119.97</v>
      </c>
      <c r="AP744" s="32">
        <v>182529.06</v>
      </c>
      <c r="AQ744" s="32">
        <v>186264.3</v>
      </c>
      <c r="AR744" s="32">
        <v>183385.5</v>
      </c>
      <c r="AS744" s="32">
        <v>184894.13</v>
      </c>
      <c r="AT744" s="32">
        <v>185296.17</v>
      </c>
      <c r="AU744" s="32">
        <v>183844.14</v>
      </c>
      <c r="AV744" s="32">
        <v>183219.6</v>
      </c>
      <c r="AW744" s="32">
        <v>184367.2</v>
      </c>
      <c r="AX744" s="32">
        <v>186972.7</v>
      </c>
      <c r="AY744" s="32">
        <v>189200.05</v>
      </c>
      <c r="AZ744" s="32">
        <v>188273.69</v>
      </c>
      <c r="BA744" s="32">
        <v>187172.68</v>
      </c>
      <c r="BB744" s="32">
        <v>186302.45</v>
      </c>
      <c r="BC744" s="32">
        <v>185991.19</v>
      </c>
      <c r="BD744" s="32">
        <v>188486.94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78" t="s">
        <v>2579</v>
      </c>
      <c r="C745" s="46" t="s">
        <v>2580</v>
      </c>
      <c r="D745" s="7" t="s">
        <v>18</v>
      </c>
      <c r="E745" s="7" t="s">
        <v>19</v>
      </c>
      <c r="F745" s="7" t="s">
        <v>235</v>
      </c>
      <c r="G745" s="7" t="e">
        <f t="shared" ca="1" si="23"/>
        <v>#NAME?</v>
      </c>
      <c r="H745" s="26" t="s">
        <v>215</v>
      </c>
      <c r="I745" s="26" t="s">
        <v>23</v>
      </c>
      <c r="J745" s="7" t="str">
        <f t="shared" si="29"/>
        <v>Sim</v>
      </c>
      <c r="K745" s="27">
        <v>44996</v>
      </c>
      <c r="L745" s="27"/>
      <c r="M745" s="7" t="s">
        <v>267</v>
      </c>
      <c r="N745" s="28">
        <v>1.4999999999999999E-2</v>
      </c>
      <c r="O745" s="7" t="s">
        <v>84</v>
      </c>
      <c r="P745" s="29">
        <v>0.1</v>
      </c>
      <c r="Q745" s="30" t="s">
        <v>1279</v>
      </c>
      <c r="R745" s="30"/>
      <c r="S745" s="7" t="s">
        <v>208</v>
      </c>
      <c r="T745" s="12" t="s">
        <v>2581</v>
      </c>
      <c r="U745" s="7" t="s">
        <v>19</v>
      </c>
      <c r="V745" s="26" t="e">
        <f t="shared" ca="1" si="24"/>
        <v>#NAME?</v>
      </c>
      <c r="W745" s="7"/>
      <c r="X745" s="7"/>
      <c r="Y745" s="31" t="s">
        <v>210</v>
      </c>
      <c r="Z745" s="32"/>
      <c r="AA745" s="33">
        <v>44996</v>
      </c>
      <c r="AB745" s="34">
        <v>49075100013462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>
        <v>0</v>
      </c>
      <c r="AU745" s="32">
        <v>154173.34</v>
      </c>
      <c r="AV745" s="32">
        <v>157791.6</v>
      </c>
      <c r="AW745" s="32">
        <v>163154.20000000001</v>
      </c>
      <c r="AX745" s="32">
        <v>170043.3</v>
      </c>
      <c r="AY745" s="32">
        <v>176313.54</v>
      </c>
      <c r="AZ745" s="32">
        <v>205350.19</v>
      </c>
      <c r="BA745" s="32">
        <v>203926.09</v>
      </c>
      <c r="BB745" s="32">
        <v>202281.75</v>
      </c>
      <c r="BC745" s="32">
        <v>172534.43</v>
      </c>
      <c r="BD745" s="32">
        <v>174216.11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42" t="s">
        <v>2582</v>
      </c>
      <c r="C746" s="53" t="s">
        <v>2583</v>
      </c>
      <c r="D746" s="7" t="s">
        <v>204</v>
      </c>
      <c r="E746" s="7" t="s">
        <v>19</v>
      </c>
      <c r="F746" s="7" t="s">
        <v>588</v>
      </c>
      <c r="G746" s="7" t="e">
        <f t="shared" ca="1" si="23"/>
        <v>#NAME?</v>
      </c>
      <c r="H746" s="26" t="s">
        <v>206</v>
      </c>
      <c r="I746" s="26" t="s">
        <v>23</v>
      </c>
      <c r="J746" s="7" t="str">
        <f t="shared" si="29"/>
        <v>Não</v>
      </c>
      <c r="K746" s="27">
        <v>45177</v>
      </c>
      <c r="L746" s="27">
        <v>45449</v>
      </c>
      <c r="M746" s="7" t="s">
        <v>22</v>
      </c>
      <c r="N746" s="28">
        <v>5.0000000000000001E-3</v>
      </c>
      <c r="O746" s="7" t="s">
        <v>23</v>
      </c>
      <c r="P746" s="29">
        <v>0</v>
      </c>
      <c r="Q746" s="85"/>
      <c r="R746" s="30" t="s">
        <v>388</v>
      </c>
      <c r="S746" s="7" t="s">
        <v>208</v>
      </c>
      <c r="T746" s="7" t="s">
        <v>2584</v>
      </c>
      <c r="U746" s="7" t="s">
        <v>19</v>
      </c>
      <c r="V746" s="26" t="e">
        <f t="shared" ca="1" si="24"/>
        <v>#NAME?</v>
      </c>
      <c r="W746" s="7"/>
      <c r="X746" s="7"/>
      <c r="Y746" s="31" t="s">
        <v>210</v>
      </c>
      <c r="Z746" s="32"/>
      <c r="AA746" s="33">
        <v>45177</v>
      </c>
      <c r="AB746" s="34">
        <v>49075100007799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218126.16</v>
      </c>
      <c r="AN746" s="32">
        <v>239118.78</v>
      </c>
      <c r="AO746" s="32">
        <v>244551.99</v>
      </c>
      <c r="AP746" s="32">
        <v>0</v>
      </c>
      <c r="AQ746" s="32">
        <v>0</v>
      </c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3" t="s">
        <v>2585</v>
      </c>
      <c r="C747" s="4" t="s">
        <v>2586</v>
      </c>
      <c r="D747" s="7" t="s">
        <v>204</v>
      </c>
      <c r="E747" s="7" t="s">
        <v>19</v>
      </c>
      <c r="F747" s="7" t="s">
        <v>205</v>
      </c>
      <c r="G747" s="7" t="e">
        <f t="shared" ca="1" si="23"/>
        <v>#NAME?</v>
      </c>
      <c r="H747" s="26" t="s">
        <v>206</v>
      </c>
      <c r="I747" s="26" t="s">
        <v>23</v>
      </c>
      <c r="J747" s="7" t="str">
        <f t="shared" si="29"/>
        <v>Não</v>
      </c>
      <c r="K747" s="27">
        <v>45105</v>
      </c>
      <c r="L747" s="27">
        <v>45532</v>
      </c>
      <c r="M747" s="7" t="s">
        <v>267</v>
      </c>
      <c r="N747" s="28">
        <v>1.6E-2</v>
      </c>
      <c r="O747" s="7" t="s">
        <v>84</v>
      </c>
      <c r="P747" s="29">
        <v>0.2</v>
      </c>
      <c r="Q747" s="30"/>
      <c r="R747" s="30"/>
      <c r="S747" s="7" t="s">
        <v>254</v>
      </c>
      <c r="T747" s="7" t="s">
        <v>2587</v>
      </c>
      <c r="U747" s="7" t="s">
        <v>127</v>
      </c>
      <c r="V747" s="26" t="e">
        <f t="shared" ca="1" si="24"/>
        <v>#NAME?</v>
      </c>
      <c r="W747" s="7"/>
      <c r="X747" s="7"/>
      <c r="Y747" s="31" t="s">
        <v>324</v>
      </c>
      <c r="Z747" s="31"/>
      <c r="AA747" s="27">
        <v>45105</v>
      </c>
      <c r="AB747" s="152">
        <v>49075100008043</v>
      </c>
      <c r="AC747" s="31"/>
      <c r="AD747" s="31"/>
      <c r="AE747" s="31"/>
      <c r="AF747" s="31"/>
      <c r="AG747" s="31"/>
      <c r="AH747" s="31"/>
      <c r="AI747" s="32">
        <v>0</v>
      </c>
      <c r="AJ747" s="32">
        <v>0</v>
      </c>
      <c r="AK747" s="32">
        <v>297526.94</v>
      </c>
      <c r="AL747" s="32">
        <v>483333.15</v>
      </c>
      <c r="AM747" s="32">
        <v>491270.74</v>
      </c>
      <c r="AN747" s="32">
        <v>494652.08</v>
      </c>
      <c r="AO747" s="32">
        <v>495607.59</v>
      </c>
      <c r="AP747" s="32">
        <v>506447.09</v>
      </c>
      <c r="AQ747" s="32">
        <v>516749.55</v>
      </c>
      <c r="AR747" s="32">
        <v>505670.98</v>
      </c>
      <c r="AS747" s="32">
        <v>459026.09</v>
      </c>
      <c r="AT747" s="32">
        <v>463317.5</v>
      </c>
      <c r="AU747" s="32">
        <v>459552.18</v>
      </c>
      <c r="AV747" s="32">
        <v>456077.4</v>
      </c>
      <c r="AW747" s="32">
        <v>458283</v>
      </c>
      <c r="AX747" s="32">
        <v>433883.5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14" t="s">
        <v>2588</v>
      </c>
      <c r="C748" s="4" t="s">
        <v>2589</v>
      </c>
      <c r="D748" s="7" t="s">
        <v>18</v>
      </c>
      <c r="E748" s="7" t="s">
        <v>76</v>
      </c>
      <c r="F748" s="7" t="s">
        <v>351</v>
      </c>
      <c r="G748" s="7" t="e">
        <f t="shared" ca="1" si="23"/>
        <v>#NAME?</v>
      </c>
      <c r="H748" s="26" t="s">
        <v>215</v>
      </c>
      <c r="I748" s="26" t="s">
        <v>23</v>
      </c>
      <c r="J748" s="7" t="str">
        <f t="shared" si="29"/>
        <v>Não</v>
      </c>
      <c r="K748" s="27">
        <v>45162</v>
      </c>
      <c r="L748" s="7"/>
      <c r="M748" s="7" t="s">
        <v>22</v>
      </c>
      <c r="N748" s="28">
        <v>1.2E-2</v>
      </c>
      <c r="O748" s="7" t="s">
        <v>23</v>
      </c>
      <c r="P748" s="29">
        <v>0</v>
      </c>
      <c r="Q748" s="47"/>
      <c r="R748" s="47"/>
      <c r="S748" s="7" t="s">
        <v>254</v>
      </c>
      <c r="T748" s="7" t="s">
        <v>2590</v>
      </c>
      <c r="U748" s="7" t="s">
        <v>76</v>
      </c>
      <c r="V748" s="26" t="e">
        <f t="shared" ca="1" si="24"/>
        <v>#NAME?</v>
      </c>
      <c r="W748" s="7"/>
      <c r="X748" s="7"/>
      <c r="Y748" s="31" t="s">
        <v>210</v>
      </c>
      <c r="Z748" s="31"/>
      <c r="AA748" s="27">
        <v>45162</v>
      </c>
      <c r="AB748" s="152">
        <v>49075100008698</v>
      </c>
      <c r="AC748" s="31"/>
      <c r="AD748" s="31"/>
      <c r="AE748" s="31"/>
      <c r="AF748" s="31"/>
      <c r="AG748" s="31"/>
      <c r="AH748" s="31"/>
      <c r="AI748" s="32"/>
      <c r="AJ748" s="32"/>
      <c r="AK748" s="32"/>
      <c r="AL748" s="32"/>
      <c r="AM748" s="32">
        <v>450929.66</v>
      </c>
      <c r="AN748" s="32">
        <v>454884.96</v>
      </c>
      <c r="AO748" s="32">
        <v>459118.81</v>
      </c>
      <c r="AP748" s="32">
        <v>461300.92</v>
      </c>
      <c r="AQ748" s="32">
        <v>966123.99</v>
      </c>
      <c r="AR748" s="32">
        <v>975509.87</v>
      </c>
      <c r="AS748" s="32">
        <v>983112.91</v>
      </c>
      <c r="AT748" s="32">
        <v>990177.55</v>
      </c>
      <c r="AU748" s="32">
        <v>996757.63</v>
      </c>
      <c r="AV748" s="32">
        <v>1004683</v>
      </c>
      <c r="AW748" s="32">
        <v>1012349</v>
      </c>
      <c r="AX748" s="32">
        <v>1020584</v>
      </c>
      <c r="AY748" s="32">
        <v>1025027.47</v>
      </c>
      <c r="AZ748" s="32">
        <v>1032030.47</v>
      </c>
      <c r="BA748" s="32">
        <v>1041238.6</v>
      </c>
      <c r="BB748" s="32">
        <v>1048432.06</v>
      </c>
      <c r="BC748" s="32">
        <v>1050276.17</v>
      </c>
      <c r="BD748" s="32">
        <v>1060527.6299999999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3" t="s">
        <v>2591</v>
      </c>
      <c r="C749" s="4" t="s">
        <v>2592</v>
      </c>
      <c r="D749" s="7" t="s">
        <v>18</v>
      </c>
      <c r="E749" s="7" t="s">
        <v>76</v>
      </c>
      <c r="F749" s="7" t="s">
        <v>77</v>
      </c>
      <c r="G749" s="7" t="e">
        <f t="shared" ca="1" si="23"/>
        <v>#NAME?</v>
      </c>
      <c r="H749" s="26" t="s">
        <v>224</v>
      </c>
      <c r="I749" s="26" t="s">
        <v>225</v>
      </c>
      <c r="J749" s="7" t="str">
        <f t="shared" si="29"/>
        <v>Não</v>
      </c>
      <c r="K749" s="27">
        <v>44998</v>
      </c>
      <c r="L749" s="7"/>
      <c r="M749" s="7" t="s">
        <v>22</v>
      </c>
      <c r="N749" s="28">
        <v>1.2E-2</v>
      </c>
      <c r="O749" s="7" t="s">
        <v>23</v>
      </c>
      <c r="P749" s="29">
        <v>0</v>
      </c>
      <c r="Q749" s="47"/>
      <c r="R749" s="47" t="s">
        <v>799</v>
      </c>
      <c r="S749" s="7" t="s">
        <v>208</v>
      </c>
      <c r="T749" s="7" t="s">
        <v>2593</v>
      </c>
      <c r="U749" s="7" t="s">
        <v>76</v>
      </c>
      <c r="V749" s="26" t="e">
        <f t="shared" ca="1" si="24"/>
        <v>#NAME?</v>
      </c>
      <c r="W749" s="7"/>
      <c r="X749" s="7"/>
      <c r="Y749" s="31" t="s">
        <v>210</v>
      </c>
      <c r="Z749" s="31"/>
      <c r="AA749" s="27">
        <v>44998</v>
      </c>
      <c r="AB749" s="152">
        <v>49075100009554</v>
      </c>
      <c r="AC749" s="31"/>
      <c r="AD749" s="31"/>
      <c r="AE749" s="31"/>
      <c r="AF749" s="31"/>
      <c r="AG749" s="31"/>
      <c r="AH749" s="32">
        <v>104644.56</v>
      </c>
      <c r="AI749" s="32">
        <v>105009.13</v>
      </c>
      <c r="AJ749" s="32">
        <v>106396.79</v>
      </c>
      <c r="AK749" s="32">
        <v>107496.6</v>
      </c>
      <c r="AL749" s="32">
        <v>108349.8</v>
      </c>
      <c r="AM749" s="32">
        <v>109392.57</v>
      </c>
      <c r="AN749" s="32">
        <v>110247.12</v>
      </c>
      <c r="AO749" s="32">
        <v>110627.56</v>
      </c>
      <c r="AP749" s="32">
        <v>111444.63</v>
      </c>
      <c r="AQ749" s="32">
        <v>112292.46</v>
      </c>
      <c r="AR749" s="32">
        <v>113253.94</v>
      </c>
      <c r="AS749" s="32">
        <v>114113.36</v>
      </c>
      <c r="AT749" s="32">
        <v>114480.81</v>
      </c>
      <c r="AU749" s="32">
        <v>115185.13</v>
      </c>
      <c r="AV749" s="32">
        <v>116080.1</v>
      </c>
      <c r="AW749" s="32">
        <v>116953.1</v>
      </c>
      <c r="AX749" s="32">
        <v>116687.6</v>
      </c>
      <c r="AY749" s="32">
        <v>117533.51</v>
      </c>
      <c r="AZ749" s="32">
        <v>118215.69</v>
      </c>
      <c r="BA749" s="32">
        <v>3189.3</v>
      </c>
      <c r="BB749" s="32">
        <v>3212.25</v>
      </c>
      <c r="BC749" s="32">
        <v>26</v>
      </c>
      <c r="BD749" s="32">
        <v>26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14" t="s">
        <v>2594</v>
      </c>
      <c r="C750" s="4" t="s">
        <v>2595</v>
      </c>
      <c r="D750" s="7" t="s">
        <v>204</v>
      </c>
      <c r="E750" s="7" t="s">
        <v>19</v>
      </c>
      <c r="F750" s="7" t="s">
        <v>2596</v>
      </c>
      <c r="G750" s="7" t="e">
        <f t="shared" ca="1" si="23"/>
        <v>#NAME?</v>
      </c>
      <c r="H750" s="26" t="s">
        <v>206</v>
      </c>
      <c r="I750" s="26" t="s">
        <v>23</v>
      </c>
      <c r="J750" s="7" t="str">
        <f t="shared" si="29"/>
        <v>Não</v>
      </c>
      <c r="K750" s="27">
        <v>44932</v>
      </c>
      <c r="L750" s="79">
        <v>45259</v>
      </c>
      <c r="M750" s="7" t="s">
        <v>22</v>
      </c>
      <c r="N750" s="28">
        <v>1.2E-2</v>
      </c>
      <c r="O750" s="7" t="s">
        <v>23</v>
      </c>
      <c r="P750" s="29">
        <v>0</v>
      </c>
      <c r="Q750" s="94"/>
      <c r="R750" s="94"/>
      <c r="S750" s="7" t="s">
        <v>208</v>
      </c>
      <c r="T750" s="7" t="s">
        <v>2597</v>
      </c>
      <c r="U750" s="7" t="s">
        <v>127</v>
      </c>
      <c r="V750" s="26" t="e">
        <f t="shared" ca="1" si="24"/>
        <v>#NAME?</v>
      </c>
      <c r="W750" s="7"/>
      <c r="X750" s="7"/>
      <c r="Y750" s="31"/>
      <c r="Z750" s="32"/>
      <c r="AA750" s="33">
        <v>44932</v>
      </c>
      <c r="AB750" s="34"/>
      <c r="AC750" s="32"/>
      <c r="AD750" s="32"/>
      <c r="AE750" s="32"/>
      <c r="AF750" s="32"/>
      <c r="AG750" s="32">
        <v>802748.34</v>
      </c>
      <c r="AH750" s="32">
        <v>913671.31</v>
      </c>
      <c r="AI750" s="32">
        <v>918724.54</v>
      </c>
      <c r="AJ750" s="32">
        <v>579356.6</v>
      </c>
      <c r="AK750" s="32">
        <v>583264.52</v>
      </c>
      <c r="AL750" s="32">
        <v>584594.91</v>
      </c>
      <c r="AM750" s="32">
        <v>585634.41</v>
      </c>
      <c r="AN750" s="32">
        <v>587784.24</v>
      </c>
      <c r="AO750" s="32">
        <v>588943.46</v>
      </c>
      <c r="AP750" s="32">
        <v>0</v>
      </c>
      <c r="AQ750" s="32">
        <v>0</v>
      </c>
      <c r="AR750" s="32">
        <v>0</v>
      </c>
      <c r="AS750" s="32">
        <v>0</v>
      </c>
      <c r="AT750" s="32">
        <v>0</v>
      </c>
      <c r="AU750" s="32">
        <v>0</v>
      </c>
      <c r="AV750" s="32">
        <v>0</v>
      </c>
      <c r="AW750" s="32">
        <v>0</v>
      </c>
      <c r="AX750" s="32">
        <v>0</v>
      </c>
      <c r="AY750" s="32">
        <v>0</v>
      </c>
      <c r="AZ750" s="32">
        <v>0</v>
      </c>
      <c r="BA750" s="32">
        <v>0</v>
      </c>
      <c r="BB750" s="32">
        <v>0</v>
      </c>
      <c r="BC750" s="32">
        <v>0</v>
      </c>
      <c r="BD750" s="32">
        <v>0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14" t="s">
        <v>2598</v>
      </c>
      <c r="C751" s="4" t="s">
        <v>2599</v>
      </c>
      <c r="D751" s="7" t="s">
        <v>18</v>
      </c>
      <c r="E751" s="7" t="s">
        <v>76</v>
      </c>
      <c r="F751" s="7" t="s">
        <v>229</v>
      </c>
      <c r="G751" s="7" t="e">
        <f t="shared" ca="1" si="23"/>
        <v>#NAME?</v>
      </c>
      <c r="H751" s="26" t="s">
        <v>215</v>
      </c>
      <c r="I751" s="26" t="s">
        <v>23</v>
      </c>
      <c r="J751" s="7" t="str">
        <f t="shared" si="29"/>
        <v>Não</v>
      </c>
      <c r="K751" s="27">
        <v>44946</v>
      </c>
      <c r="L751" s="7"/>
      <c r="M751" s="7" t="s">
        <v>22</v>
      </c>
      <c r="N751" s="28">
        <v>7.0000000000000001E-3</v>
      </c>
      <c r="O751" s="7" t="s">
        <v>23</v>
      </c>
      <c r="P751" s="29">
        <v>0</v>
      </c>
      <c r="Q751" s="94"/>
      <c r="R751" s="94"/>
      <c r="S751" s="7" t="s">
        <v>208</v>
      </c>
      <c r="T751" s="7" t="s">
        <v>2600</v>
      </c>
      <c r="U751" s="7" t="s">
        <v>76</v>
      </c>
      <c r="V751" s="26" t="e">
        <f t="shared" ca="1" si="24"/>
        <v>#NAME?</v>
      </c>
      <c r="W751" s="7"/>
      <c r="X751" s="7"/>
      <c r="Y751" s="31" t="s">
        <v>210</v>
      </c>
      <c r="Z751" s="32"/>
      <c r="AA751" s="33">
        <v>44946</v>
      </c>
      <c r="AB751" s="34">
        <v>49075100006318</v>
      </c>
      <c r="AC751" s="32"/>
      <c r="AD751" s="32"/>
      <c r="AE751" s="32"/>
      <c r="AF751" s="32">
        <v>849130.06</v>
      </c>
      <c r="AG751" s="32">
        <v>876298.99</v>
      </c>
      <c r="AH751" s="32">
        <v>877861.49</v>
      </c>
      <c r="AI751" s="32">
        <v>883858.74</v>
      </c>
      <c r="AJ751" s="32">
        <v>890507.37</v>
      </c>
      <c r="AK751" s="32">
        <v>896950.17</v>
      </c>
      <c r="AL751" s="32">
        <v>904259.97</v>
      </c>
      <c r="AM751" s="32">
        <v>912107.56</v>
      </c>
      <c r="AN751" s="32">
        <v>929489.91</v>
      </c>
      <c r="AO751" s="32">
        <v>937853.27</v>
      </c>
      <c r="AP751" s="32">
        <v>969637</v>
      </c>
      <c r="AQ751" s="32">
        <v>987498.22</v>
      </c>
      <c r="AR751" s="32">
        <v>895831.28</v>
      </c>
      <c r="AS751" s="32">
        <v>1000404.98</v>
      </c>
      <c r="AT751" s="32">
        <v>1153441.8799999999</v>
      </c>
      <c r="AU751" s="32">
        <v>1296844.74</v>
      </c>
      <c r="AV751" s="32">
        <v>1307658</v>
      </c>
      <c r="AW751" s="32">
        <v>1302396</v>
      </c>
      <c r="AX751" s="32">
        <v>1270676</v>
      </c>
      <c r="AY751" s="32">
        <v>1278749.1399999999</v>
      </c>
      <c r="AZ751" s="32">
        <v>1286402.8</v>
      </c>
      <c r="BA751" s="32">
        <v>1266814.98</v>
      </c>
      <c r="BB751" s="32">
        <v>1245823.24</v>
      </c>
      <c r="BC751" s="32">
        <v>1235576.3899999999</v>
      </c>
      <c r="BD751" s="32">
        <v>1232529.33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2601</v>
      </c>
      <c r="C752" s="4" t="s">
        <v>2602</v>
      </c>
      <c r="D752" s="7" t="s">
        <v>18</v>
      </c>
      <c r="E752" s="7" t="s">
        <v>76</v>
      </c>
      <c r="F752" s="7" t="s">
        <v>229</v>
      </c>
      <c r="G752" s="7" t="e">
        <f t="shared" ca="1" si="23"/>
        <v>#NAME?</v>
      </c>
      <c r="H752" s="26" t="s">
        <v>215</v>
      </c>
      <c r="I752" s="26" t="s">
        <v>23</v>
      </c>
      <c r="J752" s="7" t="str">
        <f t="shared" si="29"/>
        <v>Sim</v>
      </c>
      <c r="K752" s="27">
        <v>45030</v>
      </c>
      <c r="L752" s="7"/>
      <c r="M752" s="7" t="s">
        <v>22</v>
      </c>
      <c r="N752" s="28">
        <v>1.2E-2</v>
      </c>
      <c r="O752" s="7" t="s">
        <v>23</v>
      </c>
      <c r="P752" s="29">
        <v>0</v>
      </c>
      <c r="Q752" s="30" t="s">
        <v>2603</v>
      </c>
      <c r="R752" s="94"/>
      <c r="S752" s="7" t="s">
        <v>208</v>
      </c>
      <c r="T752" s="7" t="s">
        <v>2600</v>
      </c>
      <c r="U752" s="7" t="s">
        <v>76</v>
      </c>
      <c r="V752" s="26" t="e">
        <f t="shared" ca="1" si="24"/>
        <v>#NAME?</v>
      </c>
      <c r="W752" s="7"/>
      <c r="X752" s="7"/>
      <c r="Y752" s="31" t="s">
        <v>210</v>
      </c>
      <c r="Z752" s="32"/>
      <c r="AA752" s="33">
        <v>45030</v>
      </c>
      <c r="AB752" s="34">
        <v>49075100008809</v>
      </c>
      <c r="AC752" s="32"/>
      <c r="AD752" s="32"/>
      <c r="AE752" s="32"/>
      <c r="AF752" s="32"/>
      <c r="AG752" s="32"/>
      <c r="AH752" s="32">
        <v>0</v>
      </c>
      <c r="AI752" s="32">
        <v>49866.06</v>
      </c>
      <c r="AJ752" s="32">
        <v>50389.96</v>
      </c>
      <c r="AK752" s="32">
        <v>50830.05</v>
      </c>
      <c r="AL752" s="32">
        <v>51225.61</v>
      </c>
      <c r="AM752" s="32">
        <v>51722.59</v>
      </c>
      <c r="AN752" s="32">
        <v>52143.83</v>
      </c>
      <c r="AO752" s="32">
        <v>52450.33</v>
      </c>
      <c r="AP752" s="32">
        <v>52839.24</v>
      </c>
      <c r="AQ752" s="32">
        <v>53233.35</v>
      </c>
      <c r="AR752" s="32">
        <v>53566.67</v>
      </c>
      <c r="AS752" s="32">
        <v>53987.41</v>
      </c>
      <c r="AT752" s="32">
        <v>154454.13</v>
      </c>
      <c r="AU752" s="32">
        <v>205889.6</v>
      </c>
      <c r="AV752" s="32">
        <v>207476.4</v>
      </c>
      <c r="AW752" s="32">
        <v>209130</v>
      </c>
      <c r="AX752" s="32">
        <v>210907.1</v>
      </c>
      <c r="AY752" s="32">
        <v>212644.44</v>
      </c>
      <c r="AZ752" s="32">
        <v>213939.12</v>
      </c>
      <c r="BA752" s="32">
        <v>215564.97</v>
      </c>
      <c r="BB752" s="32">
        <v>217091.07</v>
      </c>
      <c r="BC752" s="32">
        <v>218624.21</v>
      </c>
      <c r="BD752" s="32">
        <v>220479.35999999999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2604</v>
      </c>
      <c r="C753" s="4" t="s">
        <v>2605</v>
      </c>
      <c r="D753" s="7" t="s">
        <v>18</v>
      </c>
      <c r="E753" s="7" t="s">
        <v>76</v>
      </c>
      <c r="F753" s="7" t="s">
        <v>351</v>
      </c>
      <c r="G753" s="7" t="e">
        <f t="shared" ca="1" si="23"/>
        <v>#NAME?</v>
      </c>
      <c r="H753" s="26" t="s">
        <v>215</v>
      </c>
      <c r="I753" s="26" t="s">
        <v>23</v>
      </c>
      <c r="J753" s="7" t="str">
        <f t="shared" si="29"/>
        <v>Não</v>
      </c>
      <c r="K753" s="27">
        <v>45086</v>
      </c>
      <c r="L753" s="7"/>
      <c r="M753" s="7" t="s">
        <v>22</v>
      </c>
      <c r="N753" s="28">
        <v>1.2E-2</v>
      </c>
      <c r="O753" s="7" t="s">
        <v>23</v>
      </c>
      <c r="P753" s="29">
        <v>0</v>
      </c>
      <c r="Q753" s="94"/>
      <c r="R753" s="94"/>
      <c r="S753" s="7" t="s">
        <v>208</v>
      </c>
      <c r="T753" s="7" t="s">
        <v>2606</v>
      </c>
      <c r="U753" s="7" t="s">
        <v>76</v>
      </c>
      <c r="V753" s="26" t="e">
        <f t="shared" ca="1" si="24"/>
        <v>#NAME?</v>
      </c>
      <c r="W753" s="7"/>
      <c r="X753" s="7"/>
      <c r="Y753" s="31" t="s">
        <v>210</v>
      </c>
      <c r="Z753" s="32"/>
      <c r="AA753" s="33">
        <v>45086</v>
      </c>
      <c r="AB753" s="34">
        <v>49075100009856</v>
      </c>
      <c r="AC753" s="32"/>
      <c r="AD753" s="32"/>
      <c r="AE753" s="32"/>
      <c r="AF753" s="32"/>
      <c r="AG753" s="32"/>
      <c r="AH753" s="32"/>
      <c r="AI753" s="32">
        <v>0</v>
      </c>
      <c r="AJ753" s="32">
        <v>0</v>
      </c>
      <c r="AK753" s="32">
        <v>449191.02</v>
      </c>
      <c r="AL753" s="32">
        <v>451876.08</v>
      </c>
      <c r="AM753" s="32">
        <v>454771.05</v>
      </c>
      <c r="AN753" s="32">
        <v>454815.67</v>
      </c>
      <c r="AO753" s="32">
        <v>455268.96</v>
      </c>
      <c r="AP753" s="32">
        <v>459331.33</v>
      </c>
      <c r="AQ753" s="32">
        <v>463926.66</v>
      </c>
      <c r="AR753" s="32">
        <v>467515.65</v>
      </c>
      <c r="AS753" s="32">
        <v>470343.37</v>
      </c>
      <c r="AT753" s="32">
        <v>473331.37</v>
      </c>
      <c r="AU753" s="32">
        <v>471690.23999999999</v>
      </c>
      <c r="AV753" s="32">
        <v>474405</v>
      </c>
      <c r="AW753" s="32">
        <v>475544</v>
      </c>
      <c r="AX753" s="32">
        <v>479360.8</v>
      </c>
      <c r="AY753" s="32">
        <v>482041.75</v>
      </c>
      <c r="AZ753" s="32">
        <v>482934.06</v>
      </c>
      <c r="BA753" s="32">
        <v>487207.78</v>
      </c>
      <c r="BB753" s="32">
        <v>491076.11</v>
      </c>
      <c r="BC753" s="32">
        <v>495197.22</v>
      </c>
      <c r="BD753" s="32">
        <v>500145.97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2607</v>
      </c>
      <c r="C754" s="4" t="s">
        <v>2608</v>
      </c>
      <c r="D754" s="7" t="s">
        <v>81</v>
      </c>
      <c r="E754" s="7" t="s">
        <v>19</v>
      </c>
      <c r="F754" s="7" t="s">
        <v>262</v>
      </c>
      <c r="G754" s="7" t="e">
        <f t="shared" ca="1" si="23"/>
        <v>#NAME?</v>
      </c>
      <c r="H754" s="26" t="s">
        <v>215</v>
      </c>
      <c r="I754" s="26" t="s">
        <v>23</v>
      </c>
      <c r="J754" s="7" t="str">
        <f t="shared" si="29"/>
        <v>Sim</v>
      </c>
      <c r="K754" s="27">
        <v>45504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30" t="s">
        <v>2609</v>
      </c>
      <c r="R754" s="94"/>
      <c r="S754" s="7" t="s">
        <v>208</v>
      </c>
      <c r="T754" s="7" t="s">
        <v>2610</v>
      </c>
      <c r="U754" s="7" t="s">
        <v>19</v>
      </c>
      <c r="V754" s="26" t="e">
        <f t="shared" ca="1" si="24"/>
        <v>#NAME?</v>
      </c>
      <c r="W754" s="7"/>
      <c r="X754" s="7" t="s">
        <v>34</v>
      </c>
      <c r="Y754" s="31" t="s">
        <v>210</v>
      </c>
      <c r="Z754" s="32"/>
      <c r="AA754" s="33">
        <v>45504</v>
      </c>
      <c r="AB754" s="34">
        <v>49075100015414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>
        <v>326915.3</v>
      </c>
      <c r="AY754" s="32">
        <v>146594.4</v>
      </c>
      <c r="AZ754" s="32">
        <v>70434.559999999998</v>
      </c>
      <c r="BA754" s="32">
        <v>78423.87</v>
      </c>
      <c r="BB754" s="32">
        <v>33326.370000000003</v>
      </c>
      <c r="BC754" s="32">
        <v>0</v>
      </c>
      <c r="BD754" s="32">
        <v>0.39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2611</v>
      </c>
      <c r="C755" s="4" t="s">
        <v>2612</v>
      </c>
      <c r="D755" s="7" t="s">
        <v>18</v>
      </c>
      <c r="E755" s="7" t="s">
        <v>19</v>
      </c>
      <c r="F755" s="7" t="s">
        <v>266</v>
      </c>
      <c r="G755" s="7" t="e">
        <f t="shared" ca="1" si="23"/>
        <v>#NAME?</v>
      </c>
      <c r="H755" s="26" t="s">
        <v>215</v>
      </c>
      <c r="I755" s="26" t="s">
        <v>23</v>
      </c>
      <c r="J755" s="7" t="str">
        <f t="shared" si="29"/>
        <v>Sim</v>
      </c>
      <c r="K755" s="27">
        <v>44992</v>
      </c>
      <c r="L755" s="7"/>
      <c r="M755" s="7" t="s">
        <v>22</v>
      </c>
      <c r="N755" s="28">
        <v>8.0000000000000002E-3</v>
      </c>
      <c r="O755" s="7" t="s">
        <v>23</v>
      </c>
      <c r="P755" s="29">
        <v>0</v>
      </c>
      <c r="Q755" s="30" t="s">
        <v>2613</v>
      </c>
      <c r="R755" s="94"/>
      <c r="S755" s="7" t="s">
        <v>208</v>
      </c>
      <c r="T755" s="7" t="s">
        <v>2614</v>
      </c>
      <c r="U755" s="7" t="s">
        <v>19</v>
      </c>
      <c r="V755" s="26" t="e">
        <f t="shared" ca="1" si="24"/>
        <v>#NAME?</v>
      </c>
      <c r="W755" s="7"/>
      <c r="X755" s="7"/>
      <c r="Y755" s="31" t="s">
        <v>210</v>
      </c>
      <c r="Z755" s="32"/>
      <c r="AA755" s="33">
        <v>44992</v>
      </c>
      <c r="AB755" s="34">
        <v>49075100010218</v>
      </c>
      <c r="AC755" s="32"/>
      <c r="AD755" s="32"/>
      <c r="AE755" s="32"/>
      <c r="AF755" s="32"/>
      <c r="AG755" s="32">
        <v>0</v>
      </c>
      <c r="AH755" s="32">
        <v>1893864.24</v>
      </c>
      <c r="AI755" s="32">
        <v>2000594.47</v>
      </c>
      <c r="AJ755" s="32">
        <v>2168757.62</v>
      </c>
      <c r="AK755" s="32">
        <v>2206209.9</v>
      </c>
      <c r="AL755" s="32">
        <v>2223135.83</v>
      </c>
      <c r="AM755" s="32">
        <v>2249409.44</v>
      </c>
      <c r="AN755" s="32">
        <v>2268957.7999999998</v>
      </c>
      <c r="AO755" s="32">
        <v>2277468.7799999998</v>
      </c>
      <c r="AP755" s="32">
        <v>2351206.0299999998</v>
      </c>
      <c r="AQ755" s="32">
        <v>2493194.17</v>
      </c>
      <c r="AR755" s="32">
        <v>2548688.83</v>
      </c>
      <c r="AS755" s="32">
        <v>2571543.79</v>
      </c>
      <c r="AT755" s="32">
        <v>2795806.8</v>
      </c>
      <c r="AU755" s="32">
        <v>2804842.65</v>
      </c>
      <c r="AV755" s="32">
        <v>2877093</v>
      </c>
      <c r="AW755" s="32">
        <v>2894067</v>
      </c>
      <c r="AX755" s="32">
        <v>3012925</v>
      </c>
      <c r="AY755" s="32">
        <v>3361939.86</v>
      </c>
      <c r="AZ755" s="32">
        <v>3380002.9</v>
      </c>
      <c r="BA755" s="32">
        <v>3408409.97</v>
      </c>
      <c r="BB755" s="32">
        <v>3424399.86</v>
      </c>
      <c r="BC755" s="32">
        <v>3434337.01</v>
      </c>
      <c r="BD755" s="32">
        <v>3474709.33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2615</v>
      </c>
      <c r="C756" s="4" t="s">
        <v>2616</v>
      </c>
      <c r="D756" s="7" t="s">
        <v>18</v>
      </c>
      <c r="E756" s="7" t="s">
        <v>19</v>
      </c>
      <c r="F756" s="7" t="s">
        <v>20</v>
      </c>
      <c r="G756" s="7" t="e">
        <f t="shared" ca="1" si="23"/>
        <v>#NAME?</v>
      </c>
      <c r="H756" s="26" t="s">
        <v>343</v>
      </c>
      <c r="I756" s="26" t="s">
        <v>291</v>
      </c>
      <c r="J756" s="7" t="str">
        <f t="shared" si="29"/>
        <v>Não</v>
      </c>
      <c r="K756" s="27">
        <v>45544</v>
      </c>
      <c r="L756" s="7"/>
      <c r="M756" s="7" t="s">
        <v>22</v>
      </c>
      <c r="N756" s="28">
        <v>1.2E-2</v>
      </c>
      <c r="O756" s="7" t="s">
        <v>23</v>
      </c>
      <c r="P756" s="29">
        <v>0</v>
      </c>
      <c r="Q756" s="30"/>
      <c r="R756" s="94"/>
      <c r="S756" s="7" t="s">
        <v>208</v>
      </c>
      <c r="T756" s="7" t="s">
        <v>2617</v>
      </c>
      <c r="U756" s="7" t="s">
        <v>19</v>
      </c>
      <c r="V756" s="26" t="e">
        <f t="shared" ca="1" si="24"/>
        <v>#NAME?</v>
      </c>
      <c r="W756" s="7"/>
      <c r="X756" s="7" t="s">
        <v>26</v>
      </c>
      <c r="Y756" s="31"/>
      <c r="Z756" s="32"/>
      <c r="AA756" s="33">
        <v>45544</v>
      </c>
      <c r="AB756" s="34">
        <v>49075100016143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>
        <v>0</v>
      </c>
      <c r="BA756" s="32">
        <v>0</v>
      </c>
      <c r="BB756" s="32">
        <v>0</v>
      </c>
      <c r="BC756" s="32">
        <v>0</v>
      </c>
      <c r="BD756" s="32">
        <v>0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2618</v>
      </c>
      <c r="C757" s="4" t="s">
        <v>2619</v>
      </c>
      <c r="D757" s="7" t="s">
        <v>204</v>
      </c>
      <c r="E757" s="7" t="s">
        <v>19</v>
      </c>
      <c r="F757" s="7" t="s">
        <v>272</v>
      </c>
      <c r="G757" s="7" t="e">
        <f t="shared" ca="1" si="23"/>
        <v>#NAME?</v>
      </c>
      <c r="H757" s="26" t="s">
        <v>224</v>
      </c>
      <c r="I757" s="26" t="s">
        <v>252</v>
      </c>
      <c r="J757" s="7" t="str">
        <f t="shared" si="29"/>
        <v>Sim</v>
      </c>
      <c r="K757" s="27">
        <v>45455</v>
      </c>
      <c r="L757" s="7"/>
      <c r="M757" s="7" t="s">
        <v>273</v>
      </c>
      <c r="N757" s="28">
        <v>3.0000000000000001E-3</v>
      </c>
      <c r="O757" s="7" t="s">
        <v>23</v>
      </c>
      <c r="P757" s="29">
        <v>0</v>
      </c>
      <c r="Q757" s="30" t="s">
        <v>274</v>
      </c>
      <c r="R757" s="94"/>
      <c r="S757" s="7" t="s">
        <v>208</v>
      </c>
      <c r="T757" s="7" t="s">
        <v>2620</v>
      </c>
      <c r="U757" s="7" t="s">
        <v>276</v>
      </c>
      <c r="V757" s="26" t="e">
        <f t="shared" ca="1" si="24"/>
        <v>#NAME?</v>
      </c>
      <c r="W757" s="7"/>
      <c r="X757" s="7" t="s">
        <v>34</v>
      </c>
      <c r="Y757" s="31" t="s">
        <v>210</v>
      </c>
      <c r="Z757" s="32"/>
      <c r="AA757" s="33">
        <v>45455</v>
      </c>
      <c r="AB757" s="34">
        <v>49075100014876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>
        <v>0</v>
      </c>
      <c r="AX757" s="32">
        <v>0</v>
      </c>
      <c r="AY757" s="32">
        <v>0</v>
      </c>
      <c r="AZ757" s="32">
        <v>0</v>
      </c>
      <c r="BA757" s="32">
        <v>0</v>
      </c>
      <c r="BB757" s="32">
        <v>0</v>
      </c>
      <c r="BC757" s="32">
        <v>0</v>
      </c>
      <c r="BD757" s="32">
        <v>0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2621</v>
      </c>
      <c r="C758" s="4" t="s">
        <v>2622</v>
      </c>
      <c r="D758" s="7" t="s">
        <v>18</v>
      </c>
      <c r="E758" s="7" t="s">
        <v>30</v>
      </c>
      <c r="F758" s="7" t="s">
        <v>93</v>
      </c>
      <c r="G758" s="7" t="e">
        <f t="shared" ca="1" si="23"/>
        <v>#NAME?</v>
      </c>
      <c r="H758" s="26" t="s">
        <v>215</v>
      </c>
      <c r="I758" s="26" t="s">
        <v>23</v>
      </c>
      <c r="J758" s="7" t="str">
        <f t="shared" si="29"/>
        <v>Não</v>
      </c>
      <c r="K758" s="27">
        <v>45260</v>
      </c>
      <c r="L758" s="7"/>
      <c r="M758" s="7" t="s">
        <v>999</v>
      </c>
      <c r="N758" s="28">
        <v>0.02</v>
      </c>
      <c r="O758" s="7" t="s">
        <v>248</v>
      </c>
      <c r="P758" s="29">
        <v>0.2</v>
      </c>
      <c r="Q758" s="47"/>
      <c r="R758" s="30"/>
      <c r="S758" s="7" t="s">
        <v>208</v>
      </c>
      <c r="T758" s="7" t="s">
        <v>2623</v>
      </c>
      <c r="U758" s="7" t="s">
        <v>117</v>
      </c>
      <c r="V758" s="26" t="e">
        <f t="shared" ca="1" si="24"/>
        <v>#NAME?</v>
      </c>
      <c r="W758" s="7"/>
      <c r="X758" s="7" t="s">
        <v>34</v>
      </c>
      <c r="Y758" s="31" t="s">
        <v>210</v>
      </c>
      <c r="Z758" s="32"/>
      <c r="AA758" s="33">
        <v>45260</v>
      </c>
      <c r="AB758" s="34">
        <v>49075100012776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>
        <v>0</v>
      </c>
      <c r="AQ758" s="32">
        <v>36835.9</v>
      </c>
      <c r="AR758" s="32">
        <v>36047.550000000003</v>
      </c>
      <c r="AS758" s="32">
        <v>38109.64</v>
      </c>
      <c r="AT758" s="32">
        <v>40194.980000000003</v>
      </c>
      <c r="AU758" s="32">
        <v>40411.360000000001</v>
      </c>
      <c r="AV758" s="32">
        <v>40485.71</v>
      </c>
      <c r="AW758" s="32">
        <v>42057.79</v>
      </c>
      <c r="AX758" s="32">
        <v>44682.2</v>
      </c>
      <c r="AY758" s="32">
        <v>47011.6</v>
      </c>
      <c r="AZ758" s="32">
        <v>47642.84</v>
      </c>
      <c r="BA758" s="32">
        <v>47009.81</v>
      </c>
      <c r="BB758" s="32">
        <v>46815.96</v>
      </c>
      <c r="BC758" s="32">
        <v>46905.88</v>
      </c>
      <c r="BD758" s="32">
        <v>49824.14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2621</v>
      </c>
      <c r="C759" s="4" t="s">
        <v>2624</v>
      </c>
      <c r="D759" s="7" t="s">
        <v>18</v>
      </c>
      <c r="E759" s="7" t="s">
        <v>30</v>
      </c>
      <c r="F759" s="7" t="s">
        <v>93</v>
      </c>
      <c r="G759" s="7" t="e">
        <f t="shared" ca="1" si="23"/>
        <v>#NAME?</v>
      </c>
      <c r="H759" s="26" t="s">
        <v>215</v>
      </c>
      <c r="I759" s="26" t="s">
        <v>23</v>
      </c>
      <c r="J759" s="7" t="str">
        <f t="shared" si="29"/>
        <v>Não</v>
      </c>
      <c r="K759" s="27">
        <v>45071</v>
      </c>
      <c r="L759" s="7"/>
      <c r="M759" s="7" t="s">
        <v>83</v>
      </c>
      <c r="N759" s="28">
        <v>1.2E-2</v>
      </c>
      <c r="O759" s="7" t="s">
        <v>23</v>
      </c>
      <c r="P759" s="29">
        <v>0</v>
      </c>
      <c r="Q759" s="47"/>
      <c r="R759" s="30" t="s">
        <v>2625</v>
      </c>
      <c r="S759" s="7" t="s">
        <v>208</v>
      </c>
      <c r="T759" s="7" t="s">
        <v>2623</v>
      </c>
      <c r="U759" s="7" t="s">
        <v>117</v>
      </c>
      <c r="V759" s="26" t="e">
        <f t="shared" ca="1" si="24"/>
        <v>#NAME?</v>
      </c>
      <c r="W759" s="7"/>
      <c r="X759" s="7" t="s">
        <v>34</v>
      </c>
      <c r="Y759" s="31" t="s">
        <v>210</v>
      </c>
      <c r="Z759" s="32"/>
      <c r="AA759" s="33">
        <v>45071</v>
      </c>
      <c r="AB759" s="34">
        <v>49075100007411</v>
      </c>
      <c r="AC759" s="32"/>
      <c r="AD759" s="32"/>
      <c r="AE759" s="32"/>
      <c r="AF759" s="32"/>
      <c r="AG759" s="32"/>
      <c r="AH759" s="32">
        <v>0</v>
      </c>
      <c r="AI759" s="32">
        <v>4494.3599999999997</v>
      </c>
      <c r="AJ759" s="32">
        <v>9048.26</v>
      </c>
      <c r="AK759" s="32">
        <v>59569.73</v>
      </c>
      <c r="AL759" s="32">
        <v>64630.92</v>
      </c>
      <c r="AM759" s="32">
        <v>69593.19</v>
      </c>
      <c r="AN759" s="32">
        <v>73684.92</v>
      </c>
      <c r="AO759" s="32">
        <v>78381.66</v>
      </c>
      <c r="AP759" s="32">
        <v>83617.39</v>
      </c>
      <c r="AQ759" s="32">
        <v>89160.8</v>
      </c>
      <c r="AR759" s="32">
        <v>93530.33</v>
      </c>
      <c r="AS759" s="32">
        <v>98857.87</v>
      </c>
      <c r="AT759" s="32">
        <v>104300</v>
      </c>
      <c r="AU759" s="32">
        <v>108339.94</v>
      </c>
      <c r="AV759" s="32">
        <v>113573.9</v>
      </c>
      <c r="AW759" s="32">
        <v>119364.1</v>
      </c>
      <c r="AX759" s="32">
        <v>120568.2</v>
      </c>
      <c r="AY759" s="32">
        <v>131829.78</v>
      </c>
      <c r="AZ759" s="32">
        <v>137282.44</v>
      </c>
      <c r="BA759" s="32">
        <v>142399.06</v>
      </c>
      <c r="BB759" s="32">
        <v>147401.25</v>
      </c>
      <c r="BC759" s="32">
        <v>152949.43</v>
      </c>
      <c r="BD759" s="32">
        <v>159289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2626</v>
      </c>
      <c r="C760" s="4" t="s">
        <v>2627</v>
      </c>
      <c r="D760" s="7" t="s">
        <v>18</v>
      </c>
      <c r="E760" s="7" t="s">
        <v>76</v>
      </c>
      <c r="F760" s="7" t="s">
        <v>88</v>
      </c>
      <c r="G760" s="7" t="e">
        <f t="shared" ca="1" si="23"/>
        <v>#NAME?</v>
      </c>
      <c r="H760" s="26" t="s">
        <v>215</v>
      </c>
      <c r="I760" s="26" t="s">
        <v>23</v>
      </c>
      <c r="J760" s="7" t="str">
        <f t="shared" si="29"/>
        <v>Sim</v>
      </c>
      <c r="K760" s="27">
        <v>44951</v>
      </c>
      <c r="L760" s="7"/>
      <c r="M760" s="7" t="s">
        <v>424</v>
      </c>
      <c r="N760" s="28">
        <v>2.5000000000000001E-2</v>
      </c>
      <c r="O760" s="7" t="s">
        <v>84</v>
      </c>
      <c r="P760" s="29">
        <v>0.2</v>
      </c>
      <c r="Q760" s="30" t="s">
        <v>2628</v>
      </c>
      <c r="R760" s="94"/>
      <c r="S760" s="7" t="s">
        <v>208</v>
      </c>
      <c r="T760" s="7" t="s">
        <v>2629</v>
      </c>
      <c r="U760" s="7" t="s">
        <v>19</v>
      </c>
      <c r="V760" s="26" t="e">
        <f t="shared" ca="1" si="24"/>
        <v>#NAME?</v>
      </c>
      <c r="W760" s="7"/>
      <c r="X760" s="7"/>
      <c r="Y760" s="31" t="s">
        <v>324</v>
      </c>
      <c r="Z760" s="32"/>
      <c r="AA760" s="33">
        <v>44951</v>
      </c>
      <c r="AB760" s="34">
        <v>49075100006326</v>
      </c>
      <c r="AC760" s="32"/>
      <c r="AD760" s="32"/>
      <c r="AE760" s="32">
        <v>0.5</v>
      </c>
      <c r="AF760" s="32">
        <v>129462.59</v>
      </c>
      <c r="AG760" s="32">
        <v>144797.29</v>
      </c>
      <c r="AH760" s="32">
        <v>145316.60999999999</v>
      </c>
      <c r="AI760" s="32">
        <v>145842.39000000001</v>
      </c>
      <c r="AJ760" s="32">
        <v>147938.64000000001</v>
      </c>
      <c r="AK760" s="32">
        <v>152357.62</v>
      </c>
      <c r="AL760" s="32">
        <v>156012.54999999999</v>
      </c>
      <c r="AM760" s="32">
        <v>154568.79999999999</v>
      </c>
      <c r="AN760" s="32">
        <v>194407.84</v>
      </c>
      <c r="AO760" s="32">
        <v>193488.64000000001</v>
      </c>
      <c r="AP760" s="32">
        <v>200174.42</v>
      </c>
      <c r="AQ760" s="32">
        <v>205376.18</v>
      </c>
      <c r="AR760" s="32">
        <v>197933</v>
      </c>
      <c r="AS760" s="32">
        <v>199573.02</v>
      </c>
      <c r="AT760" s="32">
        <v>216644.68</v>
      </c>
      <c r="AU760" s="32">
        <v>213157.32</v>
      </c>
      <c r="AV760" s="32">
        <v>210811.6</v>
      </c>
      <c r="AW760" s="32">
        <v>211610.3</v>
      </c>
      <c r="AX760" s="32">
        <v>214411.1</v>
      </c>
      <c r="AY760" s="32">
        <v>217437.52</v>
      </c>
      <c r="AZ760" s="32">
        <v>226060.94</v>
      </c>
      <c r="BA760" s="32">
        <v>221610.92</v>
      </c>
      <c r="BB760" s="32">
        <v>218123.39</v>
      </c>
      <c r="BC760" s="32">
        <v>213650.3</v>
      </c>
      <c r="BD760" s="32">
        <v>212364.35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2630</v>
      </c>
      <c r="C761" s="4" t="s">
        <v>2631</v>
      </c>
      <c r="D761" s="7" t="s">
        <v>18</v>
      </c>
      <c r="E761" s="7" t="s">
        <v>19</v>
      </c>
      <c r="F761" s="7" t="s">
        <v>266</v>
      </c>
      <c r="G761" s="7" t="e">
        <f t="shared" ca="1" si="23"/>
        <v>#NAME?</v>
      </c>
      <c r="H761" s="26" t="s">
        <v>224</v>
      </c>
      <c r="I761" s="26" t="s">
        <v>225</v>
      </c>
      <c r="J761" s="7" t="str">
        <f t="shared" si="29"/>
        <v>Não</v>
      </c>
      <c r="K761" s="27">
        <v>45042</v>
      </c>
      <c r="L761" s="7"/>
      <c r="M761" s="7" t="s">
        <v>424</v>
      </c>
      <c r="N761" s="28">
        <v>0.02</v>
      </c>
      <c r="O761" s="7" t="s">
        <v>84</v>
      </c>
      <c r="P761" s="29">
        <v>0.2</v>
      </c>
      <c r="Q761" s="30"/>
      <c r="R761" s="45" t="s">
        <v>2632</v>
      </c>
      <c r="S761" s="7" t="s">
        <v>208</v>
      </c>
      <c r="T761" s="7" t="s">
        <v>2633</v>
      </c>
      <c r="U761" s="7" t="s">
        <v>19</v>
      </c>
      <c r="V761" s="26" t="e">
        <f t="shared" ca="1" si="24"/>
        <v>#NAME?</v>
      </c>
      <c r="W761" s="7"/>
      <c r="X761" s="7"/>
      <c r="Y761" s="31" t="s">
        <v>210</v>
      </c>
      <c r="Z761" s="32"/>
      <c r="AA761" s="33">
        <v>45042</v>
      </c>
      <c r="AB761" s="34">
        <v>49075100008000</v>
      </c>
      <c r="AC761" s="32"/>
      <c r="AD761" s="32"/>
      <c r="AE761" s="32"/>
      <c r="AF761" s="32"/>
      <c r="AG761" s="32"/>
      <c r="AH761" s="32"/>
      <c r="AI761" s="32">
        <v>504162.28</v>
      </c>
      <c r="AJ761" s="32">
        <v>618853.27</v>
      </c>
      <c r="AK761" s="32">
        <v>636897.62</v>
      </c>
      <c r="AL761" s="32">
        <v>652844.07999999996</v>
      </c>
      <c r="AM761" s="32">
        <v>641406.1</v>
      </c>
      <c r="AN761" s="32">
        <v>642259.74</v>
      </c>
      <c r="AO761" s="32">
        <v>635116.44999999995</v>
      </c>
      <c r="AP761" s="32">
        <v>657145.17000000004</v>
      </c>
      <c r="AQ761" s="32">
        <v>674875.78</v>
      </c>
      <c r="AR761" s="32">
        <v>651865.15</v>
      </c>
      <c r="AS761" s="32">
        <v>575384.85</v>
      </c>
      <c r="AT761" s="32">
        <v>582727.06999999995</v>
      </c>
      <c r="AU761" s="32">
        <v>918.37</v>
      </c>
      <c r="AV761" s="32">
        <v>918.37</v>
      </c>
      <c r="AW761" s="32">
        <v>967.08</v>
      </c>
      <c r="AX761" s="32">
        <v>967.08</v>
      </c>
      <c r="AY761" s="32">
        <v>967.08</v>
      </c>
      <c r="AZ761" s="32">
        <v>967.44</v>
      </c>
      <c r="BA761" s="32">
        <v>968.83</v>
      </c>
      <c r="BB761" s="32">
        <v>969.66</v>
      </c>
      <c r="BC761" s="32">
        <v>972.59</v>
      </c>
      <c r="BD761" s="32">
        <v>214.05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3" t="s">
        <v>2634</v>
      </c>
      <c r="C762" s="4" t="s">
        <v>2635</v>
      </c>
      <c r="D762" s="7" t="s">
        <v>204</v>
      </c>
      <c r="E762" s="7" t="s">
        <v>19</v>
      </c>
      <c r="F762" s="7" t="s">
        <v>2636</v>
      </c>
      <c r="G762" s="7" t="e">
        <f t="shared" ca="1" si="23"/>
        <v>#NAME?</v>
      </c>
      <c r="H762" s="26" t="s">
        <v>224</v>
      </c>
      <c r="I762" s="26" t="s">
        <v>225</v>
      </c>
      <c r="J762" s="7" t="str">
        <f t="shared" si="29"/>
        <v>Não</v>
      </c>
      <c r="K762" s="27">
        <v>45012</v>
      </c>
      <c r="L762" s="7"/>
      <c r="M762" s="7" t="s">
        <v>267</v>
      </c>
      <c r="N762" s="28">
        <v>1.4999999999999999E-2</v>
      </c>
      <c r="O762" s="7" t="s">
        <v>84</v>
      </c>
      <c r="P762" s="29">
        <v>0.1</v>
      </c>
      <c r="Q762" s="123"/>
      <c r="R762" s="94"/>
      <c r="S762" s="7" t="s">
        <v>208</v>
      </c>
      <c r="T762" s="7" t="s">
        <v>2637</v>
      </c>
      <c r="U762" s="7" t="s">
        <v>19</v>
      </c>
      <c r="V762" s="26" t="e">
        <f t="shared" ca="1" si="24"/>
        <v>#NAME?</v>
      </c>
      <c r="W762" s="7"/>
      <c r="X762" s="7"/>
      <c r="Y762" s="31" t="s">
        <v>210</v>
      </c>
      <c r="Z762" s="32"/>
      <c r="AA762" s="33">
        <v>45012</v>
      </c>
      <c r="AB762" s="34">
        <v>49075100007934</v>
      </c>
      <c r="AC762" s="32"/>
      <c r="AD762" s="32"/>
      <c r="AE762" s="32"/>
      <c r="AF762" s="32"/>
      <c r="AG762" s="32"/>
      <c r="AH762" s="32">
        <v>350337.58</v>
      </c>
      <c r="AI762" s="32">
        <v>351903.67</v>
      </c>
      <c r="AJ762" s="32">
        <v>340102.23</v>
      </c>
      <c r="AK762" s="32">
        <v>332995.49</v>
      </c>
      <c r="AL762" s="32">
        <v>314336.40999999997</v>
      </c>
      <c r="AM762" s="32">
        <v>242316.62</v>
      </c>
      <c r="AN762" s="32">
        <v>213072.17</v>
      </c>
      <c r="AO762" s="32">
        <v>172288.07</v>
      </c>
      <c r="AP762" s="32">
        <v>135635.54</v>
      </c>
      <c r="AQ762" s="32">
        <v>82464.94</v>
      </c>
      <c r="AR762" s="32">
        <v>50275.19</v>
      </c>
      <c r="AS762" s="32">
        <v>16773.509999999998</v>
      </c>
      <c r="AT762" s="32">
        <v>16731.64</v>
      </c>
      <c r="AU762" s="32">
        <v>16735.57</v>
      </c>
      <c r="AV762" s="32">
        <v>16733.84</v>
      </c>
      <c r="AW762" s="32">
        <v>16736.52</v>
      </c>
      <c r="AX762" s="32">
        <v>16742.099999999999</v>
      </c>
      <c r="AY762" s="32">
        <v>2188.8000000000002</v>
      </c>
      <c r="AZ762" s="32">
        <v>2192.42</v>
      </c>
      <c r="BA762" s="32">
        <v>2210.2199999999998</v>
      </c>
      <c r="BB762" s="32">
        <v>2225.52</v>
      </c>
      <c r="BC762" s="32">
        <v>56.35</v>
      </c>
      <c r="BD762" s="32">
        <v>56.35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3" t="s">
        <v>2638</v>
      </c>
      <c r="C763" s="4" t="s">
        <v>2639</v>
      </c>
      <c r="D763" s="7" t="s">
        <v>204</v>
      </c>
      <c r="E763" s="7" t="s">
        <v>19</v>
      </c>
      <c r="F763" s="7" t="s">
        <v>2640</v>
      </c>
      <c r="G763" s="7" t="e">
        <f t="shared" ca="1" si="23"/>
        <v>#NAME?</v>
      </c>
      <c r="H763" s="26" t="s">
        <v>206</v>
      </c>
      <c r="I763" s="26" t="s">
        <v>23</v>
      </c>
      <c r="J763" s="7" t="str">
        <f t="shared" si="29"/>
        <v>Não</v>
      </c>
      <c r="K763" s="27">
        <v>45469</v>
      </c>
      <c r="L763" s="27">
        <v>45513</v>
      </c>
      <c r="M763" s="7" t="s">
        <v>267</v>
      </c>
      <c r="N763" s="28">
        <v>0.01</v>
      </c>
      <c r="O763" s="7" t="s">
        <v>84</v>
      </c>
      <c r="P763" s="29">
        <v>0.1</v>
      </c>
      <c r="Q763" s="123"/>
      <c r="R763" s="30" t="s">
        <v>359</v>
      </c>
      <c r="S763" s="7" t="s">
        <v>208</v>
      </c>
      <c r="T763" s="7" t="s">
        <v>2641</v>
      </c>
      <c r="U763" s="7" t="s">
        <v>19</v>
      </c>
      <c r="V763" s="26" t="e">
        <f t="shared" ca="1" si="24"/>
        <v>#NAME?</v>
      </c>
      <c r="W763" s="7"/>
      <c r="X763" s="7" t="s">
        <v>34</v>
      </c>
      <c r="Y763" s="31"/>
      <c r="Z763" s="32"/>
      <c r="AA763" s="33">
        <v>45469</v>
      </c>
      <c r="AB763" s="34">
        <v>49075100014965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>
        <v>1026925</v>
      </c>
      <c r="AX763" s="32">
        <v>0</v>
      </c>
      <c r="AY763" s="32">
        <v>0</v>
      </c>
      <c r="AZ763" s="32">
        <v>0</v>
      </c>
      <c r="BA763" s="32">
        <v>0</v>
      </c>
      <c r="BB763" s="32">
        <v>0</v>
      </c>
      <c r="BC763" s="32">
        <v>0</v>
      </c>
      <c r="BD763" s="32">
        <v>0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14" t="s">
        <v>2642</v>
      </c>
      <c r="C764" s="4" t="s">
        <v>2643</v>
      </c>
      <c r="D764" s="7" t="s">
        <v>18</v>
      </c>
      <c r="E764" s="7" t="s">
        <v>19</v>
      </c>
      <c r="F764" s="7" t="s">
        <v>235</v>
      </c>
      <c r="G764" s="7" t="e">
        <f t="shared" ca="1" si="23"/>
        <v>#NAME?</v>
      </c>
      <c r="H764" s="26" t="s">
        <v>224</v>
      </c>
      <c r="I764" s="26" t="s">
        <v>225</v>
      </c>
      <c r="J764" s="7" t="str">
        <f t="shared" si="29"/>
        <v>Não</v>
      </c>
      <c r="K764" s="27">
        <v>45341</v>
      </c>
      <c r="L764" s="7"/>
      <c r="M764" s="7" t="s">
        <v>258</v>
      </c>
      <c r="N764" s="28">
        <v>0.01</v>
      </c>
      <c r="O764" s="7" t="s">
        <v>23</v>
      </c>
      <c r="P764" s="29">
        <v>0</v>
      </c>
      <c r="Q764" s="30"/>
      <c r="R764" s="94"/>
      <c r="S764" s="7" t="s">
        <v>208</v>
      </c>
      <c r="T764" s="7" t="s">
        <v>2644</v>
      </c>
      <c r="U764" s="7" t="s">
        <v>19</v>
      </c>
      <c r="V764" s="26" t="e">
        <f t="shared" ca="1" si="24"/>
        <v>#NAME?</v>
      </c>
      <c r="W764" s="7"/>
      <c r="X764" s="7"/>
      <c r="Y764" s="31" t="s">
        <v>210</v>
      </c>
      <c r="Z764" s="32"/>
      <c r="AA764" s="33">
        <v>45341</v>
      </c>
      <c r="AB764" s="34">
        <v>49075100013470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35089.67</v>
      </c>
      <c r="AT764" s="32">
        <v>54451.839999999997</v>
      </c>
      <c r="AU764" s="32">
        <v>54735.12</v>
      </c>
      <c r="AV764" s="32">
        <v>40428.39</v>
      </c>
      <c r="AW764" s="32">
        <v>0</v>
      </c>
      <c r="AX764" s="32">
        <v>0</v>
      </c>
      <c r="AY764" s="32">
        <v>0.04</v>
      </c>
      <c r="AZ764" s="32">
        <v>0.04</v>
      </c>
      <c r="BA764" s="32">
        <v>0.04</v>
      </c>
      <c r="BB764" s="32">
        <v>0.04</v>
      </c>
      <c r="BC764" s="32">
        <v>0.04</v>
      </c>
      <c r="BD764" s="32">
        <v>0.04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14" t="s">
        <v>2645</v>
      </c>
      <c r="C765" s="4" t="s">
        <v>2646</v>
      </c>
      <c r="D765" s="7" t="s">
        <v>18</v>
      </c>
      <c r="E765" s="7" t="s">
        <v>76</v>
      </c>
      <c r="F765" s="7" t="s">
        <v>88</v>
      </c>
      <c r="G765" s="7" t="e">
        <f t="shared" ca="1" si="23"/>
        <v>#NAME?</v>
      </c>
      <c r="H765" s="26" t="s">
        <v>215</v>
      </c>
      <c r="I765" s="26" t="s">
        <v>23</v>
      </c>
      <c r="J765" s="7" t="str">
        <f t="shared" si="29"/>
        <v>Sim</v>
      </c>
      <c r="K765" s="27">
        <v>45560</v>
      </c>
      <c r="L765" s="7"/>
      <c r="M765" s="7" t="s">
        <v>22</v>
      </c>
      <c r="N765" s="28">
        <v>1.2E-2</v>
      </c>
      <c r="O765" s="7" t="s">
        <v>23</v>
      </c>
      <c r="P765" s="29">
        <v>0</v>
      </c>
      <c r="Q765" s="30" t="s">
        <v>2647</v>
      </c>
      <c r="R765" s="94"/>
      <c r="S765" s="7" t="s">
        <v>208</v>
      </c>
      <c r="T765" s="7" t="s">
        <v>2648</v>
      </c>
      <c r="U765" s="7" t="s">
        <v>76</v>
      </c>
      <c r="V765" s="26" t="e">
        <f t="shared" ca="1" si="24"/>
        <v>#NAME?</v>
      </c>
      <c r="W765" s="7"/>
      <c r="X765" s="7" t="s">
        <v>232</v>
      </c>
      <c r="Y765" s="31"/>
      <c r="Z765" s="32"/>
      <c r="AA765" s="33">
        <v>45560</v>
      </c>
      <c r="AB765" s="34">
        <v>49075100016021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>
        <v>0</v>
      </c>
      <c r="BA765" s="32">
        <v>622805.56999999995</v>
      </c>
      <c r="BB765" s="32">
        <v>651185.01</v>
      </c>
      <c r="BC765" s="32">
        <v>655147.89</v>
      </c>
      <c r="BD765" s="32">
        <v>650245.9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2649</v>
      </c>
      <c r="C766" s="4" t="s">
        <v>2650</v>
      </c>
      <c r="D766" s="7" t="s">
        <v>18</v>
      </c>
      <c r="E766" s="7" t="s">
        <v>19</v>
      </c>
      <c r="F766" s="7" t="s">
        <v>266</v>
      </c>
      <c r="G766" s="7" t="e">
        <f t="shared" ca="1" si="23"/>
        <v>#NAME?</v>
      </c>
      <c r="H766" s="26" t="s">
        <v>215</v>
      </c>
      <c r="I766" s="26" t="s">
        <v>23</v>
      </c>
      <c r="J766" s="7" t="str">
        <f t="shared" si="29"/>
        <v>Não</v>
      </c>
      <c r="K766" s="27">
        <v>45041</v>
      </c>
      <c r="L766" s="7"/>
      <c r="M766" s="7" t="s">
        <v>22</v>
      </c>
      <c r="N766" s="28">
        <v>7.0000000000000001E-3</v>
      </c>
      <c r="O766" s="7" t="s">
        <v>23</v>
      </c>
      <c r="P766" s="29">
        <v>0</v>
      </c>
      <c r="Q766" s="94"/>
      <c r="R766" s="94"/>
      <c r="S766" s="7" t="s">
        <v>208</v>
      </c>
      <c r="T766" s="7" t="s">
        <v>2651</v>
      </c>
      <c r="U766" s="7" t="s">
        <v>19</v>
      </c>
      <c r="V766" s="26" t="e">
        <f t="shared" ca="1" si="24"/>
        <v>#NAME?</v>
      </c>
      <c r="W766" s="7"/>
      <c r="X766" s="7"/>
      <c r="Y766" s="31" t="s">
        <v>210</v>
      </c>
      <c r="Z766" s="32"/>
      <c r="AA766" s="33">
        <v>45041</v>
      </c>
      <c r="AB766" s="34">
        <v>49075100009880</v>
      </c>
      <c r="AC766" s="32"/>
      <c r="AD766" s="32"/>
      <c r="AE766" s="32"/>
      <c r="AF766" s="32"/>
      <c r="AG766" s="32"/>
      <c r="AH766" s="32">
        <v>0</v>
      </c>
      <c r="AI766" s="32">
        <v>107406.13</v>
      </c>
      <c r="AJ766" s="32">
        <v>108108.28</v>
      </c>
      <c r="AK766" s="32">
        <v>107124.87</v>
      </c>
      <c r="AL766" s="32">
        <v>107989.96</v>
      </c>
      <c r="AM766" s="32">
        <v>108656.69</v>
      </c>
      <c r="AN766" s="32">
        <v>109097.2</v>
      </c>
      <c r="AO766" s="32">
        <v>107631.81</v>
      </c>
      <c r="AP766" s="32">
        <v>109898.82</v>
      </c>
      <c r="AQ766" s="32">
        <v>122192.3</v>
      </c>
      <c r="AR766" s="32">
        <v>138269.42000000001</v>
      </c>
      <c r="AS766" s="32">
        <v>139093.12</v>
      </c>
      <c r="AT766" s="32">
        <v>140285</v>
      </c>
      <c r="AU766" s="32">
        <v>155862.91</v>
      </c>
      <c r="AV766" s="32">
        <v>140794.6</v>
      </c>
      <c r="AW766" s="32">
        <v>141707.20000000001</v>
      </c>
      <c r="AX766" s="32">
        <v>138895</v>
      </c>
      <c r="AY766" s="32">
        <v>145957.24</v>
      </c>
      <c r="AZ766" s="32">
        <v>147072.6</v>
      </c>
      <c r="BA766" s="32">
        <v>144649.96</v>
      </c>
      <c r="BB766" s="32">
        <v>145510.79</v>
      </c>
      <c r="BC766" s="32">
        <v>146527.28</v>
      </c>
      <c r="BD766" s="32">
        <v>147740.26999999999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29</v>
      </c>
      <c r="B767" s="42" t="s">
        <v>2652</v>
      </c>
      <c r="C767" s="4" t="s">
        <v>2653</v>
      </c>
      <c r="D767" s="7" t="s">
        <v>18</v>
      </c>
      <c r="E767" s="7" t="s">
        <v>19</v>
      </c>
      <c r="F767" s="7" t="s">
        <v>453</v>
      </c>
      <c r="G767" s="7" t="e">
        <f t="shared" ca="1" si="23"/>
        <v>#NAME?</v>
      </c>
      <c r="H767" s="26" t="s">
        <v>224</v>
      </c>
      <c r="I767" s="26" t="s">
        <v>291</v>
      </c>
      <c r="J767" s="7" t="str">
        <f t="shared" si="29"/>
        <v>Não</v>
      </c>
      <c r="K767" s="27">
        <v>45218</v>
      </c>
      <c r="L767" s="7"/>
      <c r="M767" s="7" t="s">
        <v>122</v>
      </c>
      <c r="N767" s="28">
        <v>0</v>
      </c>
      <c r="O767" s="7" t="s">
        <v>23</v>
      </c>
      <c r="P767" s="29">
        <v>0</v>
      </c>
      <c r="Q767" s="94"/>
      <c r="R767" s="94"/>
      <c r="S767" s="7" t="s">
        <v>254</v>
      </c>
      <c r="T767" s="7" t="s">
        <v>2654</v>
      </c>
      <c r="U767" s="7" t="s">
        <v>19</v>
      </c>
      <c r="V767" s="26" t="e">
        <f t="shared" ca="1" si="24"/>
        <v>#NAME?</v>
      </c>
      <c r="W767" s="7"/>
      <c r="X767" s="7"/>
      <c r="Y767" s="31" t="s">
        <v>210</v>
      </c>
      <c r="Z767" s="32"/>
      <c r="AA767" s="33">
        <v>45218</v>
      </c>
      <c r="AB767" s="34">
        <v>49075100012784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40" t="s">
        <v>2655</v>
      </c>
      <c r="C768" s="41" t="s">
        <v>2656</v>
      </c>
      <c r="D768" s="7" t="s">
        <v>18</v>
      </c>
      <c r="E768" s="7" t="s">
        <v>19</v>
      </c>
      <c r="F768" s="7" t="s">
        <v>1137</v>
      </c>
      <c r="G768" s="7" t="e">
        <f t="shared" ref="G768:G938" ca="1" si="30">_xludf.IFS($BE$3:$BE$938&lt;=500000,"Breno",$BE$3:$BE$938&lt;=20000000,"Bruno",$BE$3:$BE$938="","")</f>
        <v>#NAME?</v>
      </c>
      <c r="H768" s="26" t="s">
        <v>206</v>
      </c>
      <c r="I768" s="26" t="s">
        <v>23</v>
      </c>
      <c r="J768" s="7" t="str">
        <f>IF(Q767=0,"Não","Sim")</f>
        <v>Não</v>
      </c>
      <c r="K768" s="27">
        <v>45385</v>
      </c>
      <c r="L768" s="79">
        <v>45614</v>
      </c>
      <c r="M768" s="7" t="s">
        <v>22</v>
      </c>
      <c r="N768" s="28">
        <v>1.2E-2</v>
      </c>
      <c r="O768" s="7" t="s">
        <v>23</v>
      </c>
      <c r="P768" s="29">
        <v>0</v>
      </c>
      <c r="Q768" s="39"/>
      <c r="R768" s="94"/>
      <c r="S768" s="7" t="s">
        <v>208</v>
      </c>
      <c r="T768" s="6" t="s">
        <v>2657</v>
      </c>
      <c r="U768" s="7" t="s">
        <v>19</v>
      </c>
      <c r="V768" s="26" t="e">
        <f t="shared" ref="V768:V938" ca="1" si="31">_xludf.IFS(H:H="Encerrado","Encerrado",COUNTBLANK(AS768:BD768)&gt;0,"Ativo",SUM(AS768:BD768)=0,"Inativo",SUM(AS768:BD768)&gt;0,"Ativo")</f>
        <v>#NAME?</v>
      </c>
      <c r="W768" s="7"/>
      <c r="X768" s="7"/>
      <c r="Y768" s="31" t="s">
        <v>210</v>
      </c>
      <c r="Z768" s="32"/>
      <c r="AA768" s="33">
        <v>45385</v>
      </c>
      <c r="AB768" s="34">
        <v>49075100014140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>
        <v>148083.84</v>
      </c>
      <c r="AV768" s="32">
        <v>213173.1</v>
      </c>
      <c r="AW768" s="32">
        <v>241077.5</v>
      </c>
      <c r="AX768" s="32">
        <v>247624</v>
      </c>
      <c r="AY768" s="32">
        <v>275685.43</v>
      </c>
      <c r="AZ768" s="32">
        <v>288307.49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14" t="s">
        <v>2658</v>
      </c>
      <c r="C769" s="4" t="s">
        <v>2659</v>
      </c>
      <c r="D769" s="7" t="s">
        <v>18</v>
      </c>
      <c r="E769" s="7" t="s">
        <v>30</v>
      </c>
      <c r="F769" s="7" t="s">
        <v>93</v>
      </c>
      <c r="G769" s="7" t="e">
        <f t="shared" ca="1" si="30"/>
        <v>#NAME?</v>
      </c>
      <c r="H769" s="26" t="s">
        <v>215</v>
      </c>
      <c r="I769" s="26" t="s">
        <v>23</v>
      </c>
      <c r="J769" s="7" t="str">
        <f t="shared" ref="J769:J788" si="32">IF(Q769=0,"Não","Sim")</f>
        <v>Não</v>
      </c>
      <c r="K769" s="27">
        <v>45159</v>
      </c>
      <c r="L769" s="27"/>
      <c r="M769" s="7" t="s">
        <v>22</v>
      </c>
      <c r="N769" s="28">
        <v>1.2E-2</v>
      </c>
      <c r="O769" s="7" t="s">
        <v>23</v>
      </c>
      <c r="P769" s="29">
        <v>0</v>
      </c>
      <c r="Q769" s="47"/>
      <c r="R769" s="195" t="s">
        <v>2660</v>
      </c>
      <c r="S769" s="7" t="s">
        <v>208</v>
      </c>
      <c r="T769" s="7" t="s">
        <v>2661</v>
      </c>
      <c r="U769" s="7" t="s">
        <v>117</v>
      </c>
      <c r="V769" s="26" t="e">
        <f t="shared" ca="1" si="31"/>
        <v>#NAME?</v>
      </c>
      <c r="W769" s="7"/>
      <c r="X769" s="7"/>
      <c r="Y769" s="31" t="s">
        <v>210</v>
      </c>
      <c r="Z769" s="32"/>
      <c r="AA769" s="33">
        <v>45159</v>
      </c>
      <c r="AB769" s="34">
        <v>49075100003343</v>
      </c>
      <c r="AC769" s="32"/>
      <c r="AD769" s="32"/>
      <c r="AE769" s="32"/>
      <c r="AF769" s="32"/>
      <c r="AG769" s="32"/>
      <c r="AH769" s="32">
        <v>0</v>
      </c>
      <c r="AI769" s="32">
        <v>0</v>
      </c>
      <c r="AJ769" s="32">
        <v>0</v>
      </c>
      <c r="AK769" s="32">
        <v>0</v>
      </c>
      <c r="AL769" s="32">
        <v>0</v>
      </c>
      <c r="AM769" s="32">
        <v>48613.69</v>
      </c>
      <c r="AN769" s="32">
        <v>38676.69</v>
      </c>
      <c r="AO769" s="32">
        <v>0.05</v>
      </c>
      <c r="AP769" s="32">
        <v>0.05</v>
      </c>
      <c r="AQ769" s="32">
        <v>0.05</v>
      </c>
      <c r="AR769" s="32">
        <v>0.05</v>
      </c>
      <c r="AS769" s="32">
        <v>0.16</v>
      </c>
      <c r="AT769" s="32">
        <v>0.16</v>
      </c>
      <c r="AU769" s="32">
        <v>0.16</v>
      </c>
      <c r="AV769" s="32">
        <v>0.16</v>
      </c>
      <c r="AW769" s="32">
        <v>0.16</v>
      </c>
      <c r="AX769" s="32">
        <v>0.16</v>
      </c>
      <c r="AY769" s="32">
        <v>0.16</v>
      </c>
      <c r="AZ769" s="32">
        <v>6306.29</v>
      </c>
      <c r="BA769" s="32">
        <v>6364.88</v>
      </c>
      <c r="BB769" s="32">
        <v>6387.77</v>
      </c>
      <c r="BC769" s="32">
        <v>6438.96</v>
      </c>
      <c r="BD769" s="32">
        <v>0.33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14" t="s">
        <v>2662</v>
      </c>
      <c r="C770" s="4" t="s">
        <v>2663</v>
      </c>
      <c r="D770" s="7" t="s">
        <v>18</v>
      </c>
      <c r="E770" s="7" t="s">
        <v>19</v>
      </c>
      <c r="F770" s="7" t="s">
        <v>453</v>
      </c>
      <c r="G770" s="7" t="e">
        <f t="shared" ca="1" si="30"/>
        <v>#NAME?</v>
      </c>
      <c r="H770" s="26" t="s">
        <v>224</v>
      </c>
      <c r="I770" s="26" t="s">
        <v>291</v>
      </c>
      <c r="J770" s="7" t="str">
        <f t="shared" si="32"/>
        <v>Não</v>
      </c>
      <c r="K770" s="27">
        <v>45159</v>
      </c>
      <c r="L770" s="27"/>
      <c r="M770" s="7" t="s">
        <v>122</v>
      </c>
      <c r="N770" s="28">
        <v>0</v>
      </c>
      <c r="O770" s="7" t="s">
        <v>23</v>
      </c>
      <c r="P770" s="29">
        <v>0</v>
      </c>
      <c r="Q770" s="94"/>
      <c r="R770" s="196" t="s">
        <v>2664</v>
      </c>
      <c r="S770" s="7" t="s">
        <v>254</v>
      </c>
      <c r="T770" s="7" t="s">
        <v>2665</v>
      </c>
      <c r="U770" s="7" t="s">
        <v>19</v>
      </c>
      <c r="V770" s="26" t="e">
        <f t="shared" ca="1" si="31"/>
        <v>#NAME?</v>
      </c>
      <c r="W770" s="7"/>
      <c r="X770" s="7"/>
      <c r="Y770" s="31" t="s">
        <v>210</v>
      </c>
      <c r="Z770" s="32"/>
      <c r="AA770" s="33">
        <v>45159</v>
      </c>
      <c r="AB770" s="34">
        <v>49075100011907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14" t="s">
        <v>2666</v>
      </c>
      <c r="C771" s="4" t="s">
        <v>2667</v>
      </c>
      <c r="D771" s="7" t="s">
        <v>213</v>
      </c>
      <c r="E771" s="7" t="s">
        <v>76</v>
      </c>
      <c r="F771" s="7" t="s">
        <v>214</v>
      </c>
      <c r="G771" s="7" t="e">
        <f t="shared" ca="1" si="30"/>
        <v>#NAME?</v>
      </c>
      <c r="H771" s="26" t="s">
        <v>215</v>
      </c>
      <c r="I771" s="26" t="s">
        <v>23</v>
      </c>
      <c r="J771" s="7" t="str">
        <f t="shared" si="32"/>
        <v>Não</v>
      </c>
      <c r="K771" s="27">
        <v>45551</v>
      </c>
      <c r="L771" s="27"/>
      <c r="M771" s="7" t="s">
        <v>22</v>
      </c>
      <c r="N771" s="28">
        <v>1.2E-2</v>
      </c>
      <c r="O771" s="7" t="s">
        <v>23</v>
      </c>
      <c r="P771" s="29">
        <v>0</v>
      </c>
      <c r="Q771" s="94"/>
      <c r="R771" s="47" t="s">
        <v>2668</v>
      </c>
      <c r="S771" s="7" t="s">
        <v>254</v>
      </c>
      <c r="T771" s="7" t="s">
        <v>2669</v>
      </c>
      <c r="U771" s="7" t="s">
        <v>127</v>
      </c>
      <c r="V771" s="26" t="e">
        <f t="shared" ca="1" si="31"/>
        <v>#NAME?</v>
      </c>
      <c r="W771" s="7"/>
      <c r="X771" s="7" t="s">
        <v>26</v>
      </c>
      <c r="Y771" s="31"/>
      <c r="Z771" s="32"/>
      <c r="AA771" s="33">
        <v>45551</v>
      </c>
      <c r="AB771" s="34">
        <v>49075100015805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>
        <v>133067.92000000001</v>
      </c>
      <c r="BA771" s="32">
        <v>206870.52</v>
      </c>
      <c r="BB771" s="32">
        <v>208071.75</v>
      </c>
      <c r="BC771" s="32">
        <v>208408.78</v>
      </c>
      <c r="BD771" s="32">
        <v>209655.35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2670</v>
      </c>
      <c r="C772" s="4" t="s">
        <v>2671</v>
      </c>
      <c r="D772" s="7" t="s">
        <v>18</v>
      </c>
      <c r="E772" s="7" t="s">
        <v>76</v>
      </c>
      <c r="F772" s="7" t="s">
        <v>77</v>
      </c>
      <c r="G772" s="7" t="e">
        <f t="shared" ca="1" si="30"/>
        <v>#NAME?</v>
      </c>
      <c r="H772" s="26" t="s">
        <v>215</v>
      </c>
      <c r="I772" s="26" t="s">
        <v>23</v>
      </c>
      <c r="J772" s="7" t="str">
        <f t="shared" si="32"/>
        <v>Não</v>
      </c>
      <c r="K772" s="27">
        <v>44951</v>
      </c>
      <c r="L772" s="7"/>
      <c r="M772" s="7" t="s">
        <v>22</v>
      </c>
      <c r="N772" s="28">
        <v>1.2E-2</v>
      </c>
      <c r="O772" s="7" t="s">
        <v>23</v>
      </c>
      <c r="P772" s="29">
        <v>0</v>
      </c>
      <c r="Q772" s="25"/>
      <c r="R772" s="30" t="s">
        <v>2672</v>
      </c>
      <c r="S772" s="7" t="s">
        <v>208</v>
      </c>
      <c r="T772" s="7" t="s">
        <v>2673</v>
      </c>
      <c r="U772" s="7" t="s">
        <v>76</v>
      </c>
      <c r="V772" s="26" t="e">
        <f t="shared" ca="1" si="31"/>
        <v>#NAME?</v>
      </c>
      <c r="W772" s="7"/>
      <c r="X772" s="7"/>
      <c r="Y772" s="31" t="s">
        <v>210</v>
      </c>
      <c r="Z772" s="32"/>
      <c r="AA772" s="33">
        <v>44951</v>
      </c>
      <c r="AB772" s="34">
        <v>49075100006334</v>
      </c>
      <c r="AC772" s="32"/>
      <c r="AD772" s="32"/>
      <c r="AE772" s="32"/>
      <c r="AF772" s="32">
        <v>640201.03</v>
      </c>
      <c r="AG772" s="32">
        <v>841947.6</v>
      </c>
      <c r="AH772" s="32">
        <v>851371.63</v>
      </c>
      <c r="AI772" s="32">
        <v>857106.85</v>
      </c>
      <c r="AJ772" s="32">
        <v>820233.94</v>
      </c>
      <c r="AK772" s="32">
        <v>782725.41</v>
      </c>
      <c r="AL772" s="32">
        <v>788355.82</v>
      </c>
      <c r="AM772" s="32">
        <v>815467.53</v>
      </c>
      <c r="AN772" s="32">
        <v>821280.09</v>
      </c>
      <c r="AO772" s="32">
        <v>827608.99</v>
      </c>
      <c r="AP772" s="32">
        <v>833741.49</v>
      </c>
      <c r="AQ772" s="32">
        <v>855396.58</v>
      </c>
      <c r="AR772" s="32">
        <v>862753.85</v>
      </c>
      <c r="AS772" s="32">
        <v>969583.34</v>
      </c>
      <c r="AT772" s="32">
        <v>978638.13</v>
      </c>
      <c r="AU772" s="32">
        <v>986443.11</v>
      </c>
      <c r="AV772" s="32">
        <v>989632.5</v>
      </c>
      <c r="AW772" s="32">
        <v>1067985</v>
      </c>
      <c r="AX772" s="32">
        <v>1072986</v>
      </c>
      <c r="AY772" s="32">
        <v>1049223.49</v>
      </c>
      <c r="AZ772" s="32">
        <v>1054587.1599999999</v>
      </c>
      <c r="BA772" s="32">
        <v>1043824.94</v>
      </c>
      <c r="BB772" s="32">
        <v>1051708.6299999999</v>
      </c>
      <c r="BC772" s="32">
        <v>1058165.6299999999</v>
      </c>
      <c r="BD772" s="32">
        <v>1068443.1000000001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81" t="s">
        <v>2674</v>
      </c>
      <c r="C773" s="4" t="s">
        <v>2675</v>
      </c>
      <c r="D773" s="7" t="s">
        <v>18</v>
      </c>
      <c r="E773" s="7" t="s">
        <v>30</v>
      </c>
      <c r="F773" s="7" t="s">
        <v>31</v>
      </c>
      <c r="G773" s="7" t="e">
        <f t="shared" ca="1" si="30"/>
        <v>#NAME?</v>
      </c>
      <c r="H773" s="26" t="s">
        <v>215</v>
      </c>
      <c r="I773" s="26" t="s">
        <v>23</v>
      </c>
      <c r="J773" s="7" t="str">
        <f t="shared" si="32"/>
        <v>Sim</v>
      </c>
      <c r="K773" s="27">
        <v>45075</v>
      </c>
      <c r="L773" s="7"/>
      <c r="M773" s="7" t="s">
        <v>22</v>
      </c>
      <c r="N773" s="28">
        <v>1.2E-2</v>
      </c>
      <c r="O773" s="7" t="s">
        <v>23</v>
      </c>
      <c r="P773" s="29">
        <v>0</v>
      </c>
      <c r="Q773" s="30" t="s">
        <v>2676</v>
      </c>
      <c r="R773" s="94"/>
      <c r="S773" s="7" t="s">
        <v>208</v>
      </c>
      <c r="T773" s="7" t="s">
        <v>2677</v>
      </c>
      <c r="U773" s="7" t="s">
        <v>117</v>
      </c>
      <c r="V773" s="26" t="e">
        <f t="shared" ca="1" si="31"/>
        <v>#NAME?</v>
      </c>
      <c r="W773" s="7"/>
      <c r="X773" s="7"/>
      <c r="Y773" s="31" t="s">
        <v>210</v>
      </c>
      <c r="Z773" s="32"/>
      <c r="AA773" s="33">
        <v>45075</v>
      </c>
      <c r="AB773" s="34">
        <v>49075100007896</v>
      </c>
      <c r="AC773" s="32"/>
      <c r="AD773" s="32"/>
      <c r="AE773" s="32"/>
      <c r="AF773" s="32"/>
      <c r="AG773" s="32"/>
      <c r="AH773" s="32">
        <v>0</v>
      </c>
      <c r="AI773" s="32">
        <v>0</v>
      </c>
      <c r="AJ773" s="32">
        <v>357473.9</v>
      </c>
      <c r="AK773" s="32">
        <v>352698.01</v>
      </c>
      <c r="AL773" s="32">
        <v>342580.44</v>
      </c>
      <c r="AM773" s="32">
        <v>333648.49</v>
      </c>
      <c r="AN773" s="32">
        <v>323131.19</v>
      </c>
      <c r="AO773" s="32">
        <v>312639.69</v>
      </c>
      <c r="AP773" s="32">
        <v>315737.75</v>
      </c>
      <c r="AQ773" s="32">
        <v>306187.49</v>
      </c>
      <c r="AR773" s="32">
        <v>292129.58</v>
      </c>
      <c r="AS773" s="32">
        <v>283839.87</v>
      </c>
      <c r="AT773" s="32">
        <v>273707.75</v>
      </c>
      <c r="AU773" s="32">
        <v>250411.36</v>
      </c>
      <c r="AV773" s="32">
        <v>240760.1</v>
      </c>
      <c r="AW773" s="32">
        <v>231413.5</v>
      </c>
      <c r="AX773" s="32">
        <v>221732.7</v>
      </c>
      <c r="AY773" s="32">
        <v>202187.39</v>
      </c>
      <c r="AZ773" s="32">
        <v>189981.73</v>
      </c>
      <c r="BA773" s="32">
        <v>180637.11</v>
      </c>
      <c r="BB773" s="32">
        <v>170706.28</v>
      </c>
      <c r="BC773" s="32">
        <v>144784.67000000001</v>
      </c>
      <c r="BD773" s="32">
        <v>134837.37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2678</v>
      </c>
      <c r="C774" s="4" t="s">
        <v>2679</v>
      </c>
      <c r="D774" s="7" t="s">
        <v>18</v>
      </c>
      <c r="E774" s="7" t="s">
        <v>19</v>
      </c>
      <c r="F774" s="7" t="s">
        <v>266</v>
      </c>
      <c r="G774" s="7" t="e">
        <f t="shared" ca="1" si="30"/>
        <v>#NAME?</v>
      </c>
      <c r="H774" s="26" t="s">
        <v>215</v>
      </c>
      <c r="I774" s="26" t="s">
        <v>23</v>
      </c>
      <c r="J774" s="7" t="str">
        <f t="shared" si="32"/>
        <v>Não</v>
      </c>
      <c r="K774" s="27">
        <v>45308</v>
      </c>
      <c r="L774" s="7"/>
      <c r="M774" s="7" t="s">
        <v>122</v>
      </c>
      <c r="N774" s="28">
        <v>0</v>
      </c>
      <c r="O774" s="7" t="s">
        <v>23</v>
      </c>
      <c r="P774" s="29">
        <v>0</v>
      </c>
      <c r="Q774" s="94"/>
      <c r="R774" s="94"/>
      <c r="S774" s="7" t="s">
        <v>208</v>
      </c>
      <c r="T774" s="7" t="s">
        <v>2680</v>
      </c>
      <c r="U774" s="7" t="s">
        <v>19</v>
      </c>
      <c r="V774" s="26" t="e">
        <f t="shared" ca="1" si="31"/>
        <v>#NAME?</v>
      </c>
      <c r="W774" s="7"/>
      <c r="X774" s="7"/>
      <c r="Y774" s="31" t="s">
        <v>210</v>
      </c>
      <c r="Z774" s="32"/>
      <c r="AA774" s="33">
        <v>45308</v>
      </c>
      <c r="AB774" s="34">
        <v>49075100013233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>
        <v>995.42</v>
      </c>
      <c r="AS774" s="32">
        <v>1299.02</v>
      </c>
      <c r="AT774" s="32">
        <v>1301.52</v>
      </c>
      <c r="AU774" s="32">
        <v>1296.73</v>
      </c>
      <c r="AV774" s="32">
        <v>1303.74</v>
      </c>
      <c r="AW774" s="32">
        <v>1300.2</v>
      </c>
      <c r="AX774" s="32">
        <v>1318.89</v>
      </c>
      <c r="AY774" s="32">
        <v>1336.02</v>
      </c>
      <c r="AZ774" s="32">
        <v>1347.13</v>
      </c>
      <c r="BA774" s="32">
        <v>1359.65</v>
      </c>
      <c r="BB774" s="32">
        <v>1362.77</v>
      </c>
      <c r="BC774" s="32">
        <v>1375.17</v>
      </c>
      <c r="BD774" s="32">
        <v>1389.3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112" t="s">
        <v>2681</v>
      </c>
      <c r="C775" s="4" t="s">
        <v>2682</v>
      </c>
      <c r="D775" s="7" t="s">
        <v>18</v>
      </c>
      <c r="E775" s="7" t="s">
        <v>30</v>
      </c>
      <c r="F775" s="7" t="s">
        <v>31</v>
      </c>
      <c r="G775" s="7" t="e">
        <f t="shared" ca="1" si="30"/>
        <v>#NAME?</v>
      </c>
      <c r="H775" s="26" t="s">
        <v>215</v>
      </c>
      <c r="I775" s="26" t="s">
        <v>23</v>
      </c>
      <c r="J775" s="7" t="str">
        <f t="shared" si="32"/>
        <v>Não</v>
      </c>
      <c r="K775" s="27">
        <v>44928</v>
      </c>
      <c r="L775" s="7"/>
      <c r="M775" s="7" t="s">
        <v>326</v>
      </c>
      <c r="N775" s="28">
        <v>2.5000000000000001E-2</v>
      </c>
      <c r="O775" s="7" t="s">
        <v>248</v>
      </c>
      <c r="P775" s="29">
        <v>0.2</v>
      </c>
      <c r="Q775" s="94"/>
      <c r="R775" s="94"/>
      <c r="S775" s="7" t="s">
        <v>208</v>
      </c>
      <c r="T775" s="7" t="s">
        <v>2683</v>
      </c>
      <c r="U775" s="7" t="s">
        <v>1125</v>
      </c>
      <c r="V775" s="26" t="e">
        <f t="shared" ca="1" si="31"/>
        <v>#NAME?</v>
      </c>
      <c r="W775" s="7"/>
      <c r="X775" s="7"/>
      <c r="Y775" s="31" t="s">
        <v>210</v>
      </c>
      <c r="Z775" s="32"/>
      <c r="AA775" s="33">
        <v>44928</v>
      </c>
      <c r="AB775" s="34">
        <v>49075100006342</v>
      </c>
      <c r="AC775" s="32"/>
      <c r="AD775" s="32"/>
      <c r="AE775" s="32"/>
      <c r="AF775" s="32">
        <v>2.06</v>
      </c>
      <c r="AG775" s="32">
        <v>2.06</v>
      </c>
      <c r="AH775" s="32">
        <v>4226.53</v>
      </c>
      <c r="AI775" s="32">
        <v>38153.64</v>
      </c>
      <c r="AJ775" s="32">
        <v>125151.44</v>
      </c>
      <c r="AK775" s="32">
        <v>123140.07</v>
      </c>
      <c r="AL775" s="32">
        <v>119855.66</v>
      </c>
      <c r="AM775" s="32">
        <v>125631.62</v>
      </c>
      <c r="AN775" s="32">
        <v>130795.52</v>
      </c>
      <c r="AO775" s="32">
        <v>122488.33</v>
      </c>
      <c r="AP775" s="32">
        <v>131490.15</v>
      </c>
      <c r="AQ775" s="32">
        <v>137780.79</v>
      </c>
      <c r="AR775" s="32">
        <v>111871.11</v>
      </c>
      <c r="AS775" s="32">
        <v>107340.63</v>
      </c>
      <c r="AT775" s="32">
        <v>109137.66</v>
      </c>
      <c r="AU775" s="32">
        <v>104504.09</v>
      </c>
      <c r="AV775" s="32">
        <v>101336.4</v>
      </c>
      <c r="AW775" s="32">
        <v>101500.5</v>
      </c>
      <c r="AX775" s="32">
        <v>104235.5</v>
      </c>
      <c r="AY775" s="32">
        <v>106412.59</v>
      </c>
      <c r="AZ775" s="32">
        <v>100223.84</v>
      </c>
      <c r="BA775" s="32">
        <v>95713.36</v>
      </c>
      <c r="BB775" s="32">
        <v>92271.71</v>
      </c>
      <c r="BC775" s="32">
        <v>70396.149999999994</v>
      </c>
      <c r="BD775" s="32">
        <v>72414.97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112" t="s">
        <v>2681</v>
      </c>
      <c r="C776" s="4" t="s">
        <v>2684</v>
      </c>
      <c r="D776" s="7" t="s">
        <v>18</v>
      </c>
      <c r="E776" s="7" t="s">
        <v>30</v>
      </c>
      <c r="F776" s="7" t="s">
        <v>31</v>
      </c>
      <c r="G776" s="7" t="e">
        <f t="shared" ca="1" si="30"/>
        <v>#NAME?</v>
      </c>
      <c r="H776" s="26" t="s">
        <v>224</v>
      </c>
      <c r="I776" s="26" t="s">
        <v>225</v>
      </c>
      <c r="J776" s="7" t="str">
        <f t="shared" si="32"/>
        <v>Não</v>
      </c>
      <c r="K776" s="27">
        <v>45043</v>
      </c>
      <c r="L776" s="7"/>
      <c r="M776" s="7" t="s">
        <v>140</v>
      </c>
      <c r="N776" s="28">
        <v>8.0000000000000002E-3</v>
      </c>
      <c r="O776" s="7" t="s">
        <v>141</v>
      </c>
      <c r="P776" s="29">
        <v>0.1</v>
      </c>
      <c r="Q776" s="94"/>
      <c r="R776" s="3" t="s">
        <v>2685</v>
      </c>
      <c r="S776" s="7" t="s">
        <v>208</v>
      </c>
      <c r="T776" s="7" t="s">
        <v>2683</v>
      </c>
      <c r="U776" s="7" t="s">
        <v>1125</v>
      </c>
      <c r="V776" s="26" t="e">
        <f t="shared" ca="1" si="31"/>
        <v>#NAME?</v>
      </c>
      <c r="W776" s="7"/>
      <c r="X776" s="7"/>
      <c r="Y776" s="31" t="s">
        <v>210</v>
      </c>
      <c r="Z776" s="32"/>
      <c r="AA776" s="33">
        <v>45043</v>
      </c>
      <c r="AB776" s="34">
        <v>49075100004099</v>
      </c>
      <c r="AC776" s="32"/>
      <c r="AD776" s="32"/>
      <c r="AE776" s="32"/>
      <c r="AF776" s="32">
        <v>0</v>
      </c>
      <c r="AG776" s="32">
        <v>0</v>
      </c>
      <c r="AH776" s="32">
        <v>0</v>
      </c>
      <c r="AI776" s="32">
        <v>79248.86</v>
      </c>
      <c r="AJ776" s="32">
        <v>712.78</v>
      </c>
      <c r="AK776" s="32">
        <v>712.78</v>
      </c>
      <c r="AL776" s="32">
        <v>729.09</v>
      </c>
      <c r="AM776" s="32">
        <v>729.09</v>
      </c>
      <c r="AN776" s="32">
        <v>729.09</v>
      </c>
      <c r="AO776" s="32">
        <v>731.42</v>
      </c>
      <c r="AP776" s="32">
        <v>736.8</v>
      </c>
      <c r="AQ776" s="32">
        <v>742.4</v>
      </c>
      <c r="AR776" s="32">
        <v>748.49</v>
      </c>
      <c r="AS776" s="32">
        <v>753.66</v>
      </c>
      <c r="AT776" s="32">
        <v>759</v>
      </c>
      <c r="AU776" s="32">
        <v>764.74</v>
      </c>
      <c r="AV776" s="32">
        <v>770.18</v>
      </c>
      <c r="AW776" s="32">
        <v>775.45</v>
      </c>
      <c r="AX776" s="32">
        <v>781.47</v>
      </c>
      <c r="AY776" s="32">
        <v>787.32</v>
      </c>
      <c r="AZ776" s="32">
        <v>792.95</v>
      </c>
      <c r="BA776" s="32">
        <v>787.38</v>
      </c>
      <c r="BB776" s="32">
        <v>792.1</v>
      </c>
      <c r="BC776" s="32">
        <v>798.89</v>
      </c>
      <c r="BD776" s="32">
        <v>806.66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4" t="s">
        <v>2686</v>
      </c>
      <c r="C777" s="4" t="s">
        <v>2687</v>
      </c>
      <c r="D777" s="7" t="s">
        <v>18</v>
      </c>
      <c r="E777" s="7" t="s">
        <v>19</v>
      </c>
      <c r="F777" s="7" t="s">
        <v>453</v>
      </c>
      <c r="G777" s="7" t="e">
        <f t="shared" ca="1" si="30"/>
        <v>#NAME?</v>
      </c>
      <c r="H777" s="26" t="s">
        <v>224</v>
      </c>
      <c r="I777" s="26" t="s">
        <v>310</v>
      </c>
      <c r="J777" s="7" t="str">
        <f t="shared" si="32"/>
        <v>Não</v>
      </c>
      <c r="K777" s="27">
        <v>45163</v>
      </c>
      <c r="L777" s="27"/>
      <c r="M777" s="7" t="s">
        <v>267</v>
      </c>
      <c r="N777" s="28">
        <v>1.4999999999999999E-2</v>
      </c>
      <c r="O777" s="7" t="s">
        <v>84</v>
      </c>
      <c r="P777" s="29">
        <v>0.1</v>
      </c>
      <c r="Q777" s="30"/>
      <c r="R777" s="94"/>
      <c r="S777" s="7" t="s">
        <v>208</v>
      </c>
      <c r="T777" s="7" t="s">
        <v>2688</v>
      </c>
      <c r="U777" s="7" t="s">
        <v>19</v>
      </c>
      <c r="V777" s="26" t="e">
        <f t="shared" ca="1" si="31"/>
        <v>#NAME?</v>
      </c>
      <c r="W777" s="7"/>
      <c r="X777" s="7"/>
      <c r="Y777" s="31" t="s">
        <v>210</v>
      </c>
      <c r="Z777" s="32"/>
      <c r="AA777" s="33">
        <v>45163</v>
      </c>
      <c r="AB777" s="34">
        <v>49075100011915</v>
      </c>
      <c r="AC777" s="32"/>
      <c r="AD777" s="32"/>
      <c r="AE777" s="32"/>
      <c r="AF777" s="32">
        <v>0</v>
      </c>
      <c r="AG777" s="32">
        <v>0</v>
      </c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34032.589999999997</v>
      </c>
      <c r="AP777" s="32">
        <v>34332.67</v>
      </c>
      <c r="AQ777" s="32">
        <v>34603.74</v>
      </c>
      <c r="AR777" s="32">
        <v>20766.330000000002</v>
      </c>
      <c r="AS777" s="32">
        <v>20899.849999999999</v>
      </c>
      <c r="AT777" s="32">
        <v>21052.45</v>
      </c>
      <c r="AU777" s="32">
        <v>21216.61</v>
      </c>
      <c r="AV777" s="32">
        <v>21367.48</v>
      </c>
      <c r="AW777" s="32">
        <v>21246.880000000001</v>
      </c>
      <c r="AX777" s="32">
        <v>21412.62</v>
      </c>
      <c r="AY777" s="32">
        <v>21568.63</v>
      </c>
      <c r="AZ777" s="32">
        <v>21718.86</v>
      </c>
      <c r="BA777" s="32">
        <v>21893.13</v>
      </c>
      <c r="BB777" s="32">
        <v>21875.91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4" t="s">
        <v>2689</v>
      </c>
      <c r="C778" s="4" t="s">
        <v>2690</v>
      </c>
      <c r="D778" s="7" t="s">
        <v>204</v>
      </c>
      <c r="E778" s="7" t="s">
        <v>19</v>
      </c>
      <c r="F778" s="7" t="s">
        <v>272</v>
      </c>
      <c r="G778" s="7" t="e">
        <f t="shared" ca="1" si="30"/>
        <v>#NAME?</v>
      </c>
      <c r="H778" s="26" t="s">
        <v>224</v>
      </c>
      <c r="I778" s="26" t="s">
        <v>252</v>
      </c>
      <c r="J778" s="7" t="str">
        <f t="shared" si="32"/>
        <v>Sim</v>
      </c>
      <c r="K778" s="27">
        <v>45625</v>
      </c>
      <c r="L778" s="27"/>
      <c r="M778" s="7" t="s">
        <v>273</v>
      </c>
      <c r="N778" s="28">
        <v>3.0000000000000001E-3</v>
      </c>
      <c r="O778" s="7" t="s">
        <v>23</v>
      </c>
      <c r="P778" s="29">
        <v>0</v>
      </c>
      <c r="Q778" s="30" t="s">
        <v>392</v>
      </c>
      <c r="R778" s="94"/>
      <c r="S778" s="7" t="s">
        <v>208</v>
      </c>
      <c r="T778" s="7" t="s">
        <v>2691</v>
      </c>
      <c r="U778" s="7" t="s">
        <v>276</v>
      </c>
      <c r="V778" s="26" t="e">
        <f t="shared" ca="1" si="31"/>
        <v>#NAME?</v>
      </c>
      <c r="W778" s="7"/>
      <c r="X778" s="7" t="s">
        <v>34</v>
      </c>
      <c r="Y778" s="31"/>
      <c r="Z778" s="32"/>
      <c r="AA778" s="33">
        <v>45625</v>
      </c>
      <c r="AB778" s="34">
        <v>49075100016331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4" t="s">
        <v>2692</v>
      </c>
      <c r="C779" s="4" t="s">
        <v>2693</v>
      </c>
      <c r="D779" s="7" t="s">
        <v>204</v>
      </c>
      <c r="E779" s="7" t="s">
        <v>19</v>
      </c>
      <c r="F779" s="7" t="s">
        <v>588</v>
      </c>
      <c r="G779" s="7" t="e">
        <f t="shared" ca="1" si="30"/>
        <v>#NAME?</v>
      </c>
      <c r="H779" s="26" t="s">
        <v>206</v>
      </c>
      <c r="I779" s="26" t="s">
        <v>23</v>
      </c>
      <c r="J779" s="7" t="str">
        <f t="shared" si="32"/>
        <v>Não</v>
      </c>
      <c r="K779" s="27">
        <v>45168</v>
      </c>
      <c r="L779" s="27">
        <v>45505</v>
      </c>
      <c r="M779" s="7" t="s">
        <v>22</v>
      </c>
      <c r="N779" s="28">
        <v>5.0000000000000001E-3</v>
      </c>
      <c r="O779" s="7" t="s">
        <v>23</v>
      </c>
      <c r="P779" s="29">
        <v>0</v>
      </c>
      <c r="Q779" s="85"/>
      <c r="R779" s="30" t="s">
        <v>880</v>
      </c>
      <c r="S779" s="7" t="s">
        <v>208</v>
      </c>
      <c r="T779" s="7" t="s">
        <v>2694</v>
      </c>
      <c r="U779" s="7" t="s">
        <v>19</v>
      </c>
      <c r="V779" s="26" t="e">
        <f t="shared" ca="1" si="31"/>
        <v>#NAME?</v>
      </c>
      <c r="W779" s="7"/>
      <c r="X779" s="7"/>
      <c r="Y779" s="31" t="s">
        <v>210</v>
      </c>
      <c r="Z779" s="32"/>
      <c r="AA779" s="33">
        <v>45168</v>
      </c>
      <c r="AB779" s="34">
        <v>49075100005524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>
        <v>686313.07</v>
      </c>
      <c r="AN779" s="32">
        <v>695559.77</v>
      </c>
      <c r="AO779" s="32">
        <v>701272.22</v>
      </c>
      <c r="AP779" s="32">
        <v>546580.13</v>
      </c>
      <c r="AQ779" s="32">
        <v>533184.53</v>
      </c>
      <c r="AR779" s="32">
        <v>618511.71</v>
      </c>
      <c r="AS779" s="32">
        <v>674920.46</v>
      </c>
      <c r="AT779" s="32">
        <v>676174.01</v>
      </c>
      <c r="AU779" s="32">
        <v>677461.23</v>
      </c>
      <c r="AV779" s="32">
        <v>680717.2</v>
      </c>
      <c r="AW779" s="32">
        <v>674844</v>
      </c>
      <c r="AX779" s="32">
        <v>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3.5" customHeight="1">
      <c r="A780" s="25" t="s">
        <v>29</v>
      </c>
      <c r="B780" s="14" t="s">
        <v>2695</v>
      </c>
      <c r="C780" s="4" t="s">
        <v>2696</v>
      </c>
      <c r="D780" s="7" t="s">
        <v>18</v>
      </c>
      <c r="E780" s="7" t="s">
        <v>19</v>
      </c>
      <c r="F780" s="7" t="s">
        <v>453</v>
      </c>
      <c r="G780" s="7" t="e">
        <f t="shared" ca="1" si="30"/>
        <v>#NAME?</v>
      </c>
      <c r="H780" s="26" t="s">
        <v>206</v>
      </c>
      <c r="I780" s="26" t="s">
        <v>23</v>
      </c>
      <c r="J780" s="7" t="str">
        <f t="shared" si="32"/>
        <v>Não</v>
      </c>
      <c r="K780" s="27">
        <v>45117</v>
      </c>
      <c r="L780" s="27">
        <v>45450</v>
      </c>
      <c r="M780" s="7" t="s">
        <v>22</v>
      </c>
      <c r="N780" s="28">
        <v>1.0999999999999999E-2</v>
      </c>
      <c r="O780" s="7" t="s">
        <v>23</v>
      </c>
      <c r="P780" s="29">
        <v>0</v>
      </c>
      <c r="Q780" s="94"/>
      <c r="R780" s="94"/>
      <c r="S780" s="7" t="s">
        <v>208</v>
      </c>
      <c r="T780" s="7" t="s">
        <v>2697</v>
      </c>
      <c r="U780" s="7" t="s">
        <v>19</v>
      </c>
      <c r="V780" s="26" t="e">
        <f t="shared" ca="1" si="31"/>
        <v>#NAME?</v>
      </c>
      <c r="W780" s="7"/>
      <c r="X780" s="7"/>
      <c r="Y780" s="31" t="s">
        <v>324</v>
      </c>
      <c r="Z780" s="32"/>
      <c r="AA780" s="33">
        <v>45117</v>
      </c>
      <c r="AB780" s="34">
        <v>49075100012792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266116.93</v>
      </c>
      <c r="AM780" s="32">
        <v>313.8</v>
      </c>
      <c r="AN780" s="32">
        <v>277.3</v>
      </c>
      <c r="AO780" s="32">
        <v>277.3</v>
      </c>
      <c r="AP780" s="32">
        <v>277.3</v>
      </c>
      <c r="AQ780" s="32">
        <v>277.66000000000003</v>
      </c>
      <c r="AR780" s="32">
        <v>280.32</v>
      </c>
      <c r="AS780" s="32">
        <v>282.55</v>
      </c>
      <c r="AT780" s="32">
        <v>284.91000000000003</v>
      </c>
      <c r="AU780" s="32">
        <v>287.41000000000003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81" t="s">
        <v>2698</v>
      </c>
      <c r="C781" s="4" t="s">
        <v>2699</v>
      </c>
      <c r="D781" s="7" t="s">
        <v>18</v>
      </c>
      <c r="E781" s="7" t="s">
        <v>19</v>
      </c>
      <c r="F781" s="7" t="s">
        <v>453</v>
      </c>
      <c r="G781" s="7" t="e">
        <f t="shared" ca="1" si="30"/>
        <v>#NAME?</v>
      </c>
      <c r="H781" s="26" t="s">
        <v>206</v>
      </c>
      <c r="I781" s="26" t="s">
        <v>23</v>
      </c>
      <c r="J781" s="7" t="str">
        <f t="shared" si="32"/>
        <v>Não</v>
      </c>
      <c r="K781" s="27">
        <v>45155</v>
      </c>
      <c r="L781" s="27">
        <v>45574</v>
      </c>
      <c r="M781" s="7" t="s">
        <v>326</v>
      </c>
      <c r="N781" s="28">
        <v>0.02</v>
      </c>
      <c r="O781" s="7" t="s">
        <v>248</v>
      </c>
      <c r="P781" s="29">
        <v>0.2</v>
      </c>
      <c r="Q781" s="30"/>
      <c r="R781" s="94"/>
      <c r="S781" s="7" t="s">
        <v>208</v>
      </c>
      <c r="T781" s="7" t="s">
        <v>2700</v>
      </c>
      <c r="U781" s="7" t="s">
        <v>19</v>
      </c>
      <c r="V781" s="26" t="e">
        <f t="shared" ca="1" si="31"/>
        <v>#NAME?</v>
      </c>
      <c r="W781" s="7"/>
      <c r="X781" s="7"/>
      <c r="Y781" s="31" t="s">
        <v>210</v>
      </c>
      <c r="Z781" s="32"/>
      <c r="AA781" s="33">
        <v>45155</v>
      </c>
      <c r="AB781" s="34">
        <v>49075100007306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413199.93</v>
      </c>
      <c r="AM781" s="32">
        <v>100505.12</v>
      </c>
      <c r="AN781" s="32">
        <v>2.57</v>
      </c>
      <c r="AO781" s="32">
        <v>0</v>
      </c>
      <c r="AP781" s="32">
        <v>0</v>
      </c>
      <c r="AQ781" s="32">
        <v>0</v>
      </c>
      <c r="AR781" s="32">
        <v>0</v>
      </c>
      <c r="AS781" s="32">
        <v>0.43</v>
      </c>
      <c r="AT781" s="32">
        <v>112663.48</v>
      </c>
      <c r="AU781" s="32">
        <v>109084.5</v>
      </c>
      <c r="AV781" s="32">
        <v>106510.3</v>
      </c>
      <c r="AW781" s="32">
        <v>107853</v>
      </c>
      <c r="AX781" s="32">
        <v>111152.2</v>
      </c>
      <c r="AY781" s="32">
        <v>113489.92</v>
      </c>
      <c r="AZ781" s="32">
        <v>111314.37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29</v>
      </c>
      <c r="B782" s="81" t="s">
        <v>2698</v>
      </c>
      <c r="C782" s="4" t="s">
        <v>2701</v>
      </c>
      <c r="D782" s="7" t="s">
        <v>18</v>
      </c>
      <c r="E782" s="7" t="s">
        <v>19</v>
      </c>
      <c r="F782" s="7" t="s">
        <v>453</v>
      </c>
      <c r="G782" s="7" t="e">
        <f t="shared" ca="1" si="30"/>
        <v>#NAME?</v>
      </c>
      <c r="H782" s="26" t="s">
        <v>206</v>
      </c>
      <c r="I782" s="26" t="s">
        <v>23</v>
      </c>
      <c r="J782" s="7" t="str">
        <f t="shared" si="32"/>
        <v>Não</v>
      </c>
      <c r="K782" s="27">
        <v>45121</v>
      </c>
      <c r="L782" s="27">
        <v>45574</v>
      </c>
      <c r="M782" s="7" t="s">
        <v>22</v>
      </c>
      <c r="N782" s="28">
        <v>0.01</v>
      </c>
      <c r="O782" s="7" t="s">
        <v>23</v>
      </c>
      <c r="P782" s="29">
        <v>0</v>
      </c>
      <c r="Q782" s="30"/>
      <c r="R782" s="94"/>
      <c r="S782" s="7" t="s">
        <v>208</v>
      </c>
      <c r="T782" s="7" t="s">
        <v>2697</v>
      </c>
      <c r="U782" s="7" t="s">
        <v>19</v>
      </c>
      <c r="V782" s="26" t="e">
        <f t="shared" ca="1" si="31"/>
        <v>#NAME?</v>
      </c>
      <c r="W782" s="7"/>
      <c r="X782" s="7"/>
      <c r="Y782" s="31" t="s">
        <v>210</v>
      </c>
      <c r="Z782" s="32"/>
      <c r="AA782" s="33">
        <v>45121</v>
      </c>
      <c r="AB782" s="34">
        <v>49075100008779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74859.75</v>
      </c>
      <c r="AM782" s="32">
        <v>761838.54</v>
      </c>
      <c r="AN782" s="32">
        <v>1069740.49</v>
      </c>
      <c r="AO782" s="32">
        <v>1078972.6299999999</v>
      </c>
      <c r="AP782" s="32">
        <v>1313535.01</v>
      </c>
      <c r="AQ782" s="32">
        <v>1325726.8600000001</v>
      </c>
      <c r="AR782" s="32">
        <v>1547689.79</v>
      </c>
      <c r="AS782" s="32">
        <v>1561784.18</v>
      </c>
      <c r="AT782" s="32">
        <v>1563469.43</v>
      </c>
      <c r="AU782" s="32">
        <v>1578160.53</v>
      </c>
      <c r="AV782" s="32">
        <v>1844207</v>
      </c>
      <c r="AW782" s="32">
        <v>1859652</v>
      </c>
      <c r="AX782" s="32">
        <v>1876207</v>
      </c>
      <c r="AY782" s="32">
        <v>1887818.45</v>
      </c>
      <c r="AZ782" s="32">
        <v>1902320.58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29</v>
      </c>
      <c r="B783" s="14" t="s">
        <v>2702</v>
      </c>
      <c r="C783" s="4" t="s">
        <v>2703</v>
      </c>
      <c r="D783" s="7" t="s">
        <v>18</v>
      </c>
      <c r="E783" s="7" t="s">
        <v>30</v>
      </c>
      <c r="F783" s="7" t="s">
        <v>727</v>
      </c>
      <c r="G783" s="7" t="e">
        <f t="shared" ca="1" si="30"/>
        <v>#NAME?</v>
      </c>
      <c r="H783" s="26" t="s">
        <v>215</v>
      </c>
      <c r="I783" s="26" t="s">
        <v>23</v>
      </c>
      <c r="J783" s="7" t="str">
        <f t="shared" si="32"/>
        <v>Não</v>
      </c>
      <c r="K783" s="27">
        <v>45133</v>
      </c>
      <c r="L783" s="27"/>
      <c r="M783" s="7" t="s">
        <v>22</v>
      </c>
      <c r="N783" s="28">
        <v>1.2E-2</v>
      </c>
      <c r="O783" s="7" t="s">
        <v>23</v>
      </c>
      <c r="P783" s="29">
        <v>0</v>
      </c>
      <c r="Q783" s="94"/>
      <c r="R783" s="94"/>
      <c r="S783" s="7" t="s">
        <v>208</v>
      </c>
      <c r="T783" s="7" t="s">
        <v>2704</v>
      </c>
      <c r="U783" s="7" t="s">
        <v>127</v>
      </c>
      <c r="V783" s="26" t="e">
        <f t="shared" ca="1" si="31"/>
        <v>#NAME?</v>
      </c>
      <c r="W783" s="7"/>
      <c r="X783" s="7"/>
      <c r="Y783" s="31" t="s">
        <v>210</v>
      </c>
      <c r="Z783" s="32"/>
      <c r="AA783" s="33">
        <v>45133</v>
      </c>
      <c r="AB783" s="34">
        <v>49075100007772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100133.79</v>
      </c>
      <c r="AM783" s="32">
        <v>151456.37</v>
      </c>
      <c r="AN783" s="32">
        <v>152699.95000000001</v>
      </c>
      <c r="AO783" s="32">
        <v>154046.65</v>
      </c>
      <c r="AP783" s="32">
        <v>155203.75</v>
      </c>
      <c r="AQ783" s="32">
        <v>156461.76999999999</v>
      </c>
      <c r="AR783" s="32">
        <v>157315.28</v>
      </c>
      <c r="AS783" s="32">
        <v>158558.25</v>
      </c>
      <c r="AT783" s="32">
        <v>159902.35</v>
      </c>
      <c r="AU783" s="32">
        <v>161099.12</v>
      </c>
      <c r="AV783" s="32">
        <v>162353.1</v>
      </c>
      <c r="AW783" s="32">
        <v>163642</v>
      </c>
      <c r="AX783" s="32">
        <v>164653.20000000001</v>
      </c>
      <c r="AY783" s="32">
        <v>165421.85999999999</v>
      </c>
      <c r="AZ783" s="32">
        <v>166556.74</v>
      </c>
      <c r="BA783" s="32">
        <v>167676.99</v>
      </c>
      <c r="BB783" s="32">
        <v>168693.34</v>
      </c>
      <c r="BC783" s="32">
        <v>270037.08</v>
      </c>
      <c r="BD783" s="32">
        <v>272525.53999999998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14" t="s">
        <v>2705</v>
      </c>
      <c r="C784" s="4" t="s">
        <v>2706</v>
      </c>
      <c r="D784" s="7" t="s">
        <v>112</v>
      </c>
      <c r="E784" s="7" t="s">
        <v>30</v>
      </c>
      <c r="F784" s="7" t="s">
        <v>2707</v>
      </c>
      <c r="G784" s="7" t="e">
        <f t="shared" ca="1" si="30"/>
        <v>#NAME?</v>
      </c>
      <c r="H784" s="26" t="s">
        <v>215</v>
      </c>
      <c r="I784" s="26" t="s">
        <v>23</v>
      </c>
      <c r="J784" s="7" t="str">
        <f t="shared" si="32"/>
        <v>Não</v>
      </c>
      <c r="K784" s="27">
        <v>45573</v>
      </c>
      <c r="L784" s="27"/>
      <c r="M784" s="7" t="s">
        <v>267</v>
      </c>
      <c r="N784" s="28">
        <v>1.4999999999999999E-2</v>
      </c>
      <c r="O784" s="7" t="s">
        <v>84</v>
      </c>
      <c r="P784" s="29">
        <v>0.1</v>
      </c>
      <c r="Q784" s="94"/>
      <c r="R784" s="94"/>
      <c r="S784" s="7" t="s">
        <v>208</v>
      </c>
      <c r="T784" s="7" t="s">
        <v>2708</v>
      </c>
      <c r="U784" s="7" t="s">
        <v>127</v>
      </c>
      <c r="V784" s="26" t="e">
        <f t="shared" ca="1" si="31"/>
        <v>#NAME?</v>
      </c>
      <c r="W784" s="7"/>
      <c r="X784" s="7" t="s">
        <v>34</v>
      </c>
      <c r="Y784" s="31"/>
      <c r="Z784" s="32"/>
      <c r="AA784" s="33">
        <v>45573</v>
      </c>
      <c r="AB784" s="34">
        <v>49075100016038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>
        <v>99450.05</v>
      </c>
      <c r="BB784" s="32">
        <v>104195</v>
      </c>
      <c r="BC784" s="32">
        <v>104291.03</v>
      </c>
      <c r="BD784" s="32">
        <v>108336.86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78" t="s">
        <v>2709</v>
      </c>
      <c r="C785" s="46" t="s">
        <v>2710</v>
      </c>
      <c r="D785" s="7" t="s">
        <v>242</v>
      </c>
      <c r="E785" s="7" t="s">
        <v>76</v>
      </c>
      <c r="F785" s="7" t="s">
        <v>243</v>
      </c>
      <c r="G785" s="7" t="e">
        <f t="shared" ca="1" si="30"/>
        <v>#NAME?</v>
      </c>
      <c r="H785" s="26" t="s">
        <v>215</v>
      </c>
      <c r="I785" s="26" t="s">
        <v>23</v>
      </c>
      <c r="J785" s="7" t="str">
        <f t="shared" si="32"/>
        <v>Não</v>
      </c>
      <c r="K785" s="27">
        <v>45385</v>
      </c>
      <c r="L785" s="27"/>
      <c r="M785" s="7" t="s">
        <v>22</v>
      </c>
      <c r="N785" s="28">
        <v>0.01</v>
      </c>
      <c r="O785" s="7" t="s">
        <v>23</v>
      </c>
      <c r="P785" s="29">
        <v>0</v>
      </c>
      <c r="Q785" s="94"/>
      <c r="R785" s="94"/>
      <c r="S785" s="7" t="s">
        <v>208</v>
      </c>
      <c r="T785" s="12" t="s">
        <v>2711</v>
      </c>
      <c r="U785" s="7" t="s">
        <v>19</v>
      </c>
      <c r="V785" s="26" t="e">
        <f t="shared" ca="1" si="31"/>
        <v>#NAME?</v>
      </c>
      <c r="W785" s="7"/>
      <c r="X785" s="7"/>
      <c r="Y785" s="31" t="s">
        <v>210</v>
      </c>
      <c r="Z785" s="32"/>
      <c r="AA785" s="33">
        <v>45385</v>
      </c>
      <c r="AB785" s="34">
        <v>49075100014159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>
        <v>273459.23</v>
      </c>
      <c r="AV785" s="32">
        <v>275837.8</v>
      </c>
      <c r="AW785" s="32">
        <v>278257.3</v>
      </c>
      <c r="AX785" s="32">
        <v>431821.2</v>
      </c>
      <c r="AY785" s="32">
        <v>436011.94</v>
      </c>
      <c r="AZ785" s="32">
        <v>438066.44</v>
      </c>
      <c r="BA785" s="32">
        <v>442434.9</v>
      </c>
      <c r="BB785" s="32">
        <v>445622.37</v>
      </c>
      <c r="BC785" s="32">
        <v>449511.75</v>
      </c>
      <c r="BD785" s="32">
        <v>453379.65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78" t="s">
        <v>2712</v>
      </c>
      <c r="C786" s="46" t="s">
        <v>2713</v>
      </c>
      <c r="D786" s="7" t="s">
        <v>18</v>
      </c>
      <c r="E786" s="7" t="s">
        <v>30</v>
      </c>
      <c r="F786" s="7" t="s">
        <v>93</v>
      </c>
      <c r="G786" s="7" t="e">
        <f t="shared" ca="1" si="30"/>
        <v>#NAME?</v>
      </c>
      <c r="H786" s="26" t="s">
        <v>215</v>
      </c>
      <c r="I786" s="26" t="s">
        <v>23</v>
      </c>
      <c r="J786" s="7" t="str">
        <f t="shared" si="32"/>
        <v>Não</v>
      </c>
      <c r="K786" s="27">
        <v>45617</v>
      </c>
      <c r="L786" s="27"/>
      <c r="M786" s="7" t="s">
        <v>95</v>
      </c>
      <c r="N786" s="28">
        <v>1.4999999999999999E-2</v>
      </c>
      <c r="O786" s="7" t="s">
        <v>23</v>
      </c>
      <c r="P786" s="29">
        <v>0</v>
      </c>
      <c r="Q786" s="94"/>
      <c r="R786" s="94"/>
      <c r="S786" s="7" t="s">
        <v>208</v>
      </c>
      <c r="T786" s="12" t="s">
        <v>2714</v>
      </c>
      <c r="U786" s="7" t="s">
        <v>117</v>
      </c>
      <c r="V786" s="26" t="e">
        <f t="shared" ca="1" si="31"/>
        <v>#NAME?</v>
      </c>
      <c r="W786" s="7"/>
      <c r="X786" s="7" t="s">
        <v>34</v>
      </c>
      <c r="Y786" s="31"/>
      <c r="Z786" s="32"/>
      <c r="AA786" s="33">
        <v>45621</v>
      </c>
      <c r="AB786" s="34">
        <v>49075100016194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>
        <v>716894.11</v>
      </c>
      <c r="BC786" s="32">
        <v>738216.33</v>
      </c>
      <c r="BD786" s="32">
        <v>757325.87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25" t="s">
        <v>2715</v>
      </c>
      <c r="C787" s="46" t="s">
        <v>2716</v>
      </c>
      <c r="D787" s="7" t="s">
        <v>18</v>
      </c>
      <c r="E787" s="7" t="s">
        <v>19</v>
      </c>
      <c r="F787" s="7" t="s">
        <v>342</v>
      </c>
      <c r="G787" s="7" t="e">
        <f t="shared" ca="1" si="30"/>
        <v>#NAME?</v>
      </c>
      <c r="H787" s="26" t="s">
        <v>206</v>
      </c>
      <c r="I787" s="26" t="s">
        <v>23</v>
      </c>
      <c r="J787" s="7" t="str">
        <f t="shared" si="32"/>
        <v>Não</v>
      </c>
      <c r="K787" s="27">
        <v>45369</v>
      </c>
      <c r="L787" s="27">
        <v>45545</v>
      </c>
      <c r="M787" s="7" t="s">
        <v>267</v>
      </c>
      <c r="N787" s="28">
        <v>1.4999999999999999E-2</v>
      </c>
      <c r="O787" s="7" t="s">
        <v>84</v>
      </c>
      <c r="P787" s="29">
        <v>0.2</v>
      </c>
      <c r="Q787" s="30"/>
      <c r="R787" s="30" t="s">
        <v>880</v>
      </c>
      <c r="S787" s="7" t="s">
        <v>208</v>
      </c>
      <c r="T787" s="7" t="s">
        <v>2717</v>
      </c>
      <c r="U787" s="7" t="s">
        <v>19</v>
      </c>
      <c r="V787" s="26" t="e">
        <f t="shared" ca="1" si="31"/>
        <v>#NAME?</v>
      </c>
      <c r="W787" s="7"/>
      <c r="X787" s="7" t="s">
        <v>34</v>
      </c>
      <c r="Y787" s="31" t="s">
        <v>210</v>
      </c>
      <c r="Z787" s="32"/>
      <c r="AA787" s="33">
        <v>45369</v>
      </c>
      <c r="AB787" s="34">
        <v>49075100013888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>
        <v>150736.95000000001</v>
      </c>
      <c r="AU787" s="32">
        <v>149844.48000000001</v>
      </c>
      <c r="AV787" s="32">
        <v>149396.4</v>
      </c>
      <c r="AW787" s="32">
        <v>257557.2</v>
      </c>
      <c r="AX787" s="32">
        <v>381648.1</v>
      </c>
      <c r="AY787" s="32">
        <v>400364.99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25" t="s">
        <v>2715</v>
      </c>
      <c r="C788" s="46" t="s">
        <v>2718</v>
      </c>
      <c r="D788" s="7" t="s">
        <v>18</v>
      </c>
      <c r="E788" s="7" t="s">
        <v>19</v>
      </c>
      <c r="F788" s="7" t="s">
        <v>342</v>
      </c>
      <c r="G788" s="7" t="e">
        <f t="shared" ca="1" si="30"/>
        <v>#NAME?</v>
      </c>
      <c r="H788" s="26" t="s">
        <v>206</v>
      </c>
      <c r="I788" s="26" t="s">
        <v>23</v>
      </c>
      <c r="J788" s="7" t="str">
        <f t="shared" si="32"/>
        <v>Não</v>
      </c>
      <c r="K788" s="27">
        <v>45463</v>
      </c>
      <c r="L788" s="27">
        <v>45545</v>
      </c>
      <c r="M788" s="7" t="s">
        <v>273</v>
      </c>
      <c r="N788" s="28">
        <v>0</v>
      </c>
      <c r="O788" s="7" t="s">
        <v>23</v>
      </c>
      <c r="P788" s="29">
        <v>0</v>
      </c>
      <c r="Q788" s="94"/>
      <c r="R788" s="30" t="s">
        <v>880</v>
      </c>
      <c r="S788" s="7" t="s">
        <v>208</v>
      </c>
      <c r="T788" s="7" t="s">
        <v>2717</v>
      </c>
      <c r="U788" s="7" t="s">
        <v>19</v>
      </c>
      <c r="V788" s="26" t="e">
        <f t="shared" ca="1" si="31"/>
        <v>#NAME?</v>
      </c>
      <c r="W788" s="7"/>
      <c r="X788" s="7" t="s">
        <v>34</v>
      </c>
      <c r="Y788" s="31" t="s">
        <v>210</v>
      </c>
      <c r="Z788" s="32"/>
      <c r="AA788" s="33">
        <v>45463</v>
      </c>
      <c r="AB788" s="34">
        <v>49075100014892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>
        <v>0</v>
      </c>
      <c r="AX788" s="32">
        <v>1407426</v>
      </c>
      <c r="AY788" s="32">
        <v>1417853.46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25" t="s">
        <v>2719</v>
      </c>
      <c r="C789" s="46" t="s">
        <v>2720</v>
      </c>
      <c r="D789" s="7" t="s">
        <v>204</v>
      </c>
      <c r="E789" s="7" t="s">
        <v>19</v>
      </c>
      <c r="F789" s="7" t="s">
        <v>588</v>
      </c>
      <c r="G789" s="7" t="e">
        <f t="shared" ca="1" si="30"/>
        <v>#NAME?</v>
      </c>
      <c r="H789" s="26" t="s">
        <v>206</v>
      </c>
      <c r="I789" s="26" t="s">
        <v>23</v>
      </c>
      <c r="J789" s="7" t="s">
        <v>246</v>
      </c>
      <c r="K789" s="27">
        <v>45359</v>
      </c>
      <c r="L789" s="27">
        <v>45517</v>
      </c>
      <c r="M789" s="7" t="s">
        <v>429</v>
      </c>
      <c r="N789" s="28">
        <v>8.0000000000000002E-3</v>
      </c>
      <c r="O789" s="7" t="s">
        <v>23</v>
      </c>
      <c r="P789" s="29">
        <v>0</v>
      </c>
      <c r="Q789" s="94"/>
      <c r="R789" s="85" t="s">
        <v>821</v>
      </c>
      <c r="S789" s="7" t="s">
        <v>208</v>
      </c>
      <c r="T789" s="7" t="s">
        <v>2721</v>
      </c>
      <c r="U789" s="7"/>
      <c r="V789" s="26" t="e">
        <f t="shared" ca="1" si="31"/>
        <v>#NAME?</v>
      </c>
      <c r="W789" s="7"/>
      <c r="X789" s="7"/>
      <c r="Y789" s="31"/>
      <c r="Z789" s="32"/>
      <c r="AA789" s="33">
        <v>45359</v>
      </c>
      <c r="AB789" s="34">
        <v>49075100013950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>
        <v>1047159.73</v>
      </c>
      <c r="AU789" s="32">
        <v>1247593.5</v>
      </c>
      <c r="AV789" s="32">
        <v>2000171</v>
      </c>
      <c r="AW789" s="32">
        <v>1983042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14" t="s">
        <v>2722</v>
      </c>
      <c r="C790" s="4" t="s">
        <v>2723</v>
      </c>
      <c r="D790" s="7" t="s">
        <v>18</v>
      </c>
      <c r="E790" s="7" t="s">
        <v>76</v>
      </c>
      <c r="F790" s="7" t="s">
        <v>77</v>
      </c>
      <c r="G790" s="7" t="e">
        <f t="shared" ca="1" si="30"/>
        <v>#NAME?</v>
      </c>
      <c r="H790" s="26" t="s">
        <v>215</v>
      </c>
      <c r="I790" s="26" t="s">
        <v>23</v>
      </c>
      <c r="J790" s="7" t="str">
        <f t="shared" ref="J790:J826" si="33">IF(Q790=0,"Não","Sim")</f>
        <v>Sim</v>
      </c>
      <c r="K790" s="27">
        <v>44949</v>
      </c>
      <c r="L790" s="7"/>
      <c r="M790" s="7" t="s">
        <v>940</v>
      </c>
      <c r="N790" s="28">
        <v>1.4999999999999999E-2</v>
      </c>
      <c r="O790" s="7" t="s">
        <v>84</v>
      </c>
      <c r="P790" s="29">
        <v>0.1</v>
      </c>
      <c r="Q790" s="30" t="s">
        <v>2724</v>
      </c>
      <c r="R790" s="197" t="s">
        <v>2725</v>
      </c>
      <c r="S790" s="7" t="s">
        <v>208</v>
      </c>
      <c r="T790" s="7" t="s">
        <v>2726</v>
      </c>
      <c r="U790" s="7" t="s">
        <v>1419</v>
      </c>
      <c r="V790" s="26" t="e">
        <f t="shared" ca="1" si="31"/>
        <v>#NAME?</v>
      </c>
      <c r="W790" s="7"/>
      <c r="X790" s="7"/>
      <c r="Y790" s="31" t="s">
        <v>324</v>
      </c>
      <c r="Z790" s="32"/>
      <c r="AA790" s="33">
        <v>44949</v>
      </c>
      <c r="AB790" s="34">
        <v>49075100006350</v>
      </c>
      <c r="AC790" s="32"/>
      <c r="AD790" s="32"/>
      <c r="AE790" s="32"/>
      <c r="AF790" s="32">
        <v>518746.89</v>
      </c>
      <c r="AG790" s="32">
        <v>522921.32</v>
      </c>
      <c r="AH790" s="32">
        <v>266412.32</v>
      </c>
      <c r="AI790" s="32">
        <v>404393.62</v>
      </c>
      <c r="AJ790" s="32">
        <v>408190.6</v>
      </c>
      <c r="AK790" s="32">
        <v>412192.57</v>
      </c>
      <c r="AL790" s="32">
        <v>483870.82</v>
      </c>
      <c r="AM790" s="32">
        <v>487362.75</v>
      </c>
      <c r="AN790" s="32">
        <v>506159.39</v>
      </c>
      <c r="AO790" s="32">
        <v>526109.94999999995</v>
      </c>
      <c r="AP790" s="32">
        <v>532554.43999999994</v>
      </c>
      <c r="AQ790" s="32">
        <v>536225.61</v>
      </c>
      <c r="AR790" s="32">
        <v>550339.07999999996</v>
      </c>
      <c r="AS790" s="32">
        <v>603676.81000000006</v>
      </c>
      <c r="AT790" s="32">
        <v>608996.41</v>
      </c>
      <c r="AU790" s="32">
        <v>607133.75</v>
      </c>
      <c r="AV790" s="32">
        <v>624243.9</v>
      </c>
      <c r="AW790" s="32">
        <v>626972.69999999995</v>
      </c>
      <c r="AX790" s="32">
        <v>632638.6</v>
      </c>
      <c r="AY790" s="32">
        <v>537441.1</v>
      </c>
      <c r="AZ790" s="32">
        <v>578581.23</v>
      </c>
      <c r="BA790" s="32">
        <v>633781.43000000005</v>
      </c>
      <c r="BB790" s="32">
        <v>634500.71</v>
      </c>
      <c r="BC790" s="32">
        <v>690305.37</v>
      </c>
      <c r="BD790" s="32">
        <v>695425.94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14" t="s">
        <v>2727</v>
      </c>
      <c r="C791" s="4" t="s">
        <v>2728</v>
      </c>
      <c r="D791" s="7" t="s">
        <v>18</v>
      </c>
      <c r="E791" s="7" t="s">
        <v>30</v>
      </c>
      <c r="F791" s="7" t="s">
        <v>31</v>
      </c>
      <c r="G791" s="7" t="e">
        <f t="shared" ca="1" si="30"/>
        <v>#NAME?</v>
      </c>
      <c r="H791" s="26" t="s">
        <v>215</v>
      </c>
      <c r="I791" s="26" t="s">
        <v>23</v>
      </c>
      <c r="J791" s="7" t="str">
        <f t="shared" si="33"/>
        <v>Não</v>
      </c>
      <c r="K791" s="27">
        <v>45127</v>
      </c>
      <c r="L791" s="27"/>
      <c r="M791" s="7" t="s">
        <v>326</v>
      </c>
      <c r="N791" s="28">
        <v>2.5000000000000001E-2</v>
      </c>
      <c r="O791" s="7" t="s">
        <v>248</v>
      </c>
      <c r="P791" s="29">
        <v>0.2</v>
      </c>
      <c r="Q791" s="94"/>
      <c r="R791" s="94"/>
      <c r="S791" s="7" t="s">
        <v>208</v>
      </c>
      <c r="T791" s="7" t="s">
        <v>2729</v>
      </c>
      <c r="U791" s="7" t="s">
        <v>117</v>
      </c>
      <c r="V791" s="26" t="e">
        <f t="shared" ca="1" si="31"/>
        <v>#NAME?</v>
      </c>
      <c r="W791" s="7"/>
      <c r="X791" s="7"/>
      <c r="Y791" s="31" t="s">
        <v>210</v>
      </c>
      <c r="Z791" s="32"/>
      <c r="AA791" s="33">
        <v>45127</v>
      </c>
      <c r="AB791" s="34">
        <v>49075100008906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90215.35</v>
      </c>
      <c r="AM791" s="32">
        <v>88981.6</v>
      </c>
      <c r="AN791" s="32">
        <v>86715.3</v>
      </c>
      <c r="AO791" s="32">
        <v>82767.94</v>
      </c>
      <c r="AP791" s="32">
        <v>88841.29</v>
      </c>
      <c r="AQ791" s="32">
        <v>93152.33</v>
      </c>
      <c r="AR791" s="32">
        <v>86866.71</v>
      </c>
      <c r="AS791" s="32">
        <v>87808.38</v>
      </c>
      <c r="AT791" s="32">
        <v>89216.53</v>
      </c>
      <c r="AU791" s="32">
        <v>85486.3</v>
      </c>
      <c r="AV791" s="32">
        <v>83722.070000000007</v>
      </c>
      <c r="AW791" s="32">
        <v>83708.3</v>
      </c>
      <c r="AX791" s="32">
        <v>145554.29999999999</v>
      </c>
      <c r="AY791" s="32">
        <v>147045.14000000001</v>
      </c>
      <c r="AZ791" s="32">
        <v>146061.66</v>
      </c>
      <c r="BA791" s="32">
        <v>143895.94</v>
      </c>
      <c r="BB791" s="32">
        <v>142261.71</v>
      </c>
      <c r="BC791" s="32">
        <v>137778.19</v>
      </c>
      <c r="BD791" s="32">
        <v>142050.35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14" t="s">
        <v>2730</v>
      </c>
      <c r="C792" s="4" t="s">
        <v>2731</v>
      </c>
      <c r="D792" s="7" t="s">
        <v>18</v>
      </c>
      <c r="E792" s="7" t="s">
        <v>19</v>
      </c>
      <c r="F792" s="7" t="s">
        <v>266</v>
      </c>
      <c r="G792" s="7" t="e">
        <f t="shared" ca="1" si="30"/>
        <v>#NAME?</v>
      </c>
      <c r="H792" s="26" t="s">
        <v>224</v>
      </c>
      <c r="I792" s="26" t="s">
        <v>225</v>
      </c>
      <c r="J792" s="7" t="str">
        <f t="shared" si="33"/>
        <v>Não</v>
      </c>
      <c r="K792" s="27">
        <v>45042</v>
      </c>
      <c r="L792" s="7"/>
      <c r="M792" s="7" t="s">
        <v>267</v>
      </c>
      <c r="N792" s="28">
        <v>1.4999999999999999E-2</v>
      </c>
      <c r="O792" s="7" t="s">
        <v>84</v>
      </c>
      <c r="P792" s="29">
        <v>0.1</v>
      </c>
      <c r="Q792" s="94"/>
      <c r="R792" s="94"/>
      <c r="S792" s="7" t="s">
        <v>208</v>
      </c>
      <c r="T792" s="7" t="s">
        <v>2732</v>
      </c>
      <c r="U792" s="7" t="s">
        <v>19</v>
      </c>
      <c r="V792" s="26" t="e">
        <f t="shared" ca="1" si="31"/>
        <v>#NAME?</v>
      </c>
      <c r="W792" s="7"/>
      <c r="X792" s="7"/>
      <c r="Y792" s="31" t="s">
        <v>210</v>
      </c>
      <c r="Z792" s="32"/>
      <c r="AA792" s="33">
        <v>45042</v>
      </c>
      <c r="AB792" s="34">
        <v>49075100007926</v>
      </c>
      <c r="AC792" s="32"/>
      <c r="AD792" s="32"/>
      <c r="AE792" s="32"/>
      <c r="AF792" s="32"/>
      <c r="AG792" s="32"/>
      <c r="AH792" s="32"/>
      <c r="AI792" s="32">
        <v>138047.59</v>
      </c>
      <c r="AJ792" s="32">
        <v>139372.91</v>
      </c>
      <c r="AK792" s="32">
        <v>143006.24</v>
      </c>
      <c r="AL792" s="32">
        <v>146285.25</v>
      </c>
      <c r="AM792" s="32">
        <v>145052.98000000001</v>
      </c>
      <c r="AN792" s="32">
        <v>145422.56</v>
      </c>
      <c r="AO792" s="32">
        <v>145078.47</v>
      </c>
      <c r="AP792" s="32">
        <v>148501.51999999999</v>
      </c>
      <c r="AQ792" s="32">
        <v>151527.69</v>
      </c>
      <c r="AR792" s="32">
        <v>148221.34</v>
      </c>
      <c r="AS792" s="32">
        <v>149227.1</v>
      </c>
      <c r="AT792" s="32">
        <v>150464.07</v>
      </c>
      <c r="AU792" s="32">
        <v>148686.62</v>
      </c>
      <c r="AV792" s="32">
        <v>359.35</v>
      </c>
      <c r="AW792" s="32">
        <v>367.42</v>
      </c>
      <c r="AX792" s="32">
        <v>293.08</v>
      </c>
      <c r="AY792" s="32">
        <v>216.74</v>
      </c>
      <c r="AZ792" s="32">
        <v>181.89</v>
      </c>
      <c r="BA792" s="32">
        <v>181.89</v>
      </c>
      <c r="BB792" s="32">
        <v>174.43</v>
      </c>
      <c r="BC792" s="32">
        <v>48.51</v>
      </c>
      <c r="BD792" s="32">
        <v>48.51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2733</v>
      </c>
      <c r="C793" s="4" t="s">
        <v>2734</v>
      </c>
      <c r="D793" s="7" t="s">
        <v>18</v>
      </c>
      <c r="E793" s="7" t="s">
        <v>76</v>
      </c>
      <c r="F793" s="7" t="s">
        <v>88</v>
      </c>
      <c r="G793" s="7" t="e">
        <f t="shared" ca="1" si="30"/>
        <v>#NAME?</v>
      </c>
      <c r="H793" s="26" t="s">
        <v>224</v>
      </c>
      <c r="I793" s="26" t="s">
        <v>225</v>
      </c>
      <c r="J793" s="7" t="str">
        <f t="shared" si="33"/>
        <v>Não</v>
      </c>
      <c r="K793" s="27">
        <v>45163</v>
      </c>
      <c r="L793" s="27"/>
      <c r="M793" s="7" t="s">
        <v>22</v>
      </c>
      <c r="N793" s="28">
        <v>1.2E-2</v>
      </c>
      <c r="O793" s="7" t="s">
        <v>23</v>
      </c>
      <c r="P793" s="29">
        <v>0</v>
      </c>
      <c r="Q793" s="94"/>
      <c r="R793" s="30" t="s">
        <v>1694</v>
      </c>
      <c r="S793" s="7" t="s">
        <v>208</v>
      </c>
      <c r="T793" s="7" t="s">
        <v>2735</v>
      </c>
      <c r="U793" s="7" t="s">
        <v>19</v>
      </c>
      <c r="V793" s="26" t="e">
        <f t="shared" ca="1" si="31"/>
        <v>#NAME?</v>
      </c>
      <c r="W793" s="7"/>
      <c r="X793" s="7"/>
      <c r="Y793" s="31" t="s">
        <v>210</v>
      </c>
      <c r="Z793" s="32"/>
      <c r="AA793" s="33">
        <v>45163</v>
      </c>
      <c r="AB793" s="34">
        <v>49075100011923</v>
      </c>
      <c r="AC793" s="32"/>
      <c r="AD793" s="32"/>
      <c r="AE793" s="32"/>
      <c r="AF793" s="32"/>
      <c r="AG793" s="32"/>
      <c r="AH793" s="32">
        <v>0</v>
      </c>
      <c r="AI793" s="32">
        <v>0</v>
      </c>
      <c r="AJ793" s="32">
        <v>0</v>
      </c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2736</v>
      </c>
      <c r="C794" s="4" t="s">
        <v>2737</v>
      </c>
      <c r="D794" s="7" t="s">
        <v>204</v>
      </c>
      <c r="E794" s="7" t="s">
        <v>19</v>
      </c>
      <c r="F794" s="7" t="s">
        <v>363</v>
      </c>
      <c r="G794" s="7" t="e">
        <f t="shared" ca="1" si="30"/>
        <v>#NAME?</v>
      </c>
      <c r="H794" s="26" t="s">
        <v>206</v>
      </c>
      <c r="I794" s="26" t="s">
        <v>23</v>
      </c>
      <c r="J794" s="7" t="str">
        <f t="shared" si="33"/>
        <v>Não</v>
      </c>
      <c r="K794" s="27">
        <v>45464</v>
      </c>
      <c r="L794" s="27">
        <v>45592</v>
      </c>
      <c r="M794" s="7" t="s">
        <v>22</v>
      </c>
      <c r="N794" s="28">
        <v>1.2E-2</v>
      </c>
      <c r="O794" s="7" t="s">
        <v>23</v>
      </c>
      <c r="P794" s="29">
        <v>0</v>
      </c>
      <c r="Q794" s="30"/>
      <c r="R794" s="30" t="s">
        <v>880</v>
      </c>
      <c r="S794" s="7" t="s">
        <v>208</v>
      </c>
      <c r="T794" s="7" t="s">
        <v>2738</v>
      </c>
      <c r="U794" s="7" t="s">
        <v>19</v>
      </c>
      <c r="V794" s="26" t="e">
        <f t="shared" ca="1" si="31"/>
        <v>#NAME?</v>
      </c>
      <c r="W794" s="7"/>
      <c r="X794" s="7" t="s">
        <v>34</v>
      </c>
      <c r="Y794" s="31"/>
      <c r="Z794" s="32"/>
      <c r="AA794" s="33">
        <v>45464</v>
      </c>
      <c r="AB794" s="34">
        <v>49075100015228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>
        <v>880804.3</v>
      </c>
      <c r="AX794" s="32">
        <v>888970.8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3" t="s">
        <v>2739</v>
      </c>
      <c r="C795" s="4" t="s">
        <v>2740</v>
      </c>
      <c r="D795" s="7" t="s">
        <v>18</v>
      </c>
      <c r="E795" s="7" t="s">
        <v>76</v>
      </c>
      <c r="F795" s="7" t="s">
        <v>77</v>
      </c>
      <c r="G795" s="7" t="e">
        <f t="shared" ca="1" si="30"/>
        <v>#NAME?</v>
      </c>
      <c r="H795" s="26" t="s">
        <v>215</v>
      </c>
      <c r="I795" s="26" t="s">
        <v>23</v>
      </c>
      <c r="J795" s="7" t="str">
        <f t="shared" si="33"/>
        <v>Não</v>
      </c>
      <c r="K795" s="27">
        <v>45027</v>
      </c>
      <c r="L795" s="7"/>
      <c r="M795" s="7" t="s">
        <v>22</v>
      </c>
      <c r="N795" s="28">
        <v>1.2E-2</v>
      </c>
      <c r="O795" s="7" t="s">
        <v>23</v>
      </c>
      <c r="P795" s="29">
        <v>0</v>
      </c>
      <c r="Q795" s="94"/>
      <c r="R795" s="94"/>
      <c r="S795" s="7" t="s">
        <v>208</v>
      </c>
      <c r="T795" s="7" t="s">
        <v>2741</v>
      </c>
      <c r="U795" s="7" t="s">
        <v>1419</v>
      </c>
      <c r="V795" s="26" t="e">
        <f t="shared" ca="1" si="31"/>
        <v>#NAME?</v>
      </c>
      <c r="W795" s="7"/>
      <c r="X795" s="7"/>
      <c r="Y795" s="31" t="s">
        <v>210</v>
      </c>
      <c r="Z795" s="32"/>
      <c r="AA795" s="33">
        <v>45027</v>
      </c>
      <c r="AB795" s="34">
        <v>49075100012806</v>
      </c>
      <c r="AC795" s="32"/>
      <c r="AD795" s="32"/>
      <c r="AE795" s="32"/>
      <c r="AF795" s="32"/>
      <c r="AG795" s="32"/>
      <c r="AH795" s="32">
        <v>0</v>
      </c>
      <c r="AI795" s="32">
        <v>215468.62</v>
      </c>
      <c r="AJ795" s="32">
        <v>217477.55</v>
      </c>
      <c r="AK795" s="32">
        <v>219227.81</v>
      </c>
      <c r="AL795" s="32">
        <v>320715.33</v>
      </c>
      <c r="AM795" s="32">
        <v>349171.08</v>
      </c>
      <c r="AN795" s="32">
        <v>351580.87</v>
      </c>
      <c r="AO795" s="32">
        <v>354443.63</v>
      </c>
      <c r="AP795" s="32">
        <v>356843.49</v>
      </c>
      <c r="AQ795" s="32">
        <v>359473.07</v>
      </c>
      <c r="AR795" s="32">
        <v>362690.15</v>
      </c>
      <c r="AS795" s="32">
        <v>365407.73</v>
      </c>
      <c r="AT795" s="32">
        <v>368641.85</v>
      </c>
      <c r="AU795" s="32">
        <v>371454.71</v>
      </c>
      <c r="AV795" s="32">
        <v>374341.3</v>
      </c>
      <c r="AW795" s="32">
        <v>377216.4</v>
      </c>
      <c r="AX795" s="32">
        <v>378065.5</v>
      </c>
      <c r="AY795" s="32">
        <v>378629.62</v>
      </c>
      <c r="AZ795" s="32">
        <v>378209.97</v>
      </c>
      <c r="BA795" s="32">
        <v>381677.6</v>
      </c>
      <c r="BB795" s="32">
        <v>384625.75</v>
      </c>
      <c r="BC795" s="32">
        <v>387713</v>
      </c>
      <c r="BD795" s="32">
        <v>391456.38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2742</v>
      </c>
      <c r="C796" s="4" t="s">
        <v>2743</v>
      </c>
      <c r="D796" s="7" t="s">
        <v>204</v>
      </c>
      <c r="E796" s="7" t="s">
        <v>19</v>
      </c>
      <c r="F796" s="7" t="s">
        <v>205</v>
      </c>
      <c r="G796" s="7" t="e">
        <f t="shared" ca="1" si="30"/>
        <v>#NAME?</v>
      </c>
      <c r="H796" s="26" t="s">
        <v>206</v>
      </c>
      <c r="I796" s="26" t="s">
        <v>23</v>
      </c>
      <c r="J796" s="7" t="str">
        <f t="shared" si="33"/>
        <v>Não</v>
      </c>
      <c r="K796" s="27">
        <v>45124</v>
      </c>
      <c r="L796" s="27">
        <v>45513</v>
      </c>
      <c r="M796" s="7" t="s">
        <v>2744</v>
      </c>
      <c r="N796" s="28">
        <v>1.4E-2</v>
      </c>
      <c r="O796" s="7" t="s">
        <v>84</v>
      </c>
      <c r="P796" s="29">
        <v>0.1</v>
      </c>
      <c r="Q796" s="47"/>
      <c r="R796" s="47" t="s">
        <v>388</v>
      </c>
      <c r="S796" s="7" t="s">
        <v>208</v>
      </c>
      <c r="T796" s="7" t="s">
        <v>2745</v>
      </c>
      <c r="U796" s="7" t="s">
        <v>19</v>
      </c>
      <c r="V796" s="26" t="e">
        <f t="shared" ca="1" si="31"/>
        <v>#NAME?</v>
      </c>
      <c r="W796" s="7"/>
      <c r="X796" s="7"/>
      <c r="Y796" s="31" t="s">
        <v>324</v>
      </c>
      <c r="Z796" s="32"/>
      <c r="AA796" s="33">
        <v>45124</v>
      </c>
      <c r="AB796" s="34">
        <v>49075100005834</v>
      </c>
      <c r="AC796" s="32"/>
      <c r="AD796" s="32"/>
      <c r="AE796" s="32"/>
      <c r="AF796" s="32"/>
      <c r="AG796" s="32"/>
      <c r="AH796" s="32"/>
      <c r="AI796" s="32"/>
      <c r="AJ796" s="32"/>
      <c r="AK796" s="32">
        <v>0</v>
      </c>
      <c r="AL796" s="32">
        <v>401081.8</v>
      </c>
      <c r="AM796" s="32">
        <v>546504</v>
      </c>
      <c r="AN796" s="32">
        <v>608060.78</v>
      </c>
      <c r="AO796" s="32">
        <v>622970.52</v>
      </c>
      <c r="AP796" s="32">
        <v>647615.81999999995</v>
      </c>
      <c r="AQ796" s="32">
        <v>706869.86</v>
      </c>
      <c r="AR796" s="32">
        <v>713532.19</v>
      </c>
      <c r="AS796" s="32">
        <v>675253.15</v>
      </c>
      <c r="AT796" s="32">
        <v>686867.99</v>
      </c>
      <c r="AU796" s="32">
        <v>701714.16</v>
      </c>
      <c r="AV796" s="32">
        <v>723802.8</v>
      </c>
      <c r="AW796" s="32">
        <v>733123.7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14" t="s">
        <v>2746</v>
      </c>
      <c r="C797" s="4" t="s">
        <v>2747</v>
      </c>
      <c r="D797" s="7" t="s">
        <v>18</v>
      </c>
      <c r="E797" s="7" t="s">
        <v>76</v>
      </c>
      <c r="F797" s="7" t="s">
        <v>88</v>
      </c>
      <c r="G797" s="7" t="e">
        <f t="shared" ca="1" si="30"/>
        <v>#NAME?</v>
      </c>
      <c r="H797" s="26" t="s">
        <v>215</v>
      </c>
      <c r="I797" s="26" t="s">
        <v>23</v>
      </c>
      <c r="J797" s="7" t="str">
        <f t="shared" si="33"/>
        <v>Não</v>
      </c>
      <c r="K797" s="27">
        <v>45140</v>
      </c>
      <c r="L797" s="27"/>
      <c r="M797" s="7" t="s">
        <v>22</v>
      </c>
      <c r="N797" s="28">
        <v>0.01</v>
      </c>
      <c r="O797" s="7" t="s">
        <v>23</v>
      </c>
      <c r="P797" s="29">
        <v>0</v>
      </c>
      <c r="Q797" s="94"/>
      <c r="R797" s="94"/>
      <c r="S797" s="7" t="s">
        <v>208</v>
      </c>
      <c r="T797" s="7" t="s">
        <v>2748</v>
      </c>
      <c r="U797" s="7" t="s">
        <v>76</v>
      </c>
      <c r="V797" s="26" t="e">
        <f t="shared" ca="1" si="31"/>
        <v>#NAME?</v>
      </c>
      <c r="W797" s="7"/>
      <c r="X797" s="7"/>
      <c r="Y797" s="31" t="s">
        <v>324</v>
      </c>
      <c r="Z797" s="32"/>
      <c r="AA797" s="33">
        <v>45140</v>
      </c>
      <c r="AB797" s="34">
        <v>49075100006016</v>
      </c>
      <c r="AC797" s="32"/>
      <c r="AD797" s="32"/>
      <c r="AE797" s="32"/>
      <c r="AF797" s="32">
        <v>0</v>
      </c>
      <c r="AG797" s="32">
        <v>0</v>
      </c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201716.4</v>
      </c>
      <c r="AN797" s="32">
        <v>203447.67</v>
      </c>
      <c r="AO797" s="32">
        <v>205220.16</v>
      </c>
      <c r="AP797" s="32">
        <v>206722.52</v>
      </c>
      <c r="AQ797" s="32">
        <v>208336.6</v>
      </c>
      <c r="AR797" s="32">
        <v>210172.99</v>
      </c>
      <c r="AS797" s="32">
        <v>186046.01</v>
      </c>
      <c r="AT797" s="32">
        <v>187596.72</v>
      </c>
      <c r="AU797" s="32">
        <v>188257.1</v>
      </c>
      <c r="AV797" s="32">
        <v>189796.5</v>
      </c>
      <c r="AW797" s="32">
        <v>191336.6</v>
      </c>
      <c r="AX797" s="32">
        <v>193029.6</v>
      </c>
      <c r="AY797" s="32">
        <v>192759.99</v>
      </c>
      <c r="AZ797" s="32">
        <v>194177.21</v>
      </c>
      <c r="BA797" s="32">
        <v>195896.75</v>
      </c>
      <c r="BB797" s="32">
        <v>197447.62</v>
      </c>
      <c r="BC797" s="32">
        <v>199026.67</v>
      </c>
      <c r="BD797" s="32">
        <v>200932.62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3" t="s">
        <v>2749</v>
      </c>
      <c r="C798" s="4" t="s">
        <v>2750</v>
      </c>
      <c r="D798" s="7" t="s">
        <v>18</v>
      </c>
      <c r="E798" s="7" t="s">
        <v>30</v>
      </c>
      <c r="F798" s="7" t="s">
        <v>93</v>
      </c>
      <c r="G798" s="7" t="e">
        <f t="shared" ca="1" si="30"/>
        <v>#NAME?</v>
      </c>
      <c r="H798" s="26" t="s">
        <v>215</v>
      </c>
      <c r="I798" s="26" t="s">
        <v>23</v>
      </c>
      <c r="J798" s="7" t="str">
        <f t="shared" si="33"/>
        <v>Não</v>
      </c>
      <c r="K798" s="27">
        <v>45029</v>
      </c>
      <c r="L798" s="7"/>
      <c r="M798" s="7" t="s">
        <v>267</v>
      </c>
      <c r="N798" s="28">
        <v>1.4999999999999999E-2</v>
      </c>
      <c r="O798" s="7" t="s">
        <v>84</v>
      </c>
      <c r="P798" s="29">
        <v>0.1</v>
      </c>
      <c r="Q798" s="94"/>
      <c r="R798" s="94"/>
      <c r="S798" s="7" t="s">
        <v>208</v>
      </c>
      <c r="T798" s="7" t="s">
        <v>2751</v>
      </c>
      <c r="U798" s="7" t="s">
        <v>127</v>
      </c>
      <c r="V798" s="26" t="e">
        <f t="shared" ca="1" si="31"/>
        <v>#NAME?</v>
      </c>
      <c r="W798" s="7"/>
      <c r="X798" s="7"/>
      <c r="Y798" s="31" t="s">
        <v>210</v>
      </c>
      <c r="Z798" s="32"/>
      <c r="AA798" s="33">
        <v>45029</v>
      </c>
      <c r="AB798" s="34">
        <v>49075100009015</v>
      </c>
      <c r="AC798" s="32"/>
      <c r="AD798" s="32"/>
      <c r="AE798" s="32"/>
      <c r="AF798" s="32"/>
      <c r="AG798" s="32"/>
      <c r="AH798" s="32">
        <v>0</v>
      </c>
      <c r="AI798" s="32">
        <v>71165</v>
      </c>
      <c r="AJ798" s="32">
        <v>71927.97</v>
      </c>
      <c r="AK798" s="32">
        <v>74121.42</v>
      </c>
      <c r="AL798" s="32">
        <v>75419.210000000006</v>
      </c>
      <c r="AM798" s="32">
        <v>74772.62</v>
      </c>
      <c r="AN798" s="32">
        <v>74160.17</v>
      </c>
      <c r="AO798" s="32">
        <v>74366.7</v>
      </c>
      <c r="AP798" s="32">
        <v>75449.279999999999</v>
      </c>
      <c r="AQ798" s="32">
        <v>76863.179999999993</v>
      </c>
      <c r="AR798" s="32">
        <v>75769.16</v>
      </c>
      <c r="AS798" s="32">
        <v>76380.91</v>
      </c>
      <c r="AT798" s="32">
        <v>77206.92</v>
      </c>
      <c r="AU798" s="32">
        <v>76735.03</v>
      </c>
      <c r="AV798" s="32">
        <v>76733.320000000007</v>
      </c>
      <c r="AW798" s="32">
        <v>77164.11</v>
      </c>
      <c r="AX798" s="32">
        <v>78160.289999999994</v>
      </c>
      <c r="AY798" s="32">
        <v>78902.5</v>
      </c>
      <c r="AZ798" s="32">
        <v>78924.759999999995</v>
      </c>
      <c r="BA798" s="32">
        <v>78710.63</v>
      </c>
      <c r="BB798" s="32">
        <v>78565.67</v>
      </c>
      <c r="BC798" s="32">
        <v>78386.31</v>
      </c>
      <c r="BD798" s="32">
        <v>79469.23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3" t="s">
        <v>2752</v>
      </c>
      <c r="C799" s="4" t="s">
        <v>2753</v>
      </c>
      <c r="D799" s="7" t="s">
        <v>18</v>
      </c>
      <c r="E799" s="7" t="s">
        <v>30</v>
      </c>
      <c r="F799" s="7" t="s">
        <v>31</v>
      </c>
      <c r="G799" s="7" t="e">
        <f t="shared" ca="1" si="30"/>
        <v>#NAME?</v>
      </c>
      <c r="H799" s="26" t="s">
        <v>224</v>
      </c>
      <c r="I799" s="26" t="s">
        <v>310</v>
      </c>
      <c r="J799" s="7" t="str">
        <f t="shared" si="33"/>
        <v>Não</v>
      </c>
      <c r="K799" s="27">
        <v>45163</v>
      </c>
      <c r="L799" s="27"/>
      <c r="M799" s="7" t="s">
        <v>22</v>
      </c>
      <c r="N799" s="28">
        <v>1.2E-2</v>
      </c>
      <c r="O799" s="7" t="s">
        <v>23</v>
      </c>
      <c r="P799" s="29">
        <v>0</v>
      </c>
      <c r="Q799" s="25"/>
      <c r="R799" s="30" t="s">
        <v>2754</v>
      </c>
      <c r="S799" s="7" t="s">
        <v>208</v>
      </c>
      <c r="T799" s="7" t="s">
        <v>2755</v>
      </c>
      <c r="U799" s="7" t="s">
        <v>127</v>
      </c>
      <c r="V799" s="26" t="e">
        <f t="shared" ca="1" si="31"/>
        <v>#NAME?</v>
      </c>
      <c r="W799" s="7"/>
      <c r="X799" s="7"/>
      <c r="Y799" s="31" t="s">
        <v>551</v>
      </c>
      <c r="Z799" s="32"/>
      <c r="AA799" s="33">
        <v>45163</v>
      </c>
      <c r="AB799" s="34">
        <v>49075100007683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36758</v>
      </c>
      <c r="AO799" s="32">
        <v>30221.63</v>
      </c>
      <c r="AP799" s="32">
        <v>30342.95</v>
      </c>
      <c r="AQ799" s="32">
        <v>30573.89</v>
      </c>
      <c r="AR799" s="32">
        <v>30875.75</v>
      </c>
      <c r="AS799" s="32">
        <v>31157</v>
      </c>
      <c r="AT799" s="32">
        <v>31477.15</v>
      </c>
      <c r="AU799" s="32">
        <v>31753.35</v>
      </c>
      <c r="AV799" s="32">
        <v>773.03</v>
      </c>
      <c r="AW799" s="32">
        <v>33.700000000000003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3" t="s">
        <v>2752</v>
      </c>
      <c r="C800" s="4" t="s">
        <v>2756</v>
      </c>
      <c r="D800" s="7" t="s">
        <v>18</v>
      </c>
      <c r="E800" s="7" t="s">
        <v>30</v>
      </c>
      <c r="F800" s="7" t="s">
        <v>31</v>
      </c>
      <c r="G800" s="7" t="e">
        <f t="shared" ca="1" si="30"/>
        <v>#NAME?</v>
      </c>
      <c r="H800" s="26" t="s">
        <v>215</v>
      </c>
      <c r="I800" s="26" t="s">
        <v>23</v>
      </c>
      <c r="J800" s="7" t="str">
        <f t="shared" si="33"/>
        <v>Não</v>
      </c>
      <c r="K800" s="27">
        <v>45163</v>
      </c>
      <c r="L800" s="27"/>
      <c r="M800" s="7" t="s">
        <v>267</v>
      </c>
      <c r="N800" s="28">
        <v>1.4999999999999999E-2</v>
      </c>
      <c r="O800" s="7" t="s">
        <v>84</v>
      </c>
      <c r="P800" s="29">
        <v>0.1</v>
      </c>
      <c r="Q800" s="94"/>
      <c r="R800" s="30" t="s">
        <v>2757</v>
      </c>
      <c r="S800" s="7" t="s">
        <v>208</v>
      </c>
      <c r="T800" s="7" t="s">
        <v>2755</v>
      </c>
      <c r="U800" s="7" t="s">
        <v>127</v>
      </c>
      <c r="V800" s="26" t="e">
        <f t="shared" ca="1" si="31"/>
        <v>#NAME?</v>
      </c>
      <c r="W800" s="7"/>
      <c r="X800" s="7"/>
      <c r="Y800" s="31" t="s">
        <v>210</v>
      </c>
      <c r="Z800" s="32"/>
      <c r="AA800" s="33">
        <v>45163</v>
      </c>
      <c r="AB800" s="34">
        <v>49075100011931</v>
      </c>
      <c r="AC800" s="32"/>
      <c r="AD800" s="32"/>
      <c r="AE800" s="32"/>
      <c r="AF800" s="32"/>
      <c r="AG800" s="32"/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178971.88</v>
      </c>
      <c r="AO800" s="32">
        <v>164836.78</v>
      </c>
      <c r="AP800" s="32">
        <v>168729.46</v>
      </c>
      <c r="AQ800" s="32">
        <v>171907.46</v>
      </c>
      <c r="AR800" s="32">
        <v>169526.39</v>
      </c>
      <c r="AS800" s="32">
        <v>170394.9</v>
      </c>
      <c r="AT800" s="32">
        <v>172384.33</v>
      </c>
      <c r="AU800" s="32">
        <v>171338.35</v>
      </c>
      <c r="AV800" s="32">
        <v>221939.4</v>
      </c>
      <c r="AW800" s="32">
        <v>224158.2</v>
      </c>
      <c r="AX800" s="32">
        <v>227157.9</v>
      </c>
      <c r="AY800" s="32">
        <v>329970.36</v>
      </c>
      <c r="AZ800" s="32">
        <v>329161.95</v>
      </c>
      <c r="BA800" s="32">
        <v>325929.99</v>
      </c>
      <c r="BB800" s="32">
        <v>564118.31000000006</v>
      </c>
      <c r="BC800" s="32">
        <v>563747.69999999995</v>
      </c>
      <c r="BD800" s="32">
        <v>759272.7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40" t="s">
        <v>2758</v>
      </c>
      <c r="C801" s="41" t="s">
        <v>2759</v>
      </c>
      <c r="D801" s="7" t="s">
        <v>107</v>
      </c>
      <c r="E801" s="7" t="s">
        <v>19</v>
      </c>
      <c r="F801" s="7" t="s">
        <v>467</v>
      </c>
      <c r="G801" s="7" t="e">
        <f t="shared" ca="1" si="30"/>
        <v>#NAME?</v>
      </c>
      <c r="H801" s="26" t="s">
        <v>215</v>
      </c>
      <c r="I801" s="26" t="s">
        <v>23</v>
      </c>
      <c r="J801" s="7" t="str">
        <f t="shared" si="33"/>
        <v>Sim</v>
      </c>
      <c r="K801" s="27">
        <v>45386</v>
      </c>
      <c r="L801" s="27"/>
      <c r="M801" s="7" t="s">
        <v>22</v>
      </c>
      <c r="N801" s="28">
        <v>1.2E-2</v>
      </c>
      <c r="O801" s="7" t="s">
        <v>23</v>
      </c>
      <c r="P801" s="29">
        <v>0</v>
      </c>
      <c r="Q801" s="39" t="s">
        <v>2760</v>
      </c>
      <c r="R801" s="30"/>
      <c r="S801" s="7" t="s">
        <v>208</v>
      </c>
      <c r="T801" s="12" t="s">
        <v>2761</v>
      </c>
      <c r="U801" s="7" t="s">
        <v>19</v>
      </c>
      <c r="V801" s="26" t="e">
        <f t="shared" ca="1" si="31"/>
        <v>#NAME?</v>
      </c>
      <c r="W801" s="7"/>
      <c r="X801" s="7"/>
      <c r="Y801" s="31" t="s">
        <v>210</v>
      </c>
      <c r="Z801" s="32"/>
      <c r="AA801" s="33">
        <v>45386</v>
      </c>
      <c r="AB801" s="34">
        <v>49075100014167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>
        <v>228292.15</v>
      </c>
      <c r="AV801" s="32">
        <v>219970</v>
      </c>
      <c r="AW801" s="32">
        <v>221804.9</v>
      </c>
      <c r="AX801" s="32">
        <v>454263.9</v>
      </c>
      <c r="AY801" s="32">
        <v>1374452.33</v>
      </c>
      <c r="AZ801" s="32">
        <v>1333132.45</v>
      </c>
      <c r="BA801" s="32">
        <v>1264389.94</v>
      </c>
      <c r="BB801" s="32">
        <v>1348433.49</v>
      </c>
      <c r="BC801" s="32">
        <v>1814336.9</v>
      </c>
      <c r="BD801" s="32">
        <v>1887980.51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2762</v>
      </c>
      <c r="C802" s="4" t="s">
        <v>2763</v>
      </c>
      <c r="D802" s="7" t="s">
        <v>18</v>
      </c>
      <c r="E802" s="7" t="s">
        <v>76</v>
      </c>
      <c r="F802" s="7" t="s">
        <v>351</v>
      </c>
      <c r="G802" s="7" t="e">
        <f t="shared" ca="1" si="30"/>
        <v>#NAME?</v>
      </c>
      <c r="H802" s="26" t="s">
        <v>224</v>
      </c>
      <c r="I802" s="26" t="s">
        <v>291</v>
      </c>
      <c r="J802" s="7" t="str">
        <f t="shared" si="33"/>
        <v>Não</v>
      </c>
      <c r="K802" s="27">
        <v>45063</v>
      </c>
      <c r="L802" s="7"/>
      <c r="M802" s="7" t="s">
        <v>22</v>
      </c>
      <c r="N802" s="28">
        <v>1.2E-2</v>
      </c>
      <c r="O802" s="7" t="s">
        <v>23</v>
      </c>
      <c r="P802" s="29">
        <v>0</v>
      </c>
      <c r="Q802" s="94"/>
      <c r="R802" s="94"/>
      <c r="S802" s="7" t="s">
        <v>208</v>
      </c>
      <c r="T802" s="7" t="s">
        <v>2764</v>
      </c>
      <c r="U802" s="7" t="s">
        <v>76</v>
      </c>
      <c r="V802" s="26" t="e">
        <f t="shared" ca="1" si="31"/>
        <v>#NAME?</v>
      </c>
      <c r="W802" s="7"/>
      <c r="X802" s="7"/>
      <c r="Y802" s="31" t="s">
        <v>210</v>
      </c>
      <c r="Z802" s="32"/>
      <c r="AA802" s="33">
        <v>45063</v>
      </c>
      <c r="AB802" s="34">
        <v>49075100011941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44467.040000000001</v>
      </c>
      <c r="AK802" s="32">
        <v>8.4499999999999993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42" t="s">
        <v>2765</v>
      </c>
      <c r="C803" s="43" t="s">
        <v>2766</v>
      </c>
      <c r="D803" s="7" t="s">
        <v>18</v>
      </c>
      <c r="E803" s="7" t="s">
        <v>30</v>
      </c>
      <c r="F803" s="7" t="s">
        <v>93</v>
      </c>
      <c r="G803" s="7" t="e">
        <f t="shared" ca="1" si="30"/>
        <v>#NAME?</v>
      </c>
      <c r="H803" s="26" t="s">
        <v>215</v>
      </c>
      <c r="I803" s="26" t="s">
        <v>23</v>
      </c>
      <c r="J803" s="7" t="str">
        <f t="shared" si="33"/>
        <v>Não</v>
      </c>
      <c r="K803" s="27">
        <v>45271</v>
      </c>
      <c r="L803" s="7"/>
      <c r="M803" s="9" t="s">
        <v>83</v>
      </c>
      <c r="N803" s="28">
        <v>1.2E-2</v>
      </c>
      <c r="O803" s="6" t="s">
        <v>84</v>
      </c>
      <c r="P803" s="29">
        <v>0.1</v>
      </c>
      <c r="Q803" s="94"/>
      <c r="R803" s="94"/>
      <c r="S803" s="7" t="s">
        <v>208</v>
      </c>
      <c r="T803" s="7" t="s">
        <v>2767</v>
      </c>
      <c r="U803" s="7" t="s">
        <v>117</v>
      </c>
      <c r="V803" s="26" t="e">
        <f t="shared" ca="1" si="31"/>
        <v>#NAME?</v>
      </c>
      <c r="W803" s="7"/>
      <c r="X803" s="7"/>
      <c r="Y803" s="31" t="s">
        <v>210</v>
      </c>
      <c r="Z803" s="32"/>
      <c r="AA803" s="33">
        <v>45271</v>
      </c>
      <c r="AB803" s="34">
        <v>49075100013047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>
        <v>241127.73</v>
      </c>
      <c r="AR803" s="32">
        <v>240868.5</v>
      </c>
      <c r="AS803" s="32">
        <v>242741.27</v>
      </c>
      <c r="AT803" s="32">
        <v>194411.18</v>
      </c>
      <c r="AU803" s="32">
        <v>194120.7</v>
      </c>
      <c r="AV803" s="32">
        <v>133418.20000000001</v>
      </c>
      <c r="AW803" s="32">
        <v>134270.79999999999</v>
      </c>
      <c r="AX803" s="32">
        <v>99815.35</v>
      </c>
      <c r="AY803" s="32">
        <v>100728.06</v>
      </c>
      <c r="AZ803" s="32">
        <v>101128.31</v>
      </c>
      <c r="BA803" s="32">
        <v>40321.1</v>
      </c>
      <c r="BB803" s="32">
        <v>40319.33</v>
      </c>
      <c r="BC803" s="32">
        <v>40499.49</v>
      </c>
      <c r="BD803" s="32">
        <v>40868.79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14" t="s">
        <v>2768</v>
      </c>
      <c r="C804" s="4" t="s">
        <v>2769</v>
      </c>
      <c r="D804" s="7" t="s">
        <v>18</v>
      </c>
      <c r="E804" s="7" t="s">
        <v>19</v>
      </c>
      <c r="F804" s="7" t="s">
        <v>453</v>
      </c>
      <c r="G804" s="7" t="e">
        <f t="shared" ca="1" si="30"/>
        <v>#NAME?</v>
      </c>
      <c r="H804" s="26" t="s">
        <v>224</v>
      </c>
      <c r="I804" s="26" t="s">
        <v>291</v>
      </c>
      <c r="J804" s="7" t="str">
        <f t="shared" si="33"/>
        <v>Não</v>
      </c>
      <c r="K804" s="27">
        <v>45163</v>
      </c>
      <c r="L804" s="27"/>
      <c r="M804" s="7" t="s">
        <v>122</v>
      </c>
      <c r="N804" s="28">
        <v>0</v>
      </c>
      <c r="O804" s="7" t="s">
        <v>23</v>
      </c>
      <c r="P804" s="29">
        <v>0</v>
      </c>
      <c r="Q804" s="47"/>
      <c r="R804" s="47"/>
      <c r="S804" s="7" t="s">
        <v>208</v>
      </c>
      <c r="T804" s="7" t="s">
        <v>2770</v>
      </c>
      <c r="U804" s="7" t="s">
        <v>19</v>
      </c>
      <c r="V804" s="26" t="e">
        <f t="shared" ca="1" si="31"/>
        <v>#NAME?</v>
      </c>
      <c r="W804" s="7"/>
      <c r="X804" s="7"/>
      <c r="Y804" s="31" t="s">
        <v>210</v>
      </c>
      <c r="Z804" s="32"/>
      <c r="AA804" s="33">
        <v>45163</v>
      </c>
      <c r="AB804" s="34">
        <v>49075100011966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14" t="s">
        <v>2768</v>
      </c>
      <c r="C805" s="4" t="s">
        <v>2771</v>
      </c>
      <c r="D805" s="7" t="s">
        <v>18</v>
      </c>
      <c r="E805" s="7" t="s">
        <v>19</v>
      </c>
      <c r="F805" s="7" t="s">
        <v>453</v>
      </c>
      <c r="G805" s="7" t="e">
        <f t="shared" ca="1" si="30"/>
        <v>#NAME?</v>
      </c>
      <c r="H805" s="26" t="s">
        <v>224</v>
      </c>
      <c r="I805" s="26" t="s">
        <v>291</v>
      </c>
      <c r="J805" s="7" t="str">
        <f t="shared" si="33"/>
        <v>Não</v>
      </c>
      <c r="K805" s="27">
        <v>45163</v>
      </c>
      <c r="L805" s="27"/>
      <c r="M805" s="7" t="s">
        <v>122</v>
      </c>
      <c r="N805" s="28">
        <v>0</v>
      </c>
      <c r="O805" s="7" t="s">
        <v>23</v>
      </c>
      <c r="P805" s="29">
        <v>0</v>
      </c>
      <c r="Q805" s="47"/>
      <c r="R805" s="47"/>
      <c r="S805" s="7" t="s">
        <v>208</v>
      </c>
      <c r="T805" s="7" t="s">
        <v>2770</v>
      </c>
      <c r="U805" s="7" t="s">
        <v>19</v>
      </c>
      <c r="V805" s="26" t="e">
        <f t="shared" ca="1" si="31"/>
        <v>#NAME?</v>
      </c>
      <c r="W805" s="7"/>
      <c r="X805" s="7"/>
      <c r="Y805" s="31" t="s">
        <v>210</v>
      </c>
      <c r="Z805" s="32"/>
      <c r="AA805" s="33">
        <v>45163</v>
      </c>
      <c r="AB805" s="34">
        <v>49075100011974</v>
      </c>
      <c r="AC805" s="32"/>
      <c r="AD805" s="32"/>
      <c r="AE805" s="32"/>
      <c r="AF805" s="32"/>
      <c r="AG805" s="32"/>
      <c r="AH805" s="32"/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14" t="s">
        <v>2768</v>
      </c>
      <c r="C806" s="4" t="s">
        <v>2772</v>
      </c>
      <c r="D806" s="7" t="s">
        <v>18</v>
      </c>
      <c r="E806" s="7" t="s">
        <v>19</v>
      </c>
      <c r="F806" s="7" t="s">
        <v>453</v>
      </c>
      <c r="G806" s="7" t="e">
        <f t="shared" ca="1" si="30"/>
        <v>#NAME?</v>
      </c>
      <c r="H806" s="26" t="s">
        <v>224</v>
      </c>
      <c r="I806" s="26" t="s">
        <v>225</v>
      </c>
      <c r="J806" s="7" t="str">
        <f t="shared" si="33"/>
        <v>Não</v>
      </c>
      <c r="K806" s="27">
        <v>45163</v>
      </c>
      <c r="L806" s="27"/>
      <c r="M806" s="7" t="s">
        <v>22</v>
      </c>
      <c r="N806" s="28">
        <v>1.2E-2</v>
      </c>
      <c r="O806" s="7" t="s">
        <v>23</v>
      </c>
      <c r="P806" s="29">
        <v>0</v>
      </c>
      <c r="Q806" s="47"/>
      <c r="R806" s="47"/>
      <c r="S806" s="7" t="s">
        <v>208</v>
      </c>
      <c r="T806" s="7" t="s">
        <v>2770</v>
      </c>
      <c r="U806" s="7" t="s">
        <v>19</v>
      </c>
      <c r="V806" s="26" t="e">
        <f t="shared" ca="1" si="31"/>
        <v>#NAME?</v>
      </c>
      <c r="W806" s="7"/>
      <c r="X806" s="7"/>
      <c r="Y806" s="31" t="s">
        <v>210</v>
      </c>
      <c r="Z806" s="32"/>
      <c r="AA806" s="33">
        <v>45163</v>
      </c>
      <c r="AB806" s="34">
        <v>49075100011958</v>
      </c>
      <c r="AC806" s="32"/>
      <c r="AD806" s="32"/>
      <c r="AE806" s="32"/>
      <c r="AF806" s="32"/>
      <c r="AG806" s="32"/>
      <c r="AH806" s="32"/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2773</v>
      </c>
      <c r="C807" s="4" t="s">
        <v>2774</v>
      </c>
      <c r="D807" s="7" t="s">
        <v>18</v>
      </c>
      <c r="E807" s="7" t="s">
        <v>19</v>
      </c>
      <c r="F807" s="7" t="s">
        <v>453</v>
      </c>
      <c r="G807" s="7" t="e">
        <f t="shared" ca="1" si="30"/>
        <v>#NAME?</v>
      </c>
      <c r="H807" s="26" t="s">
        <v>224</v>
      </c>
      <c r="I807" s="26" t="s">
        <v>310</v>
      </c>
      <c r="J807" s="7" t="str">
        <f t="shared" si="33"/>
        <v>Não</v>
      </c>
      <c r="K807" s="27">
        <v>44973</v>
      </c>
      <c r="L807" s="7"/>
      <c r="M807" s="7" t="s">
        <v>122</v>
      </c>
      <c r="N807" s="28">
        <v>0</v>
      </c>
      <c r="O807" s="7" t="s">
        <v>23</v>
      </c>
      <c r="P807" s="29">
        <v>0</v>
      </c>
      <c r="Q807" s="30"/>
      <c r="R807" s="30" t="s">
        <v>834</v>
      </c>
      <c r="S807" s="7" t="s">
        <v>208</v>
      </c>
      <c r="T807" s="7" t="s">
        <v>2775</v>
      </c>
      <c r="U807" s="7" t="s">
        <v>19</v>
      </c>
      <c r="V807" s="26" t="e">
        <f t="shared" ca="1" si="31"/>
        <v>#NAME?</v>
      </c>
      <c r="W807" s="7"/>
      <c r="X807" s="7"/>
      <c r="Y807" s="31" t="s">
        <v>210</v>
      </c>
      <c r="Z807" s="32"/>
      <c r="AA807" s="33">
        <v>44973</v>
      </c>
      <c r="AB807" s="34">
        <v>49075100003955</v>
      </c>
      <c r="AC807" s="32"/>
      <c r="AD807" s="32"/>
      <c r="AE807" s="32"/>
      <c r="AF807" s="32">
        <v>0</v>
      </c>
      <c r="AG807" s="32">
        <v>42071.82</v>
      </c>
      <c r="AH807" s="32">
        <v>48573.21</v>
      </c>
      <c r="AI807" s="32">
        <v>48813.34</v>
      </c>
      <c r="AJ807" s="32">
        <v>49815.46</v>
      </c>
      <c r="AK807" s="32">
        <v>50614.22</v>
      </c>
      <c r="AL807" s="32">
        <v>50918.73</v>
      </c>
      <c r="AM807" s="32">
        <v>50738.19</v>
      </c>
      <c r="AN807" s="32">
        <v>50628.89</v>
      </c>
      <c r="AO807" s="32">
        <v>50584.61</v>
      </c>
      <c r="AP807" s="32">
        <v>51127.98</v>
      </c>
      <c r="AQ807" s="32">
        <v>65685.149999999994</v>
      </c>
      <c r="AR807" s="32">
        <v>65122.87</v>
      </c>
      <c r="AS807" s="32">
        <v>65731.06</v>
      </c>
      <c r="AT807" s="32">
        <v>66405.759999999995</v>
      </c>
      <c r="AU807" s="32">
        <v>65968.55</v>
      </c>
      <c r="AV807" s="32">
        <v>66348.039999999994</v>
      </c>
      <c r="AW807" s="32">
        <v>66900.44</v>
      </c>
      <c r="AX807" s="32">
        <v>67510.97</v>
      </c>
      <c r="AY807" s="32">
        <v>68106.210000000006</v>
      </c>
      <c r="AZ807" s="32">
        <v>68631.539999999994</v>
      </c>
      <c r="BA807" s="32">
        <v>69291.75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40" t="s">
        <v>2776</v>
      </c>
      <c r="C808" s="41" t="s">
        <v>2777</v>
      </c>
      <c r="D808" s="7" t="s">
        <v>107</v>
      </c>
      <c r="E808" s="7" t="s">
        <v>19</v>
      </c>
      <c r="F808" s="7" t="s">
        <v>220</v>
      </c>
      <c r="G808" s="7" t="e">
        <f t="shared" ca="1" si="30"/>
        <v>#NAME?</v>
      </c>
      <c r="H808" s="26" t="s">
        <v>215</v>
      </c>
      <c r="I808" s="26" t="s">
        <v>23</v>
      </c>
      <c r="J808" s="7" t="str">
        <f t="shared" si="33"/>
        <v>Não</v>
      </c>
      <c r="K808" s="27">
        <v>45419</v>
      </c>
      <c r="L808" s="7"/>
      <c r="M808" s="7" t="s">
        <v>83</v>
      </c>
      <c r="N808" s="28">
        <v>1.2E-2</v>
      </c>
      <c r="O808" s="7" t="s">
        <v>84</v>
      </c>
      <c r="P808" s="29">
        <v>0.1</v>
      </c>
      <c r="Q808" s="94"/>
      <c r="R808" s="30"/>
      <c r="S808" s="7" t="s">
        <v>208</v>
      </c>
      <c r="T808" s="12" t="s">
        <v>2778</v>
      </c>
      <c r="U808" s="7" t="s">
        <v>19</v>
      </c>
      <c r="V808" s="26" t="e">
        <f t="shared" ca="1" si="31"/>
        <v>#NAME?</v>
      </c>
      <c r="W808" s="7"/>
      <c r="X808" s="7" t="s">
        <v>34</v>
      </c>
      <c r="Y808" s="31" t="s">
        <v>210</v>
      </c>
      <c r="Z808" s="32"/>
      <c r="AA808" s="33">
        <v>45419</v>
      </c>
      <c r="AB808" s="34">
        <v>49075100014604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54918.28</v>
      </c>
      <c r="AW808" s="32">
        <v>55291.74</v>
      </c>
      <c r="AX808" s="32">
        <v>57115.53</v>
      </c>
      <c r="AY808" s="32">
        <v>59656.86</v>
      </c>
      <c r="AZ808" s="32">
        <v>59166.14</v>
      </c>
      <c r="BA808" s="32">
        <v>59208.800000000003</v>
      </c>
      <c r="BB808" s="32">
        <v>59375.22</v>
      </c>
      <c r="BC808" s="32">
        <v>59785.06</v>
      </c>
      <c r="BD808" s="32">
        <v>60266.64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3" t="s">
        <v>2779</v>
      </c>
      <c r="C809" s="4" t="s">
        <v>2780</v>
      </c>
      <c r="D809" s="7" t="s">
        <v>18</v>
      </c>
      <c r="E809" s="7" t="s">
        <v>76</v>
      </c>
      <c r="F809" s="7" t="s">
        <v>88</v>
      </c>
      <c r="G809" s="7" t="e">
        <f t="shared" ca="1" si="30"/>
        <v>#NAME?</v>
      </c>
      <c r="H809" s="26" t="s">
        <v>224</v>
      </c>
      <c r="I809" s="26" t="s">
        <v>225</v>
      </c>
      <c r="J809" s="7" t="str">
        <f t="shared" si="33"/>
        <v>Não</v>
      </c>
      <c r="K809" s="27">
        <v>45015</v>
      </c>
      <c r="L809" s="7"/>
      <c r="M809" s="7" t="s">
        <v>22</v>
      </c>
      <c r="N809" s="28">
        <v>1.2E-2</v>
      </c>
      <c r="O809" s="7" t="s">
        <v>23</v>
      </c>
      <c r="P809" s="29">
        <v>0</v>
      </c>
      <c r="Q809" s="94"/>
      <c r="R809" s="94"/>
      <c r="S809" s="7" t="s">
        <v>208</v>
      </c>
      <c r="T809" s="7" t="s">
        <v>2781</v>
      </c>
      <c r="U809" s="7" t="s">
        <v>19</v>
      </c>
      <c r="V809" s="26" t="e">
        <f t="shared" ca="1" si="31"/>
        <v>#NAME?</v>
      </c>
      <c r="W809" s="7"/>
      <c r="X809" s="7"/>
      <c r="Y809" s="31" t="s">
        <v>210</v>
      </c>
      <c r="Z809" s="32"/>
      <c r="AA809" s="33">
        <v>45015</v>
      </c>
      <c r="AB809" s="34">
        <v>49075100006784</v>
      </c>
      <c r="AC809" s="32"/>
      <c r="AD809" s="32"/>
      <c r="AE809" s="32"/>
      <c r="AF809" s="32"/>
      <c r="AG809" s="32"/>
      <c r="AH809" s="32">
        <v>160000</v>
      </c>
      <c r="AI809" s="32">
        <v>272043.36</v>
      </c>
      <c r="AJ809" s="32">
        <v>274010.13</v>
      </c>
      <c r="AK809" s="32">
        <v>276251.33</v>
      </c>
      <c r="AL809" s="32">
        <v>136932.44</v>
      </c>
      <c r="AM809" s="32">
        <v>122936.31</v>
      </c>
      <c r="AN809" s="32">
        <v>100114.2</v>
      </c>
      <c r="AO809" s="32">
        <v>94902.41</v>
      </c>
      <c r="AP809" s="32">
        <v>71309.039999999994</v>
      </c>
      <c r="AQ809" s="32">
        <v>61725.21</v>
      </c>
      <c r="AR809" s="32">
        <v>36465.339999999997</v>
      </c>
      <c r="AS809" s="32">
        <v>36133.910000000003</v>
      </c>
      <c r="AT809" s="32">
        <v>30358.37</v>
      </c>
      <c r="AU809" s="32">
        <v>10091.780000000001</v>
      </c>
      <c r="AV809" s="32">
        <v>7146.44</v>
      </c>
      <c r="AW809" s="32">
        <v>10003.969999999999</v>
      </c>
      <c r="AX809" s="32">
        <v>10086.67</v>
      </c>
      <c r="AY809" s="32">
        <v>12164.22</v>
      </c>
      <c r="AZ809" s="32">
        <v>2107.56</v>
      </c>
      <c r="BA809" s="32">
        <v>0</v>
      </c>
      <c r="BB809" s="32">
        <v>0</v>
      </c>
      <c r="BC809" s="32">
        <v>1.1200000000000001</v>
      </c>
      <c r="BD809" s="32">
        <v>1.1200000000000001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14" t="s">
        <v>2782</v>
      </c>
      <c r="C810" s="4" t="s">
        <v>2783</v>
      </c>
      <c r="D810" s="7" t="s">
        <v>204</v>
      </c>
      <c r="E810" s="7" t="s">
        <v>19</v>
      </c>
      <c r="F810" s="7" t="s">
        <v>272</v>
      </c>
      <c r="G810" s="7" t="e">
        <f t="shared" ca="1" si="30"/>
        <v>#NAME?</v>
      </c>
      <c r="H810" s="26" t="s">
        <v>224</v>
      </c>
      <c r="I810" s="26" t="s">
        <v>252</v>
      </c>
      <c r="J810" s="7" t="str">
        <f t="shared" si="33"/>
        <v>Sim</v>
      </c>
      <c r="K810" s="27">
        <v>45279</v>
      </c>
      <c r="L810" s="7"/>
      <c r="M810" s="7" t="s">
        <v>273</v>
      </c>
      <c r="N810" s="28">
        <v>3.0000000000000001E-3</v>
      </c>
      <c r="O810" s="7" t="s">
        <v>23</v>
      </c>
      <c r="P810" s="29">
        <v>0</v>
      </c>
      <c r="Q810" s="39" t="s">
        <v>2784</v>
      </c>
      <c r="R810" s="94"/>
      <c r="S810" s="7" t="s">
        <v>208</v>
      </c>
      <c r="T810" s="7" t="s">
        <v>2785</v>
      </c>
      <c r="U810" s="7" t="s">
        <v>276</v>
      </c>
      <c r="V810" s="26" t="e">
        <f t="shared" ca="1" si="31"/>
        <v>#NAME?</v>
      </c>
      <c r="W810" s="7"/>
      <c r="X810" s="7"/>
      <c r="Y810" s="31" t="s">
        <v>210</v>
      </c>
      <c r="Z810" s="32"/>
      <c r="AA810" s="33">
        <v>45279</v>
      </c>
      <c r="AB810" s="34">
        <v>49075100013489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155014.6</v>
      </c>
      <c r="AR810" s="32">
        <v>209411.61</v>
      </c>
      <c r="AS810" s="32">
        <v>2482.92</v>
      </c>
      <c r="AT810" s="32">
        <v>2503.58</v>
      </c>
      <c r="AU810" s="32">
        <v>2525.5100000000002</v>
      </c>
      <c r="AV810" s="32">
        <v>2534.64</v>
      </c>
      <c r="AW810" s="32">
        <v>12092.46</v>
      </c>
      <c r="AX810" s="32">
        <v>271419.8</v>
      </c>
      <c r="AY810" s="32">
        <v>344248.03</v>
      </c>
      <c r="AZ810" s="32">
        <v>301856.5</v>
      </c>
      <c r="BA810" s="32">
        <v>849047.07</v>
      </c>
      <c r="BB810" s="32">
        <v>824833.77</v>
      </c>
      <c r="BC810" s="32">
        <v>811545.65</v>
      </c>
      <c r="BD810" s="32">
        <v>792676.52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14" t="s">
        <v>2786</v>
      </c>
      <c r="C811" s="4" t="s">
        <v>2787</v>
      </c>
      <c r="D811" s="7" t="s">
        <v>18</v>
      </c>
      <c r="E811" s="7" t="s">
        <v>19</v>
      </c>
      <c r="F811" s="7" t="s">
        <v>2788</v>
      </c>
      <c r="G811" s="7" t="e">
        <f t="shared" ca="1" si="30"/>
        <v>#NAME?</v>
      </c>
      <c r="H811" s="26" t="s">
        <v>224</v>
      </c>
      <c r="I811" s="26" t="s">
        <v>291</v>
      </c>
      <c r="J811" s="7" t="str">
        <f t="shared" si="33"/>
        <v>Não</v>
      </c>
      <c r="K811" s="27">
        <v>44998</v>
      </c>
      <c r="L811" s="7"/>
      <c r="M811" s="7" t="s">
        <v>424</v>
      </c>
      <c r="N811" s="28">
        <v>1.9E-2</v>
      </c>
      <c r="O811" s="7" t="s">
        <v>84</v>
      </c>
      <c r="P811" s="29">
        <v>0.2</v>
      </c>
      <c r="Q811" s="94"/>
      <c r="R811" s="94"/>
      <c r="S811" s="7" t="s">
        <v>208</v>
      </c>
      <c r="T811" s="7" t="s">
        <v>2789</v>
      </c>
      <c r="U811" s="7" t="s">
        <v>19</v>
      </c>
      <c r="V811" s="26" t="e">
        <f t="shared" ca="1" si="31"/>
        <v>#NAME?</v>
      </c>
      <c r="W811" s="7"/>
      <c r="X811" s="7"/>
      <c r="Y811" s="31" t="s">
        <v>210</v>
      </c>
      <c r="Z811" s="32"/>
      <c r="AA811" s="33">
        <v>44998</v>
      </c>
      <c r="AB811" s="34">
        <v>49075100009562</v>
      </c>
      <c r="AC811" s="32"/>
      <c r="AD811" s="32"/>
      <c r="AE811" s="32"/>
      <c r="AF811" s="32"/>
      <c r="AG811" s="32">
        <v>0</v>
      </c>
      <c r="AH811" s="32">
        <v>49617.77</v>
      </c>
      <c r="AI811" s="32">
        <v>49918.83</v>
      </c>
      <c r="AJ811" s="32">
        <v>26661.75</v>
      </c>
      <c r="AK811" s="32">
        <v>50.26</v>
      </c>
      <c r="AL811" s="32">
        <v>50.26</v>
      </c>
      <c r="AM811" s="32">
        <v>50.26</v>
      </c>
      <c r="AN811" s="32">
        <v>50.26</v>
      </c>
      <c r="AO811" s="32">
        <v>50.26</v>
      </c>
      <c r="AP811" s="32">
        <v>50.26</v>
      </c>
      <c r="AQ811" s="32">
        <v>50.26</v>
      </c>
      <c r="AR811" s="32">
        <v>50.26</v>
      </c>
      <c r="AS811" s="32">
        <v>50.26</v>
      </c>
      <c r="AT811" s="32">
        <v>50.26</v>
      </c>
      <c r="AU811" s="32">
        <v>902.31</v>
      </c>
      <c r="AV811" s="32">
        <v>902.31</v>
      </c>
      <c r="AW811" s="32">
        <v>902.31</v>
      </c>
      <c r="AX811" s="32">
        <v>902.31</v>
      </c>
      <c r="AY811" s="32">
        <v>902.31</v>
      </c>
      <c r="AZ811" s="32">
        <v>902.31</v>
      </c>
      <c r="BA811" s="32">
        <v>902.31</v>
      </c>
      <c r="BB811" s="32">
        <v>902.31</v>
      </c>
      <c r="BC811" s="32">
        <v>902.31</v>
      </c>
      <c r="BD811" s="32">
        <v>902.31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14" t="s">
        <v>2790</v>
      </c>
      <c r="C812" s="4" t="s">
        <v>2791</v>
      </c>
      <c r="D812" s="7" t="s">
        <v>18</v>
      </c>
      <c r="E812" s="7" t="s">
        <v>76</v>
      </c>
      <c r="F812" s="7" t="s">
        <v>88</v>
      </c>
      <c r="G812" s="7" t="e">
        <f t="shared" ca="1" si="30"/>
        <v>#NAME?</v>
      </c>
      <c r="H812" s="26" t="s">
        <v>224</v>
      </c>
      <c r="I812" s="26" t="s">
        <v>225</v>
      </c>
      <c r="J812" s="7" t="str">
        <f t="shared" si="33"/>
        <v>Não</v>
      </c>
      <c r="K812" s="27">
        <v>45163</v>
      </c>
      <c r="L812" s="27"/>
      <c r="M812" s="7" t="s">
        <v>22</v>
      </c>
      <c r="N812" s="28">
        <v>1.2E-2</v>
      </c>
      <c r="O812" s="7" t="s">
        <v>23</v>
      </c>
      <c r="P812" s="29">
        <v>0</v>
      </c>
      <c r="Q812" s="94"/>
      <c r="R812" s="94"/>
      <c r="S812" s="7" t="s">
        <v>208</v>
      </c>
      <c r="T812" s="7" t="s">
        <v>2792</v>
      </c>
      <c r="U812" s="7" t="s">
        <v>76</v>
      </c>
      <c r="V812" s="26" t="e">
        <f t="shared" ca="1" si="31"/>
        <v>#NAME?</v>
      </c>
      <c r="W812" s="7"/>
      <c r="X812" s="7"/>
      <c r="Y812" s="31" t="s">
        <v>210</v>
      </c>
      <c r="Z812" s="32"/>
      <c r="AA812" s="33">
        <v>45163</v>
      </c>
      <c r="AB812" s="34">
        <v>49075100011982</v>
      </c>
      <c r="AC812" s="32"/>
      <c r="AD812" s="32"/>
      <c r="AE812" s="32"/>
      <c r="AF812" s="32"/>
      <c r="AG812" s="32"/>
      <c r="AH812" s="32"/>
      <c r="AI812" s="32"/>
      <c r="AJ812" s="32"/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2793</v>
      </c>
      <c r="C813" s="4" t="s">
        <v>2794</v>
      </c>
      <c r="D813" s="7" t="s">
        <v>18</v>
      </c>
      <c r="E813" s="7" t="s">
        <v>19</v>
      </c>
      <c r="F813" s="7" t="s">
        <v>97</v>
      </c>
      <c r="G813" s="7" t="e">
        <f t="shared" ca="1" si="30"/>
        <v>#NAME?</v>
      </c>
      <c r="H813" s="26" t="s">
        <v>215</v>
      </c>
      <c r="I813" s="26" t="s">
        <v>23</v>
      </c>
      <c r="J813" s="7" t="str">
        <f t="shared" si="33"/>
        <v>Não</v>
      </c>
      <c r="K813" s="27">
        <v>45048</v>
      </c>
      <c r="L813" s="7"/>
      <c r="M813" s="7" t="s">
        <v>22</v>
      </c>
      <c r="N813" s="28">
        <v>1.2E-2</v>
      </c>
      <c r="O813" s="7" t="s">
        <v>23</v>
      </c>
      <c r="P813" s="29">
        <v>0</v>
      </c>
      <c r="Q813" s="94"/>
      <c r="R813" s="94"/>
      <c r="S813" s="7" t="s">
        <v>208</v>
      </c>
      <c r="T813" s="7" t="s">
        <v>2795</v>
      </c>
      <c r="U813" s="7" t="s">
        <v>19</v>
      </c>
      <c r="V813" s="26" t="e">
        <f t="shared" ca="1" si="31"/>
        <v>#NAME?</v>
      </c>
      <c r="W813" s="7"/>
      <c r="X813" s="7"/>
      <c r="Y813" s="31" t="s">
        <v>210</v>
      </c>
      <c r="Z813" s="32"/>
      <c r="AA813" s="33">
        <v>45048</v>
      </c>
      <c r="AB813" s="34">
        <v>49075100007251</v>
      </c>
      <c r="AC813" s="32"/>
      <c r="AD813" s="32"/>
      <c r="AE813" s="32"/>
      <c r="AF813" s="32"/>
      <c r="AG813" s="32"/>
      <c r="AH813" s="32">
        <v>0</v>
      </c>
      <c r="AI813" s="32">
        <v>508810.75</v>
      </c>
      <c r="AJ813" s="32">
        <v>775970.71</v>
      </c>
      <c r="AK813" s="32">
        <v>784615.31</v>
      </c>
      <c r="AL813" s="32">
        <v>790313.84</v>
      </c>
      <c r="AM813" s="32">
        <v>796962.58</v>
      </c>
      <c r="AN813" s="32">
        <v>799686.48</v>
      </c>
      <c r="AO813" s="32">
        <v>802618.33</v>
      </c>
      <c r="AP813" s="32">
        <v>809988.99</v>
      </c>
      <c r="AQ813" s="32">
        <v>817678.62</v>
      </c>
      <c r="AR813" s="32">
        <v>823387.03</v>
      </c>
      <c r="AS813" s="32">
        <v>829725.01</v>
      </c>
      <c r="AT813" s="32">
        <v>836610.72</v>
      </c>
      <c r="AU813" s="32">
        <v>840050.8</v>
      </c>
      <c r="AV813" s="32">
        <v>843191.6</v>
      </c>
      <c r="AW813" s="32">
        <v>818172.9</v>
      </c>
      <c r="AX813" s="32">
        <v>822048.6</v>
      </c>
      <c r="AY813" s="32">
        <v>838500.15</v>
      </c>
      <c r="AZ813" s="32">
        <v>837543.87</v>
      </c>
      <c r="BA813" s="32">
        <v>844877.27</v>
      </c>
      <c r="BB813" s="32">
        <v>850996.1</v>
      </c>
      <c r="BC813" s="32">
        <v>856837.67</v>
      </c>
      <c r="BD813" s="32">
        <v>864032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2796</v>
      </c>
      <c r="C814" s="4" t="s">
        <v>2797</v>
      </c>
      <c r="D814" s="7" t="s">
        <v>18</v>
      </c>
      <c r="E814" s="7" t="s">
        <v>76</v>
      </c>
      <c r="F814" s="7" t="s">
        <v>88</v>
      </c>
      <c r="G814" s="7" t="e">
        <f t="shared" ca="1" si="30"/>
        <v>#NAME?</v>
      </c>
      <c r="H814" s="26" t="s">
        <v>224</v>
      </c>
      <c r="I814" s="26" t="s">
        <v>225</v>
      </c>
      <c r="J814" s="7" t="str">
        <f t="shared" si="33"/>
        <v>Não</v>
      </c>
      <c r="K814" s="27">
        <v>45163</v>
      </c>
      <c r="L814" s="27"/>
      <c r="M814" s="7" t="s">
        <v>22</v>
      </c>
      <c r="N814" s="28">
        <v>1.2E-2</v>
      </c>
      <c r="O814" s="7" t="s">
        <v>23</v>
      </c>
      <c r="P814" s="29">
        <v>0</v>
      </c>
      <c r="Q814" s="94"/>
      <c r="R814" s="30" t="s">
        <v>2798</v>
      </c>
      <c r="S814" s="7" t="s">
        <v>208</v>
      </c>
      <c r="T814" s="7" t="s">
        <v>2799</v>
      </c>
      <c r="U814" s="7" t="s">
        <v>76</v>
      </c>
      <c r="V814" s="26" t="e">
        <f t="shared" ca="1" si="31"/>
        <v>#NAME?</v>
      </c>
      <c r="W814" s="7"/>
      <c r="X814" s="7"/>
      <c r="Y814" s="31" t="s">
        <v>210</v>
      </c>
      <c r="Z814" s="32"/>
      <c r="AA814" s="33">
        <v>45163</v>
      </c>
      <c r="AB814" s="34">
        <v>49075100011990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2800</v>
      </c>
      <c r="C815" s="4" t="s">
        <v>2801</v>
      </c>
      <c r="D815" s="7" t="s">
        <v>18</v>
      </c>
      <c r="E815" s="7" t="s">
        <v>76</v>
      </c>
      <c r="F815" s="7" t="s">
        <v>351</v>
      </c>
      <c r="G815" s="7" t="e">
        <f t="shared" ca="1" si="30"/>
        <v>#NAME?</v>
      </c>
      <c r="H815" s="26" t="s">
        <v>224</v>
      </c>
      <c r="I815" s="26" t="s">
        <v>225</v>
      </c>
      <c r="J815" s="7" t="str">
        <f t="shared" si="33"/>
        <v>Não</v>
      </c>
      <c r="K815" s="27">
        <v>45321</v>
      </c>
      <c r="L815" s="2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30" t="s">
        <v>2802</v>
      </c>
      <c r="S815" s="7" t="s">
        <v>208</v>
      </c>
      <c r="T815" s="7" t="s">
        <v>2803</v>
      </c>
      <c r="U815" s="7" t="s">
        <v>76</v>
      </c>
      <c r="V815" s="26" t="e">
        <f t="shared" ca="1" si="31"/>
        <v>#NAME?</v>
      </c>
      <c r="W815" s="7"/>
      <c r="X815" s="7"/>
      <c r="Y815" s="31" t="s">
        <v>210</v>
      </c>
      <c r="Z815" s="32"/>
      <c r="AA815" s="33">
        <v>45321</v>
      </c>
      <c r="AB815" s="34">
        <v>49075100013241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>
        <v>0</v>
      </c>
      <c r="AS815" s="32">
        <v>100304.51</v>
      </c>
      <c r="AT815" s="32">
        <v>101205.41</v>
      </c>
      <c r="AU815" s="32">
        <v>101972.82</v>
      </c>
      <c r="AV815" s="32">
        <v>0</v>
      </c>
      <c r="AW815" s="32">
        <v>39.909999999999997</v>
      </c>
      <c r="AX815" s="32">
        <v>39.909999999999997</v>
      </c>
      <c r="AY815" s="32">
        <v>39.909999999999997</v>
      </c>
      <c r="AZ815" s="32">
        <v>39.909999999999997</v>
      </c>
      <c r="BA815" s="32">
        <v>39.909999999999997</v>
      </c>
      <c r="BB815" s="32">
        <v>39.909999999999997</v>
      </c>
      <c r="BC815" s="32">
        <v>39.909999999999997</v>
      </c>
      <c r="BD815" s="32">
        <v>39.909999999999997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2804</v>
      </c>
      <c r="C816" s="4" t="s">
        <v>2805</v>
      </c>
      <c r="D816" s="7" t="s">
        <v>18</v>
      </c>
      <c r="E816" s="7" t="s">
        <v>76</v>
      </c>
      <c r="F816" s="7" t="s">
        <v>77</v>
      </c>
      <c r="G816" s="7" t="e">
        <f t="shared" ca="1" si="30"/>
        <v>#NAME?</v>
      </c>
      <c r="H816" s="26" t="s">
        <v>215</v>
      </c>
      <c r="I816" s="26" t="s">
        <v>23</v>
      </c>
      <c r="J816" s="7" t="str">
        <f t="shared" si="33"/>
        <v>Sim</v>
      </c>
      <c r="K816" s="27">
        <v>45105</v>
      </c>
      <c r="L816" s="27"/>
      <c r="M816" s="7" t="s">
        <v>22</v>
      </c>
      <c r="N816" s="28">
        <v>1.2E-2</v>
      </c>
      <c r="O816" s="7" t="s">
        <v>23</v>
      </c>
      <c r="P816" s="29">
        <v>0</v>
      </c>
      <c r="Q816" s="30" t="s">
        <v>2806</v>
      </c>
      <c r="R816" s="30"/>
      <c r="S816" s="7" t="s">
        <v>208</v>
      </c>
      <c r="T816" s="7" t="s">
        <v>2807</v>
      </c>
      <c r="U816" s="7" t="s">
        <v>76</v>
      </c>
      <c r="V816" s="26" t="e">
        <f t="shared" ca="1" si="31"/>
        <v>#NAME?</v>
      </c>
      <c r="W816" s="7"/>
      <c r="X816" s="7"/>
      <c r="Y816" s="31" t="s">
        <v>210</v>
      </c>
      <c r="Z816" s="32"/>
      <c r="AA816" s="33">
        <v>45105</v>
      </c>
      <c r="AB816" s="34">
        <v>49075100007039</v>
      </c>
      <c r="AC816" s="32"/>
      <c r="AD816" s="32"/>
      <c r="AE816" s="32"/>
      <c r="AF816" s="32"/>
      <c r="AG816" s="32"/>
      <c r="AH816" s="32"/>
      <c r="AI816" s="32"/>
      <c r="AJ816" s="32"/>
      <c r="AK816" s="32">
        <v>41342.639999999999</v>
      </c>
      <c r="AL816" s="32">
        <v>353197.08</v>
      </c>
      <c r="AM816" s="32">
        <v>356698.92</v>
      </c>
      <c r="AN816" s="32">
        <v>359344.38</v>
      </c>
      <c r="AO816" s="32">
        <v>362677.22</v>
      </c>
      <c r="AP816" s="32">
        <v>365512.31</v>
      </c>
      <c r="AQ816" s="32">
        <v>368420.65</v>
      </c>
      <c r="AR816" s="32">
        <v>367439.83</v>
      </c>
      <c r="AS816" s="32">
        <v>362079.85</v>
      </c>
      <c r="AT816" s="32">
        <v>279463.95</v>
      </c>
      <c r="AU816" s="32">
        <v>281538.18</v>
      </c>
      <c r="AV816" s="32">
        <v>283595.09999999998</v>
      </c>
      <c r="AW816" s="32">
        <v>285064</v>
      </c>
      <c r="AX816" s="32">
        <v>166313.4</v>
      </c>
      <c r="AY816" s="32">
        <v>167543.56</v>
      </c>
      <c r="AZ816" s="32">
        <v>134094.03</v>
      </c>
      <c r="BA816" s="32">
        <v>135334.93</v>
      </c>
      <c r="BB816" s="32">
        <v>135750.25</v>
      </c>
      <c r="BC816" s="32">
        <v>136911</v>
      </c>
      <c r="BD816" s="32">
        <v>56837.93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2808</v>
      </c>
      <c r="C817" s="4" t="s">
        <v>2809</v>
      </c>
      <c r="D817" s="7" t="s">
        <v>18</v>
      </c>
      <c r="E817" s="7" t="s">
        <v>19</v>
      </c>
      <c r="F817" s="7" t="s">
        <v>453</v>
      </c>
      <c r="G817" s="7" t="e">
        <f t="shared" ca="1" si="30"/>
        <v>#NAME?</v>
      </c>
      <c r="H817" s="26" t="s">
        <v>224</v>
      </c>
      <c r="I817" s="26" t="s">
        <v>225</v>
      </c>
      <c r="J817" s="7" t="str">
        <f t="shared" si="33"/>
        <v>Não</v>
      </c>
      <c r="K817" s="27">
        <v>45166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94"/>
      <c r="S817" s="7" t="s">
        <v>208</v>
      </c>
      <c r="T817" s="4" t="s">
        <v>2810</v>
      </c>
      <c r="U817" s="7" t="s">
        <v>19</v>
      </c>
      <c r="V817" s="26" t="e">
        <f t="shared" ca="1" si="31"/>
        <v>#NAME?</v>
      </c>
      <c r="W817" s="7"/>
      <c r="X817" s="7"/>
      <c r="Y817" s="31" t="s">
        <v>210</v>
      </c>
      <c r="Z817" s="32"/>
      <c r="AA817" s="33">
        <v>45166</v>
      </c>
      <c r="AB817" s="34">
        <v>49075100012008</v>
      </c>
      <c r="AC817" s="32"/>
      <c r="AD817" s="32"/>
      <c r="AE817" s="32"/>
      <c r="AF817" s="32"/>
      <c r="AG817" s="32">
        <v>0</v>
      </c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3" t="s">
        <v>2811</v>
      </c>
      <c r="C818" s="4" t="s">
        <v>2812</v>
      </c>
      <c r="D818" s="7" t="s">
        <v>18</v>
      </c>
      <c r="E818" s="7" t="s">
        <v>30</v>
      </c>
      <c r="F818" s="7" t="s">
        <v>31</v>
      </c>
      <c r="G818" s="7" t="e">
        <f t="shared" ca="1" si="30"/>
        <v>#NAME?</v>
      </c>
      <c r="H818" s="26" t="s">
        <v>215</v>
      </c>
      <c r="I818" s="26" t="s">
        <v>23</v>
      </c>
      <c r="J818" s="7" t="str">
        <f t="shared" si="33"/>
        <v>Não</v>
      </c>
      <c r="K818" s="27">
        <v>45163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47"/>
      <c r="R818" s="30"/>
      <c r="S818" s="7" t="s">
        <v>208</v>
      </c>
      <c r="T818" s="7" t="s">
        <v>2813</v>
      </c>
      <c r="U818" s="7" t="s">
        <v>117</v>
      </c>
      <c r="V818" s="26" t="e">
        <f t="shared" ca="1" si="31"/>
        <v>#NAME?</v>
      </c>
      <c r="W818" s="7"/>
      <c r="X818" s="7"/>
      <c r="Y818" s="31" t="s">
        <v>210</v>
      </c>
      <c r="Z818" s="32"/>
      <c r="AA818" s="33">
        <v>45163</v>
      </c>
      <c r="AB818" s="34">
        <v>49075100008086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212285.51</v>
      </c>
      <c r="AN818" s="32">
        <v>213887.99</v>
      </c>
      <c r="AO818" s="32">
        <v>215498.84</v>
      </c>
      <c r="AP818" s="32">
        <v>217365.1</v>
      </c>
      <c r="AQ818" s="32">
        <v>219164.85</v>
      </c>
      <c r="AR818" s="32">
        <v>218353.98</v>
      </c>
      <c r="AS818" s="32">
        <v>219918.23</v>
      </c>
      <c r="AT818" s="32">
        <v>220877.83</v>
      </c>
      <c r="AU818" s="32">
        <v>222419.64</v>
      </c>
      <c r="AV818" s="32">
        <v>224094.1</v>
      </c>
      <c r="AW818" s="32">
        <v>225730.2</v>
      </c>
      <c r="AX818" s="32">
        <v>227507.9</v>
      </c>
      <c r="AY818" s="32">
        <v>229078.69</v>
      </c>
      <c r="AZ818" s="32">
        <v>230696.88</v>
      </c>
      <c r="BA818" s="32">
        <v>232821.19</v>
      </c>
      <c r="BB818" s="32">
        <v>234500.54</v>
      </c>
      <c r="BC818" s="32">
        <v>236243.35</v>
      </c>
      <c r="BD818" s="32">
        <v>236937.43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2814</v>
      </c>
      <c r="C819" s="4" t="s">
        <v>2815</v>
      </c>
      <c r="D819" s="7" t="s">
        <v>204</v>
      </c>
      <c r="E819" s="7" t="s">
        <v>19</v>
      </c>
      <c r="F819" s="7" t="s">
        <v>916</v>
      </c>
      <c r="G819" s="7" t="e">
        <f t="shared" ca="1" si="30"/>
        <v>#NAME?</v>
      </c>
      <c r="H819" s="26" t="s">
        <v>215</v>
      </c>
      <c r="I819" s="26" t="s">
        <v>23</v>
      </c>
      <c r="J819" s="7" t="str">
        <f t="shared" si="33"/>
        <v>Não</v>
      </c>
      <c r="K819" s="27">
        <v>44995</v>
      </c>
      <c r="L819" s="7"/>
      <c r="M819" s="7" t="s">
        <v>267</v>
      </c>
      <c r="N819" s="28">
        <v>1.4999999999999999E-2</v>
      </c>
      <c r="O819" s="7" t="s">
        <v>84</v>
      </c>
      <c r="P819" s="29">
        <v>0.1</v>
      </c>
      <c r="Q819" s="94"/>
      <c r="R819" s="94"/>
      <c r="S819" s="7" t="s">
        <v>208</v>
      </c>
      <c r="T819" s="7" t="s">
        <v>2816</v>
      </c>
      <c r="U819" s="7" t="s">
        <v>19</v>
      </c>
      <c r="V819" s="26" t="e">
        <f t="shared" ca="1" si="31"/>
        <v>#NAME?</v>
      </c>
      <c r="W819" s="7"/>
      <c r="X819" s="7"/>
      <c r="Y819" s="31" t="s">
        <v>210</v>
      </c>
      <c r="Z819" s="32"/>
      <c r="AA819" s="33">
        <v>44995</v>
      </c>
      <c r="AB819" s="34">
        <v>49075100012814</v>
      </c>
      <c r="AC819" s="32"/>
      <c r="AD819" s="32"/>
      <c r="AE819" s="32"/>
      <c r="AF819" s="32"/>
      <c r="AG819" s="32"/>
      <c r="AH819" s="32">
        <v>60571.25</v>
      </c>
      <c r="AI819" s="32">
        <v>94101.27</v>
      </c>
      <c r="AJ819" s="32">
        <v>95641.04</v>
      </c>
      <c r="AK819" s="32">
        <v>97219.44</v>
      </c>
      <c r="AL819" s="32">
        <v>98019.24</v>
      </c>
      <c r="AM819" s="32">
        <v>98214.51</v>
      </c>
      <c r="AN819" s="32">
        <v>98658</v>
      </c>
      <c r="AO819" s="32">
        <v>98603.27</v>
      </c>
      <c r="AP819" s="32">
        <v>101156.98</v>
      </c>
      <c r="AQ819" s="32">
        <v>103107.47</v>
      </c>
      <c r="AR819" s="32">
        <v>101601.19</v>
      </c>
      <c r="AS819" s="32">
        <v>102512.46</v>
      </c>
      <c r="AT819" s="32">
        <v>103054.56</v>
      </c>
      <c r="AU819" s="32">
        <v>102308.48</v>
      </c>
      <c r="AV819" s="32">
        <v>101941.6</v>
      </c>
      <c r="AW819" s="32">
        <v>102587.3</v>
      </c>
      <c r="AX819" s="32">
        <v>104032.9</v>
      </c>
      <c r="AY819" s="32">
        <v>105293.63</v>
      </c>
      <c r="AZ819" s="32">
        <v>105083.08</v>
      </c>
      <c r="BA819" s="32">
        <v>104465.48</v>
      </c>
      <c r="BB819" s="32">
        <v>103997.84</v>
      </c>
      <c r="BC819" s="32">
        <v>103949.88</v>
      </c>
      <c r="BD819" s="32">
        <v>105367.98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42" t="s">
        <v>2817</v>
      </c>
      <c r="C820" s="46" t="s">
        <v>2818</v>
      </c>
      <c r="D820" s="7" t="s">
        <v>18</v>
      </c>
      <c r="E820" s="7" t="s">
        <v>30</v>
      </c>
      <c r="F820" s="7" t="s">
        <v>93</v>
      </c>
      <c r="G820" s="7" t="e">
        <f t="shared" ca="1" si="30"/>
        <v>#NAME?</v>
      </c>
      <c r="H820" s="26" t="s">
        <v>215</v>
      </c>
      <c r="I820" s="26" t="s">
        <v>23</v>
      </c>
      <c r="J820" s="7" t="str">
        <f t="shared" si="33"/>
        <v>Não</v>
      </c>
      <c r="K820" s="27">
        <v>45188</v>
      </c>
      <c r="L820" s="7"/>
      <c r="M820" s="7" t="s">
        <v>115</v>
      </c>
      <c r="N820" s="28">
        <v>1.2E-2</v>
      </c>
      <c r="O820" s="7" t="s">
        <v>23</v>
      </c>
      <c r="P820" s="29">
        <v>0</v>
      </c>
      <c r="Q820" s="25"/>
      <c r="R820" s="30" t="s">
        <v>2819</v>
      </c>
      <c r="S820" s="7" t="s">
        <v>208</v>
      </c>
      <c r="T820" s="7" t="s">
        <v>2820</v>
      </c>
      <c r="U820" s="7" t="s">
        <v>117</v>
      </c>
      <c r="V820" s="26" t="e">
        <f t="shared" ca="1" si="31"/>
        <v>#NAME?</v>
      </c>
      <c r="W820" s="7"/>
      <c r="X820" s="7"/>
      <c r="Y820" s="31" t="s">
        <v>210</v>
      </c>
      <c r="Z820" s="32"/>
      <c r="AA820" s="33">
        <v>45188</v>
      </c>
      <c r="AB820" s="34">
        <v>49075100012016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>
        <v>0</v>
      </c>
      <c r="AO820" s="32">
        <v>559522.29</v>
      </c>
      <c r="AP820" s="32">
        <v>569804.07999999996</v>
      </c>
      <c r="AQ820" s="32">
        <v>578461.05000000005</v>
      </c>
      <c r="AR820" s="32">
        <v>573913.17000000004</v>
      </c>
      <c r="AS820" s="32">
        <v>577550.97</v>
      </c>
      <c r="AT820" s="32">
        <v>577230.69999999995</v>
      </c>
      <c r="AU820" s="32">
        <v>575149.39</v>
      </c>
      <c r="AV820" s="32">
        <v>576161.4</v>
      </c>
      <c r="AW820" s="32">
        <v>580104.6</v>
      </c>
      <c r="AX820" s="32">
        <v>586524.69999999995</v>
      </c>
      <c r="AY820" s="32">
        <v>592511.91</v>
      </c>
      <c r="AZ820" s="32">
        <v>594001.87</v>
      </c>
      <c r="BA820" s="32">
        <v>579170.57999999996</v>
      </c>
      <c r="BB820" s="32">
        <v>579289.06999999995</v>
      </c>
      <c r="BC820" s="32">
        <v>582375.18000000005</v>
      </c>
      <c r="BD820" s="32">
        <v>582770.48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40" t="s">
        <v>2821</v>
      </c>
      <c r="C821" s="41" t="s">
        <v>2822</v>
      </c>
      <c r="D821" s="7" t="s">
        <v>242</v>
      </c>
      <c r="E821" s="7" t="s">
        <v>76</v>
      </c>
      <c r="F821" s="7" t="s">
        <v>243</v>
      </c>
      <c r="G821" s="7" t="e">
        <f t="shared" ca="1" si="30"/>
        <v>#NAME?</v>
      </c>
      <c r="H821" s="26" t="s">
        <v>215</v>
      </c>
      <c r="I821" s="26" t="s">
        <v>23</v>
      </c>
      <c r="J821" s="7" t="str">
        <f t="shared" si="33"/>
        <v>Não</v>
      </c>
      <c r="K821" s="27">
        <v>45390</v>
      </c>
      <c r="L821" s="7"/>
      <c r="M821" s="7" t="s">
        <v>22</v>
      </c>
      <c r="N821" s="28">
        <v>1.2E-2</v>
      </c>
      <c r="O821" s="7" t="s">
        <v>23</v>
      </c>
      <c r="P821" s="29">
        <v>0</v>
      </c>
      <c r="Q821" s="25"/>
      <c r="R821" s="30"/>
      <c r="S821" s="7" t="s">
        <v>208</v>
      </c>
      <c r="T821" s="6" t="s">
        <v>2823</v>
      </c>
      <c r="U821" s="7" t="s">
        <v>76</v>
      </c>
      <c r="V821" s="26" t="e">
        <f t="shared" ca="1" si="31"/>
        <v>#NAME?</v>
      </c>
      <c r="W821" s="7"/>
      <c r="X821" s="7" t="s">
        <v>34</v>
      </c>
      <c r="Y821" s="31" t="s">
        <v>210</v>
      </c>
      <c r="Z821" s="32"/>
      <c r="AA821" s="33">
        <v>45390</v>
      </c>
      <c r="AB821" s="34">
        <v>49075100014175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>
        <v>301810.12</v>
      </c>
      <c r="AV821" s="32">
        <v>364514.2</v>
      </c>
      <c r="AW821" s="32">
        <v>357371.8</v>
      </c>
      <c r="AX821" s="32">
        <v>361899.7</v>
      </c>
      <c r="AY821" s="32">
        <v>358464.77</v>
      </c>
      <c r="AZ821" s="32">
        <v>372558.51</v>
      </c>
      <c r="BA821" s="32">
        <v>387339.47</v>
      </c>
      <c r="BB821" s="32">
        <v>450701.78</v>
      </c>
      <c r="BC821" s="32">
        <v>395771.02</v>
      </c>
      <c r="BD821" s="32">
        <v>411923.11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3" t="s">
        <v>2824</v>
      </c>
      <c r="C822" s="4" t="s">
        <v>2825</v>
      </c>
      <c r="D822" s="7" t="s">
        <v>18</v>
      </c>
      <c r="E822" s="7" t="s">
        <v>76</v>
      </c>
      <c r="F822" s="7" t="s">
        <v>77</v>
      </c>
      <c r="G822" s="7" t="e">
        <f t="shared" ca="1" si="30"/>
        <v>#NAME?</v>
      </c>
      <c r="H822" s="26" t="s">
        <v>224</v>
      </c>
      <c r="I822" s="26" t="s">
        <v>225</v>
      </c>
      <c r="J822" s="7" t="str">
        <f t="shared" si="33"/>
        <v>Não</v>
      </c>
      <c r="K822" s="27">
        <v>45051</v>
      </c>
      <c r="L822" s="7"/>
      <c r="M822" s="7" t="s">
        <v>22</v>
      </c>
      <c r="N822" s="28">
        <v>1.2E-2</v>
      </c>
      <c r="O822" s="7" t="s">
        <v>23</v>
      </c>
      <c r="P822" s="29">
        <v>0</v>
      </c>
      <c r="Q822" s="30"/>
      <c r="R822" s="30" t="s">
        <v>2826</v>
      </c>
      <c r="S822" s="7" t="s">
        <v>208</v>
      </c>
      <c r="T822" s="7" t="s">
        <v>2827</v>
      </c>
      <c r="U822" s="7" t="s">
        <v>127</v>
      </c>
      <c r="V822" s="26" t="e">
        <f t="shared" ca="1" si="31"/>
        <v>#NAME?</v>
      </c>
      <c r="W822" s="7"/>
      <c r="X822" s="7"/>
      <c r="Y822" s="31" t="s">
        <v>210</v>
      </c>
      <c r="Z822" s="32"/>
      <c r="AA822" s="33">
        <v>45051</v>
      </c>
      <c r="AB822" s="34">
        <v>49075100003394</v>
      </c>
      <c r="AC822" s="32"/>
      <c r="AD822" s="32"/>
      <c r="AE822" s="32"/>
      <c r="AF822" s="32"/>
      <c r="AG822" s="32"/>
      <c r="AH822" s="32"/>
      <c r="AI822" s="32">
        <v>0</v>
      </c>
      <c r="AJ822" s="32">
        <v>407252.56</v>
      </c>
      <c r="AK822" s="32">
        <v>409394.24</v>
      </c>
      <c r="AL822" s="32">
        <v>411428.94</v>
      </c>
      <c r="AM822" s="32">
        <v>413918.55</v>
      </c>
      <c r="AN822" s="32">
        <v>416019.16</v>
      </c>
      <c r="AO822" s="32">
        <v>418518.76</v>
      </c>
      <c r="AP822" s="32">
        <v>420990.81</v>
      </c>
      <c r="AQ822" s="32">
        <v>423670.52</v>
      </c>
      <c r="AR822" s="32">
        <v>424872.69</v>
      </c>
      <c r="AS822" s="32">
        <v>139.47999999999999</v>
      </c>
      <c r="AT822" s="32">
        <v>140.59</v>
      </c>
      <c r="AU822" s="32">
        <v>141.76</v>
      </c>
      <c r="AV822" s="32">
        <v>142.27000000000001</v>
      </c>
      <c r="AW822" s="32">
        <v>143.35</v>
      </c>
      <c r="AX822" s="32">
        <v>144.58000000000001</v>
      </c>
      <c r="AY822" s="32">
        <v>145.78</v>
      </c>
      <c r="AZ822" s="32">
        <v>146.93</v>
      </c>
      <c r="BA822" s="32">
        <v>148.22999999999999</v>
      </c>
      <c r="BB822" s="32">
        <v>148.30000000000001</v>
      </c>
      <c r="BC822" s="32">
        <v>149.6</v>
      </c>
      <c r="BD822" s="32">
        <v>151.07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3" t="s">
        <v>2828</v>
      </c>
      <c r="C823" s="4" t="s">
        <v>2829</v>
      </c>
      <c r="D823" s="7" t="s">
        <v>18</v>
      </c>
      <c r="E823" s="7" t="s">
        <v>76</v>
      </c>
      <c r="F823" s="7" t="s">
        <v>229</v>
      </c>
      <c r="G823" s="7" t="e">
        <f t="shared" ca="1" si="30"/>
        <v>#NAME?</v>
      </c>
      <c r="H823" s="26" t="s">
        <v>215</v>
      </c>
      <c r="I823" s="26" t="s">
        <v>23</v>
      </c>
      <c r="J823" s="7" t="str">
        <f t="shared" si="33"/>
        <v>Não</v>
      </c>
      <c r="K823" s="27">
        <v>45672</v>
      </c>
      <c r="L823" s="7"/>
      <c r="M823" s="7" t="s">
        <v>22</v>
      </c>
      <c r="N823" s="28">
        <v>1.2E-2</v>
      </c>
      <c r="O823" s="7" t="s">
        <v>23</v>
      </c>
      <c r="P823" s="29">
        <v>0</v>
      </c>
      <c r="Q823" s="30"/>
      <c r="R823" s="30"/>
      <c r="S823" s="7" t="s">
        <v>208</v>
      </c>
      <c r="T823" s="7" t="s">
        <v>2830</v>
      </c>
      <c r="U823" s="7" t="s">
        <v>76</v>
      </c>
      <c r="V823" s="26" t="e">
        <f t="shared" ca="1" si="31"/>
        <v>#NAME?</v>
      </c>
      <c r="W823" s="7"/>
      <c r="X823" s="7" t="s">
        <v>26</v>
      </c>
      <c r="Y823" s="31"/>
      <c r="Z823" s="32"/>
      <c r="AA823" s="33">
        <v>45672</v>
      </c>
      <c r="AB823" s="34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>
        <v>100677.1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3" t="s">
        <v>2831</v>
      </c>
      <c r="C824" s="4" t="s">
        <v>2832</v>
      </c>
      <c r="D824" s="7" t="s">
        <v>18</v>
      </c>
      <c r="E824" s="7" t="s">
        <v>19</v>
      </c>
      <c r="F824" s="7" t="s">
        <v>97</v>
      </c>
      <c r="G824" s="7" t="e">
        <f t="shared" ca="1" si="30"/>
        <v>#NAME?</v>
      </c>
      <c r="H824" s="26" t="s">
        <v>224</v>
      </c>
      <c r="I824" s="26" t="s">
        <v>225</v>
      </c>
      <c r="J824" s="7" t="str">
        <f t="shared" si="33"/>
        <v>Não</v>
      </c>
      <c r="K824" s="27">
        <v>45029</v>
      </c>
      <c r="L824" s="7"/>
      <c r="M824" s="7" t="s">
        <v>267</v>
      </c>
      <c r="N824" s="28">
        <v>1.4999999999999999E-2</v>
      </c>
      <c r="O824" s="7" t="s">
        <v>84</v>
      </c>
      <c r="P824" s="29">
        <v>0.1</v>
      </c>
      <c r="Q824" s="94"/>
      <c r="R824" s="94"/>
      <c r="S824" s="7" t="s">
        <v>208</v>
      </c>
      <c r="T824" s="7" t="s">
        <v>2833</v>
      </c>
      <c r="U824" s="7" t="s">
        <v>19</v>
      </c>
      <c r="V824" s="26" t="e">
        <f t="shared" ca="1" si="31"/>
        <v>#NAME?</v>
      </c>
      <c r="W824" s="7"/>
      <c r="X824" s="7"/>
      <c r="Y824" s="31" t="s">
        <v>210</v>
      </c>
      <c r="Z824" s="32"/>
      <c r="AA824" s="33">
        <v>45029</v>
      </c>
      <c r="AB824" s="34">
        <v>49075100010080</v>
      </c>
      <c r="AC824" s="32"/>
      <c r="AD824" s="32"/>
      <c r="AE824" s="32"/>
      <c r="AF824" s="32"/>
      <c r="AG824" s="32"/>
      <c r="AH824" s="32">
        <v>0</v>
      </c>
      <c r="AI824" s="32">
        <v>240346.35</v>
      </c>
      <c r="AJ824" s="32">
        <v>244022.86</v>
      </c>
      <c r="AK824" s="32">
        <v>251230.62</v>
      </c>
      <c r="AL824" s="32">
        <v>257944.56</v>
      </c>
      <c r="AM824" s="32">
        <v>254460.35</v>
      </c>
      <c r="AN824" s="32">
        <v>254995.54</v>
      </c>
      <c r="AO824" s="32">
        <v>254915.89</v>
      </c>
      <c r="AP824" s="32">
        <v>260097.34</v>
      </c>
      <c r="AQ824" s="32">
        <v>265236.71999999997</v>
      </c>
      <c r="AR824" s="32">
        <v>261031.09</v>
      </c>
      <c r="AS824" s="32">
        <v>261909.58</v>
      </c>
      <c r="AT824" s="32">
        <v>225.57</v>
      </c>
      <c r="AU824" s="32">
        <v>225.57</v>
      </c>
      <c r="AV824" s="32">
        <v>225.57</v>
      </c>
      <c r="AW824" s="32">
        <v>252.84</v>
      </c>
      <c r="AX824" s="32">
        <v>253.98</v>
      </c>
      <c r="AY824" s="32">
        <v>255.08</v>
      </c>
      <c r="AZ824" s="32">
        <v>256.14999999999998</v>
      </c>
      <c r="BA824" s="32">
        <v>257.36</v>
      </c>
      <c r="BB824" s="32">
        <v>257.54000000000002</v>
      </c>
      <c r="BC824" s="32">
        <v>258.75</v>
      </c>
      <c r="BD824" s="32">
        <v>24.23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14" t="s">
        <v>2834</v>
      </c>
      <c r="C825" s="4" t="s">
        <v>2835</v>
      </c>
      <c r="D825" s="7" t="s">
        <v>204</v>
      </c>
      <c r="E825" s="7" t="s">
        <v>19</v>
      </c>
      <c r="F825" s="7" t="s">
        <v>272</v>
      </c>
      <c r="G825" s="7" t="e">
        <f t="shared" ca="1" si="30"/>
        <v>#NAME?</v>
      </c>
      <c r="H825" s="26" t="s">
        <v>224</v>
      </c>
      <c r="I825" s="26" t="s">
        <v>252</v>
      </c>
      <c r="J825" s="7" t="str">
        <f t="shared" si="33"/>
        <v>Sim</v>
      </c>
      <c r="K825" s="27">
        <v>45279</v>
      </c>
      <c r="L825" s="7"/>
      <c r="M825" s="7" t="s">
        <v>273</v>
      </c>
      <c r="N825" s="28">
        <v>3.0000000000000001E-3</v>
      </c>
      <c r="O825" s="7" t="s">
        <v>23</v>
      </c>
      <c r="P825" s="29">
        <v>0</v>
      </c>
      <c r="Q825" s="39" t="s">
        <v>1244</v>
      </c>
      <c r="R825" s="94"/>
      <c r="S825" s="7" t="s">
        <v>208</v>
      </c>
      <c r="T825" s="7" t="s">
        <v>2836</v>
      </c>
      <c r="U825" s="7" t="s">
        <v>276</v>
      </c>
      <c r="V825" s="26" t="e">
        <f t="shared" ca="1" si="31"/>
        <v>#NAME?</v>
      </c>
      <c r="W825" s="7"/>
      <c r="X825" s="7"/>
      <c r="Y825" s="31" t="s">
        <v>210</v>
      </c>
      <c r="Z825" s="32"/>
      <c r="AA825" s="33">
        <v>45279</v>
      </c>
      <c r="AB825" s="34">
        <v>49075100013497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>
        <v>157507.54999999999</v>
      </c>
      <c r="AR825" s="32">
        <v>158567.98000000001</v>
      </c>
      <c r="AS825" s="32">
        <v>575.24</v>
      </c>
      <c r="AT825" s="32">
        <v>580.01</v>
      </c>
      <c r="AU825" s="32">
        <v>585.07000000000005</v>
      </c>
      <c r="AV825" s="32">
        <v>3007.28</v>
      </c>
      <c r="AW825" s="32">
        <v>3029.65</v>
      </c>
      <c r="AX825" s="32">
        <v>244568.2</v>
      </c>
      <c r="AY825" s="32">
        <v>253919.35999999999</v>
      </c>
      <c r="AZ825" s="32">
        <v>254471.1</v>
      </c>
      <c r="BA825" s="32">
        <v>814798.57</v>
      </c>
      <c r="BB825" s="32">
        <v>815798.08</v>
      </c>
      <c r="BC825" s="32">
        <v>815982.67</v>
      </c>
      <c r="BD825" s="32">
        <v>816737.94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14" t="s">
        <v>2837</v>
      </c>
      <c r="C826" s="4" t="s">
        <v>2838</v>
      </c>
      <c r="D826" s="7" t="s">
        <v>18</v>
      </c>
      <c r="E826" s="7" t="s">
        <v>76</v>
      </c>
      <c r="F826" s="7" t="s">
        <v>351</v>
      </c>
      <c r="G826" s="7" t="e">
        <f t="shared" ca="1" si="30"/>
        <v>#NAME?</v>
      </c>
      <c r="H826" s="26" t="s">
        <v>224</v>
      </c>
      <c r="I826" s="26" t="s">
        <v>225</v>
      </c>
      <c r="J826" s="7" t="str">
        <f t="shared" si="33"/>
        <v>Não</v>
      </c>
      <c r="K826" s="27">
        <v>45163</v>
      </c>
      <c r="L826" s="27"/>
      <c r="M826" s="7" t="s">
        <v>22</v>
      </c>
      <c r="N826" s="28">
        <v>1.2E-2</v>
      </c>
      <c r="O826" s="7" t="s">
        <v>23</v>
      </c>
      <c r="P826" s="29">
        <v>0</v>
      </c>
      <c r="Q826" s="94"/>
      <c r="R826" s="94"/>
      <c r="S826" s="7" t="s">
        <v>208</v>
      </c>
      <c r="T826" s="7" t="s">
        <v>2839</v>
      </c>
      <c r="U826" s="7" t="s">
        <v>76</v>
      </c>
      <c r="V826" s="26" t="e">
        <f t="shared" ca="1" si="31"/>
        <v>#NAME?</v>
      </c>
      <c r="W826" s="7"/>
      <c r="X826" s="7"/>
      <c r="Y826" s="31" t="s">
        <v>210</v>
      </c>
      <c r="Z826" s="32"/>
      <c r="AA826" s="33">
        <v>45163</v>
      </c>
      <c r="AB826" s="34">
        <v>49075100012024</v>
      </c>
      <c r="AC826" s="32"/>
      <c r="AD826" s="32"/>
      <c r="AE826" s="32"/>
      <c r="AF826" s="32"/>
      <c r="AG826" s="32"/>
      <c r="AH826" s="32"/>
      <c r="AI826" s="32">
        <v>0</v>
      </c>
      <c r="AJ826" s="32">
        <v>0</v>
      </c>
      <c r="AK826" s="32">
        <v>0</v>
      </c>
      <c r="AL826" s="32">
        <v>0</v>
      </c>
      <c r="AM826" s="32">
        <v>0</v>
      </c>
      <c r="AN826" s="32">
        <v>0</v>
      </c>
      <c r="AO826" s="32">
        <v>0</v>
      </c>
      <c r="AP826" s="32">
        <v>0</v>
      </c>
      <c r="AQ826" s="32">
        <v>0</v>
      </c>
      <c r="AR826" s="32">
        <v>0</v>
      </c>
      <c r="AS826" s="32">
        <v>0</v>
      </c>
      <c r="AT826" s="32">
        <v>0</v>
      </c>
      <c r="AU826" s="32">
        <v>0</v>
      </c>
      <c r="AV826" s="32">
        <v>0</v>
      </c>
      <c r="AW826" s="32">
        <v>0</v>
      </c>
      <c r="AX826" s="32">
        <v>0</v>
      </c>
      <c r="AY826" s="32">
        <v>0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14" t="s">
        <v>2840</v>
      </c>
      <c r="C827" s="4" t="s">
        <v>2841</v>
      </c>
      <c r="D827" s="7" t="s">
        <v>204</v>
      </c>
      <c r="E827" s="7" t="s">
        <v>19</v>
      </c>
      <c r="F827" s="7" t="s">
        <v>205</v>
      </c>
      <c r="G827" s="7" t="e">
        <f t="shared" ca="1" si="30"/>
        <v>#NAME?</v>
      </c>
      <c r="H827" s="26" t="s">
        <v>206</v>
      </c>
      <c r="I827" s="26" t="s">
        <v>23</v>
      </c>
      <c r="J827" s="7" t="s">
        <v>1316</v>
      </c>
      <c r="K827" s="27">
        <v>45392</v>
      </c>
      <c r="L827" s="27">
        <v>45553</v>
      </c>
      <c r="M827" s="7" t="s">
        <v>1317</v>
      </c>
      <c r="N827" s="28">
        <v>0.01</v>
      </c>
      <c r="O827" s="7" t="s">
        <v>23</v>
      </c>
      <c r="P827" s="29">
        <v>0</v>
      </c>
      <c r="Q827" s="94"/>
      <c r="R827" s="94"/>
      <c r="S827" s="7" t="s">
        <v>208</v>
      </c>
      <c r="T827" s="7" t="s">
        <v>2842</v>
      </c>
      <c r="U827" s="7" t="s">
        <v>131</v>
      </c>
      <c r="V827" s="26" t="e">
        <f t="shared" ca="1" si="31"/>
        <v>#NAME?</v>
      </c>
      <c r="W827" s="7"/>
      <c r="X827" s="7"/>
      <c r="Y827" s="31"/>
      <c r="Z827" s="32"/>
      <c r="AA827" s="33">
        <v>45392</v>
      </c>
      <c r="AB827" s="34">
        <v>49075100014396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604739.80000000005</v>
      </c>
      <c r="AV827" s="32">
        <v>606968.6</v>
      </c>
      <c r="AW827" s="32">
        <v>605852.80000000005</v>
      </c>
      <c r="AX827" s="32">
        <v>616042.80000000005</v>
      </c>
      <c r="AY827" s="32">
        <v>0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14" t="s">
        <v>2843</v>
      </c>
      <c r="C828" s="4" t="s">
        <v>2844</v>
      </c>
      <c r="D828" s="7" t="s">
        <v>18</v>
      </c>
      <c r="E828" s="7" t="s">
        <v>19</v>
      </c>
      <c r="F828" s="7" t="s">
        <v>453</v>
      </c>
      <c r="G828" s="7" t="e">
        <f t="shared" ca="1" si="30"/>
        <v>#NAME?</v>
      </c>
      <c r="H828" s="26" t="s">
        <v>224</v>
      </c>
      <c r="I828" s="26" t="s">
        <v>310</v>
      </c>
      <c r="J828" s="7" t="str">
        <f t="shared" ref="J828:J836" si="34">IF(Q828=0,"Não","Sim")</f>
        <v>Não</v>
      </c>
      <c r="K828" s="27">
        <v>45506</v>
      </c>
      <c r="L828" s="27"/>
      <c r="M828" s="7" t="s">
        <v>22</v>
      </c>
      <c r="N828" s="28">
        <v>1.2E-2</v>
      </c>
      <c r="O828" s="7" t="s">
        <v>23</v>
      </c>
      <c r="P828" s="29">
        <v>0</v>
      </c>
      <c r="Q828" s="30"/>
      <c r="R828" s="94"/>
      <c r="S828" s="7" t="s">
        <v>208</v>
      </c>
      <c r="T828" s="7" t="s">
        <v>2845</v>
      </c>
      <c r="U828" s="7" t="s">
        <v>19</v>
      </c>
      <c r="V828" s="26" t="e">
        <f t="shared" ca="1" si="31"/>
        <v>#NAME?</v>
      </c>
      <c r="W828" s="7"/>
      <c r="X828" s="7" t="s">
        <v>34</v>
      </c>
      <c r="Y828" s="31" t="s">
        <v>324</v>
      </c>
      <c r="Z828" s="32"/>
      <c r="AA828" s="33">
        <v>45506</v>
      </c>
      <c r="AB828" s="34">
        <v>49075100015678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>
        <v>108754.86</v>
      </c>
      <c r="AZ828" s="32">
        <v>115563.27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29</v>
      </c>
      <c r="B829" s="14" t="s">
        <v>2846</v>
      </c>
      <c r="C829" s="4" t="s">
        <v>2847</v>
      </c>
      <c r="D829" s="7" t="s">
        <v>18</v>
      </c>
      <c r="E829" s="7" t="s">
        <v>19</v>
      </c>
      <c r="F829" s="7" t="s">
        <v>453</v>
      </c>
      <c r="G829" s="7" t="e">
        <f t="shared" ca="1" si="30"/>
        <v>#NAME?</v>
      </c>
      <c r="H829" s="26" t="s">
        <v>215</v>
      </c>
      <c r="I829" s="26" t="s">
        <v>23</v>
      </c>
      <c r="J829" s="7" t="str">
        <f t="shared" si="34"/>
        <v>Não</v>
      </c>
      <c r="K829" s="27">
        <v>45014</v>
      </c>
      <c r="L829" s="7"/>
      <c r="M829" s="7" t="s">
        <v>22</v>
      </c>
      <c r="N829" s="28">
        <v>1.2E-2</v>
      </c>
      <c r="O829" s="7" t="s">
        <v>23</v>
      </c>
      <c r="P829" s="29">
        <v>0</v>
      </c>
      <c r="Q829" s="30"/>
      <c r="R829" s="94"/>
      <c r="S829" s="7" t="s">
        <v>208</v>
      </c>
      <c r="T829" s="7" t="s">
        <v>2848</v>
      </c>
      <c r="U829" s="7" t="s">
        <v>19</v>
      </c>
      <c r="V829" s="26" t="e">
        <f t="shared" ca="1" si="31"/>
        <v>#NAME?</v>
      </c>
      <c r="W829" s="7"/>
      <c r="X829" s="7"/>
      <c r="Y829" s="31" t="s">
        <v>210</v>
      </c>
      <c r="Z829" s="32"/>
      <c r="AA829" s="33">
        <v>45014</v>
      </c>
      <c r="AB829" s="34">
        <v>49075100006891</v>
      </c>
      <c r="AC829" s="32"/>
      <c r="AD829" s="32"/>
      <c r="AE829" s="32"/>
      <c r="AF829" s="32"/>
      <c r="AG829" s="32"/>
      <c r="AH829" s="32">
        <v>58093.97</v>
      </c>
      <c r="AI829" s="32">
        <v>58552.2</v>
      </c>
      <c r="AJ829" s="32">
        <v>58477.42</v>
      </c>
      <c r="AK829" s="32">
        <v>58966.85</v>
      </c>
      <c r="AL829" s="32">
        <v>59456.92</v>
      </c>
      <c r="AM829" s="32">
        <v>59914.65</v>
      </c>
      <c r="AN829" s="32">
        <v>60378.23</v>
      </c>
      <c r="AO829" s="32">
        <v>60918.44</v>
      </c>
      <c r="AP829" s="32">
        <v>61371.9</v>
      </c>
      <c r="AQ829" s="32">
        <v>61866.12</v>
      </c>
      <c r="AR829" s="32">
        <v>62449.71</v>
      </c>
      <c r="AS829" s="32">
        <v>62665.42</v>
      </c>
      <c r="AT829" s="32">
        <v>42685.5</v>
      </c>
      <c r="AU829" s="32">
        <v>42835.01</v>
      </c>
      <c r="AV829" s="32">
        <v>43171.26</v>
      </c>
      <c r="AW829" s="32">
        <v>43491.93</v>
      </c>
      <c r="AX829" s="32">
        <v>43797.58</v>
      </c>
      <c r="AY829" s="32">
        <v>44134.02</v>
      </c>
      <c r="AZ829" s="32">
        <v>34297.269999999997</v>
      </c>
      <c r="BA829" s="32">
        <v>34613.440000000002</v>
      </c>
      <c r="BB829" s="32">
        <v>34842.79</v>
      </c>
      <c r="BC829" s="32">
        <v>35151</v>
      </c>
      <c r="BD829" s="32">
        <v>35462.300000000003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2849</v>
      </c>
      <c r="C830" s="38" t="s">
        <v>2850</v>
      </c>
      <c r="D830" s="7" t="s">
        <v>18</v>
      </c>
      <c r="E830" s="7" t="s">
        <v>19</v>
      </c>
      <c r="F830" s="7" t="s">
        <v>1077</v>
      </c>
      <c r="G830" s="7" t="e">
        <f t="shared" ca="1" si="30"/>
        <v>#NAME?</v>
      </c>
      <c r="H830" s="26" t="s">
        <v>206</v>
      </c>
      <c r="I830" s="26" t="s">
        <v>23</v>
      </c>
      <c r="J830" s="7" t="str">
        <f t="shared" si="34"/>
        <v>Não</v>
      </c>
      <c r="K830" s="27">
        <v>45328</v>
      </c>
      <c r="L830" s="27">
        <v>45521</v>
      </c>
      <c r="M830" s="7" t="s">
        <v>22</v>
      </c>
      <c r="N830" s="55">
        <v>1.2E-2</v>
      </c>
      <c r="O830" s="56" t="s">
        <v>23</v>
      </c>
      <c r="P830" s="57">
        <v>0</v>
      </c>
      <c r="Q830" s="94"/>
      <c r="R830" s="94"/>
      <c r="S830" s="7" t="s">
        <v>208</v>
      </c>
      <c r="T830" s="7" t="s">
        <v>2851</v>
      </c>
      <c r="U830" s="7" t="s">
        <v>19</v>
      </c>
      <c r="V830" s="26" t="e">
        <f t="shared" ca="1" si="31"/>
        <v>#NAME?</v>
      </c>
      <c r="W830" s="7"/>
      <c r="X830" s="7"/>
      <c r="Y830" s="31" t="s">
        <v>210</v>
      </c>
      <c r="Z830" s="32"/>
      <c r="AA830" s="33">
        <v>45328</v>
      </c>
      <c r="AB830" s="34">
        <v>49075100013500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>
        <v>7530.61</v>
      </c>
      <c r="AT830" s="32">
        <v>7600.49</v>
      </c>
      <c r="AU830" s="32">
        <v>7670.3</v>
      </c>
      <c r="AV830" s="32">
        <v>7734.55</v>
      </c>
      <c r="AW830" s="32">
        <v>7797.12</v>
      </c>
      <c r="AX830" s="32">
        <v>7872.21</v>
      </c>
      <c r="AY830" s="32">
        <v>7941.19</v>
      </c>
      <c r="AZ830" s="32">
        <v>0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2852</v>
      </c>
      <c r="C831" s="198" t="s">
        <v>2853</v>
      </c>
      <c r="D831" s="7" t="s">
        <v>213</v>
      </c>
      <c r="E831" s="7" t="s">
        <v>76</v>
      </c>
      <c r="F831" s="7" t="s">
        <v>214</v>
      </c>
      <c r="G831" s="7" t="e">
        <f t="shared" ca="1" si="30"/>
        <v>#NAME?</v>
      </c>
      <c r="H831" s="26" t="s">
        <v>215</v>
      </c>
      <c r="I831" s="26" t="s">
        <v>23</v>
      </c>
      <c r="J831" s="7" t="str">
        <f t="shared" si="34"/>
        <v>Sim</v>
      </c>
      <c r="K831" s="27">
        <v>45562</v>
      </c>
      <c r="L831" s="27"/>
      <c r="M831" s="7" t="s">
        <v>22</v>
      </c>
      <c r="N831" s="55">
        <v>1.2E-2</v>
      </c>
      <c r="O831" s="56" t="s">
        <v>23</v>
      </c>
      <c r="P831" s="57">
        <v>0</v>
      </c>
      <c r="Q831" s="30" t="s">
        <v>2854</v>
      </c>
      <c r="R831" s="94"/>
      <c r="S831" s="7" t="s">
        <v>208</v>
      </c>
      <c r="T831" s="7" t="s">
        <v>2855</v>
      </c>
      <c r="U831" s="7" t="s">
        <v>76</v>
      </c>
      <c r="V831" s="26" t="e">
        <f t="shared" ca="1" si="31"/>
        <v>#NAME?</v>
      </c>
      <c r="W831" s="7"/>
      <c r="X831" s="7" t="s">
        <v>232</v>
      </c>
      <c r="Y831" s="31"/>
      <c r="Z831" s="32"/>
      <c r="AA831" s="35">
        <v>45580</v>
      </c>
      <c r="AB831" s="34">
        <v>49075100015945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0</v>
      </c>
      <c r="BA831" s="32">
        <v>58169.06</v>
      </c>
      <c r="BB831" s="32">
        <v>58493.09</v>
      </c>
      <c r="BC831" s="32">
        <v>58965.69</v>
      </c>
      <c r="BD831" s="32">
        <v>59512.37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90" t="s">
        <v>2856</v>
      </c>
      <c r="C832" s="199" t="s">
        <v>2857</v>
      </c>
      <c r="D832" s="7" t="s">
        <v>18</v>
      </c>
      <c r="E832" s="7" t="s">
        <v>19</v>
      </c>
      <c r="F832" s="7" t="s">
        <v>279</v>
      </c>
      <c r="G832" s="7" t="e">
        <f t="shared" ca="1" si="30"/>
        <v>#NAME?</v>
      </c>
      <c r="H832" s="26" t="s">
        <v>224</v>
      </c>
      <c r="I832" s="26" t="s">
        <v>310</v>
      </c>
      <c r="J832" s="7" t="str">
        <f t="shared" si="34"/>
        <v>Não</v>
      </c>
      <c r="K832" s="27">
        <v>45268</v>
      </c>
      <c r="L832" s="7"/>
      <c r="M832" s="7" t="s">
        <v>22</v>
      </c>
      <c r="N832" s="200">
        <v>1.2E-2</v>
      </c>
      <c r="O832" s="201" t="s">
        <v>23</v>
      </c>
      <c r="P832" s="202">
        <v>0</v>
      </c>
      <c r="Q832" s="94"/>
      <c r="R832" s="94"/>
      <c r="S832" s="7" t="s">
        <v>208</v>
      </c>
      <c r="T832" s="7" t="s">
        <v>2858</v>
      </c>
      <c r="U832" s="7" t="s">
        <v>131</v>
      </c>
      <c r="V832" s="26" t="e">
        <f t="shared" ca="1" si="31"/>
        <v>#NAME?</v>
      </c>
      <c r="W832" s="7"/>
      <c r="X832" s="7"/>
      <c r="Y832" s="31" t="s">
        <v>210</v>
      </c>
      <c r="Z832" s="32"/>
      <c r="AA832" s="33">
        <v>45268</v>
      </c>
      <c r="AB832" s="34">
        <v>49075100013055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>
        <v>250198.79</v>
      </c>
      <c r="AR832" s="32">
        <v>252594.2</v>
      </c>
      <c r="AS832" s="32">
        <v>305157.82</v>
      </c>
      <c r="AT832" s="32">
        <v>352782.73</v>
      </c>
      <c r="AU832" s="32">
        <v>354381.46</v>
      </c>
      <c r="AV832" s="32">
        <v>500036.9</v>
      </c>
      <c r="AW832" s="32">
        <v>504183.9</v>
      </c>
      <c r="AX832" s="32">
        <v>508549.4</v>
      </c>
      <c r="AY832" s="32">
        <v>512812.38</v>
      </c>
      <c r="AZ832" s="32">
        <v>516188.87</v>
      </c>
      <c r="BA832" s="32">
        <v>621131.93999999994</v>
      </c>
      <c r="BB832" s="32">
        <v>625613.67000000004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42" t="s">
        <v>2859</v>
      </c>
      <c r="C833" s="43" t="s">
        <v>2860</v>
      </c>
      <c r="D833" s="7" t="s">
        <v>18</v>
      </c>
      <c r="E833" s="7" t="s">
        <v>30</v>
      </c>
      <c r="F833" s="7" t="s">
        <v>93</v>
      </c>
      <c r="G833" s="7" t="e">
        <f t="shared" ca="1" si="30"/>
        <v>#NAME?</v>
      </c>
      <c r="H833" s="26" t="s">
        <v>215</v>
      </c>
      <c r="I833" s="26" t="s">
        <v>23</v>
      </c>
      <c r="J833" s="7" t="str">
        <f t="shared" si="34"/>
        <v>Sim</v>
      </c>
      <c r="K833" s="27">
        <v>45173</v>
      </c>
      <c r="L833" s="27"/>
      <c r="M833" s="7" t="s">
        <v>140</v>
      </c>
      <c r="N833" s="28">
        <v>8.0000000000000002E-3</v>
      </c>
      <c r="O833" s="7" t="s">
        <v>141</v>
      </c>
      <c r="P833" s="29">
        <v>0.1</v>
      </c>
      <c r="Q833" s="30" t="s">
        <v>2861</v>
      </c>
      <c r="R833" s="94"/>
      <c r="S833" s="7" t="s">
        <v>208</v>
      </c>
      <c r="T833" s="7" t="s">
        <v>2862</v>
      </c>
      <c r="U833" s="7" t="s">
        <v>117</v>
      </c>
      <c r="V833" s="26" t="e">
        <f t="shared" ca="1" si="31"/>
        <v>#NAME?</v>
      </c>
      <c r="W833" s="7"/>
      <c r="X833" s="7"/>
      <c r="Y833" s="31" t="s">
        <v>210</v>
      </c>
      <c r="Z833" s="32"/>
      <c r="AA833" s="33">
        <v>45173</v>
      </c>
      <c r="AB833" s="34">
        <v>49075100012032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0</v>
      </c>
      <c r="AN833" s="32">
        <v>125546.41</v>
      </c>
      <c r="AO833" s="32">
        <v>122333.01</v>
      </c>
      <c r="AP833" s="32">
        <v>123365.82</v>
      </c>
      <c r="AQ833" s="32">
        <v>125412.83</v>
      </c>
      <c r="AR833" s="32">
        <v>124891.86</v>
      </c>
      <c r="AS833" s="32">
        <v>126278.15</v>
      </c>
      <c r="AT833" s="32">
        <v>126220.89</v>
      </c>
      <c r="AU833" s="32">
        <v>123539.41</v>
      </c>
      <c r="AV833" s="32">
        <v>122178.3</v>
      </c>
      <c r="AW833" s="32">
        <v>120468.1</v>
      </c>
      <c r="AX833" s="32">
        <v>121009.7</v>
      </c>
      <c r="AY833" s="32">
        <v>119191.88</v>
      </c>
      <c r="AZ833" s="32">
        <v>116053.28</v>
      </c>
      <c r="BA833" s="32">
        <v>114302.29</v>
      </c>
      <c r="BB833" s="32">
        <v>112345.37</v>
      </c>
      <c r="BC833" s="32">
        <v>112013.26</v>
      </c>
      <c r="BD833" s="32">
        <v>110899.02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3" t="s">
        <v>2859</v>
      </c>
      <c r="C834" s="4" t="s">
        <v>2863</v>
      </c>
      <c r="D834" s="7" t="s">
        <v>18</v>
      </c>
      <c r="E834" s="7" t="s">
        <v>30</v>
      </c>
      <c r="F834" s="7" t="s">
        <v>93</v>
      </c>
      <c r="G834" s="7" t="e">
        <f t="shared" ca="1" si="30"/>
        <v>#NAME?</v>
      </c>
      <c r="H834" s="26" t="s">
        <v>215</v>
      </c>
      <c r="I834" s="26" t="s">
        <v>23</v>
      </c>
      <c r="J834" s="7" t="str">
        <f t="shared" si="34"/>
        <v>Não</v>
      </c>
      <c r="K834" s="27">
        <v>45096</v>
      </c>
      <c r="L834" s="7"/>
      <c r="M834" s="7" t="s">
        <v>22</v>
      </c>
      <c r="N834" s="28">
        <v>1.2E-2</v>
      </c>
      <c r="O834" s="7" t="s">
        <v>23</v>
      </c>
      <c r="P834" s="29">
        <v>0</v>
      </c>
      <c r="Q834" s="94"/>
      <c r="R834" s="94"/>
      <c r="S834" s="7" t="s">
        <v>208</v>
      </c>
      <c r="T834" s="7" t="s">
        <v>2862</v>
      </c>
      <c r="U834" s="7" t="s">
        <v>117</v>
      </c>
      <c r="V834" s="26" t="e">
        <f t="shared" ca="1" si="31"/>
        <v>#NAME?</v>
      </c>
      <c r="W834" s="7"/>
      <c r="X834" s="7"/>
      <c r="Y834" s="31" t="s">
        <v>210</v>
      </c>
      <c r="Z834" s="32"/>
      <c r="AA834" s="33">
        <v>45096</v>
      </c>
      <c r="AB834" s="34">
        <v>49075100008299</v>
      </c>
      <c r="AC834" s="32"/>
      <c r="AD834" s="32"/>
      <c r="AE834" s="32"/>
      <c r="AF834" s="32"/>
      <c r="AG834" s="32"/>
      <c r="AH834" s="32"/>
      <c r="AI834" s="32"/>
      <c r="AJ834" s="32"/>
      <c r="AK834" s="32">
        <v>77435.25</v>
      </c>
      <c r="AL834" s="32">
        <v>78226.19</v>
      </c>
      <c r="AM834" s="32">
        <v>79118.789999999994</v>
      </c>
      <c r="AN834" s="32">
        <v>79569.850000000006</v>
      </c>
      <c r="AO834" s="32">
        <v>80332.19</v>
      </c>
      <c r="AP834" s="32">
        <v>80968.479999999996</v>
      </c>
      <c r="AQ834" s="32">
        <v>81640.100000000006</v>
      </c>
      <c r="AR834" s="32">
        <v>82402.63</v>
      </c>
      <c r="AS834" s="32">
        <v>83058.92</v>
      </c>
      <c r="AT834" s="32">
        <v>133503.57</v>
      </c>
      <c r="AU834" s="32">
        <v>134645.23000000001</v>
      </c>
      <c r="AV834" s="32">
        <v>135734.1</v>
      </c>
      <c r="AW834" s="32">
        <v>136256</v>
      </c>
      <c r="AX834" s="32">
        <v>137440.6</v>
      </c>
      <c r="AY834" s="32">
        <v>138577.79</v>
      </c>
      <c r="AZ834" s="32">
        <v>139562.87</v>
      </c>
      <c r="BA834" s="32">
        <v>142948.68</v>
      </c>
      <c r="BB834" s="32">
        <v>198291.98</v>
      </c>
      <c r="BC834" s="32">
        <v>204616.86</v>
      </c>
      <c r="BD834" s="32">
        <v>207299.18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3" t="s">
        <v>2859</v>
      </c>
      <c r="C835" s="49" t="s">
        <v>2864</v>
      </c>
      <c r="D835" s="7" t="s">
        <v>18</v>
      </c>
      <c r="E835" s="7" t="s">
        <v>30</v>
      </c>
      <c r="F835" s="7" t="s">
        <v>93</v>
      </c>
      <c r="G835" s="7" t="e">
        <f t="shared" ca="1" si="30"/>
        <v>#NAME?</v>
      </c>
      <c r="H835" s="26" t="s">
        <v>224</v>
      </c>
      <c r="I835" s="26" t="s">
        <v>310</v>
      </c>
      <c r="J835" s="7" t="str">
        <f t="shared" si="34"/>
        <v>Não</v>
      </c>
      <c r="K835" s="27">
        <v>45106</v>
      </c>
      <c r="L835" s="27"/>
      <c r="M835" s="7" t="s">
        <v>326</v>
      </c>
      <c r="N835" s="28">
        <v>2.5000000000000001E-2</v>
      </c>
      <c r="O835" s="7" t="s">
        <v>248</v>
      </c>
      <c r="P835" s="29">
        <v>0.2</v>
      </c>
      <c r="Q835" s="94"/>
      <c r="R835" s="94"/>
      <c r="S835" s="7" t="s">
        <v>208</v>
      </c>
      <c r="T835" s="7" t="s">
        <v>2862</v>
      </c>
      <c r="U835" s="7" t="s">
        <v>117</v>
      </c>
      <c r="V835" s="26" t="e">
        <f t="shared" ca="1" si="31"/>
        <v>#NAME?</v>
      </c>
      <c r="W835" s="7"/>
      <c r="X835" s="7"/>
      <c r="Y835" s="31" t="s">
        <v>210</v>
      </c>
      <c r="Z835" s="32"/>
      <c r="AA835" s="33">
        <v>45106</v>
      </c>
      <c r="AB835" s="34">
        <v>49075100007047</v>
      </c>
      <c r="AC835" s="32"/>
      <c r="AD835" s="32"/>
      <c r="AE835" s="32"/>
      <c r="AF835" s="32"/>
      <c r="AG835" s="32"/>
      <c r="AH835" s="32"/>
      <c r="AI835" s="32"/>
      <c r="AJ835" s="32"/>
      <c r="AK835" s="32">
        <v>33459.870000000003</v>
      </c>
      <c r="AL835" s="32">
        <v>35253.69</v>
      </c>
      <c r="AM835" s="32">
        <v>34553.64</v>
      </c>
      <c r="AN835" s="32">
        <v>49122.52</v>
      </c>
      <c r="AO835" s="32">
        <v>47478.27</v>
      </c>
      <c r="AP835" s="32">
        <v>51021.43</v>
      </c>
      <c r="AQ835" s="32">
        <v>53462.13</v>
      </c>
      <c r="AR835" s="32">
        <v>49747.29</v>
      </c>
      <c r="AS835" s="32">
        <v>50435.54</v>
      </c>
      <c r="AT835" s="32">
        <v>174526.13</v>
      </c>
      <c r="AU835" s="32">
        <v>168444.16</v>
      </c>
      <c r="AV835" s="32">
        <v>163322.4</v>
      </c>
      <c r="AW835" s="32">
        <v>163584.79999999999</v>
      </c>
      <c r="AX835" s="32">
        <v>168018.6</v>
      </c>
      <c r="AY835" s="32">
        <v>70252.639999999999</v>
      </c>
      <c r="AZ835" s="32">
        <v>69033.81</v>
      </c>
      <c r="BA835" s="32">
        <v>64010.53</v>
      </c>
      <c r="BB835" s="32">
        <v>7388.67</v>
      </c>
      <c r="BC835" s="32">
        <v>732.66</v>
      </c>
      <c r="BD835" s="32">
        <v>432.89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42" t="s">
        <v>2865</v>
      </c>
      <c r="C836" s="44" t="s">
        <v>2866</v>
      </c>
      <c r="D836" s="7" t="s">
        <v>18</v>
      </c>
      <c r="E836" s="7" t="s">
        <v>19</v>
      </c>
      <c r="F836" s="7" t="s">
        <v>338</v>
      </c>
      <c r="G836" s="7" t="e">
        <f t="shared" ca="1" si="30"/>
        <v>#NAME?</v>
      </c>
      <c r="H836" s="26" t="s">
        <v>215</v>
      </c>
      <c r="I836" s="26" t="s">
        <v>23</v>
      </c>
      <c r="J836" s="7" t="str">
        <f t="shared" si="34"/>
        <v>Não</v>
      </c>
      <c r="K836" s="27">
        <v>45548</v>
      </c>
      <c r="L836" s="27"/>
      <c r="M836" s="7" t="s">
        <v>267</v>
      </c>
      <c r="N836" s="55">
        <v>7.4999999999999997E-3</v>
      </c>
      <c r="O836" s="56" t="s">
        <v>84</v>
      </c>
      <c r="P836" s="57">
        <v>0.1</v>
      </c>
      <c r="Q836" s="85"/>
      <c r="R836" s="94"/>
      <c r="S836" s="7" t="s">
        <v>208</v>
      </c>
      <c r="T836" s="7" t="s">
        <v>2867</v>
      </c>
      <c r="U836" s="7" t="s">
        <v>19</v>
      </c>
      <c r="V836" s="26" t="e">
        <f t="shared" ca="1" si="31"/>
        <v>#NAME?</v>
      </c>
      <c r="W836" s="7"/>
      <c r="X836" s="7" t="s">
        <v>34</v>
      </c>
      <c r="Y836" s="31"/>
      <c r="Z836" s="32"/>
      <c r="AA836" s="33">
        <v>45677</v>
      </c>
      <c r="AB836" s="34">
        <v>49075100016178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>
        <v>0</v>
      </c>
      <c r="BA836" s="32">
        <v>0</v>
      </c>
      <c r="BB836" s="32">
        <v>0</v>
      </c>
      <c r="BC836" s="32">
        <v>0</v>
      </c>
      <c r="BD836" s="32">
        <v>328974.81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3" t="s">
        <v>2868</v>
      </c>
      <c r="C837" s="4" t="s">
        <v>2869</v>
      </c>
      <c r="D837" s="7" t="s">
        <v>18</v>
      </c>
      <c r="E837" s="7" t="s">
        <v>76</v>
      </c>
      <c r="F837" s="7" t="s">
        <v>2870</v>
      </c>
      <c r="G837" s="7" t="e">
        <f t="shared" ca="1" si="30"/>
        <v>#NAME?</v>
      </c>
      <c r="H837" s="26" t="s">
        <v>224</v>
      </c>
      <c r="I837" s="26" t="s">
        <v>225</v>
      </c>
      <c r="J837" s="7" t="str">
        <f>IF(R837=0,"Não","Sim")</f>
        <v>Sim</v>
      </c>
      <c r="K837" s="27">
        <v>45359</v>
      </c>
      <c r="L837" s="7"/>
      <c r="M837" s="134" t="s">
        <v>267</v>
      </c>
      <c r="N837" s="135">
        <v>1.4999999999999999E-2</v>
      </c>
      <c r="O837" s="136" t="s">
        <v>84</v>
      </c>
      <c r="P837" s="137">
        <v>0.1</v>
      </c>
      <c r="R837" s="94" t="s">
        <v>2871</v>
      </c>
      <c r="S837" s="7" t="s">
        <v>208</v>
      </c>
      <c r="T837" s="6" t="s">
        <v>2872</v>
      </c>
      <c r="U837" s="7" t="s">
        <v>76</v>
      </c>
      <c r="V837" s="26" t="e">
        <f t="shared" ca="1" si="31"/>
        <v>#NAME?</v>
      </c>
      <c r="W837" s="7"/>
      <c r="X837" s="7"/>
      <c r="Y837" s="31" t="s">
        <v>210</v>
      </c>
      <c r="Z837" s="32"/>
      <c r="AA837" s="33">
        <v>45359</v>
      </c>
      <c r="AB837" s="34">
        <v>49075100013896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>
        <v>30257.599999999999</v>
      </c>
      <c r="AU837" s="32">
        <v>30140.2</v>
      </c>
      <c r="AV837" s="32">
        <v>30118.85</v>
      </c>
      <c r="AW837" s="32">
        <v>50.29</v>
      </c>
      <c r="AX837" s="32">
        <v>50.29</v>
      </c>
      <c r="AY837" s="32">
        <v>50.63</v>
      </c>
      <c r="AZ837" s="32">
        <v>50.63</v>
      </c>
      <c r="BA837" s="32">
        <v>50.63</v>
      </c>
      <c r="BB837" s="32">
        <v>50.63</v>
      </c>
      <c r="BC837" s="32">
        <v>6.24</v>
      </c>
      <c r="BD837" s="32">
        <v>6.24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14" t="s">
        <v>2873</v>
      </c>
      <c r="C838" s="4" t="s">
        <v>2874</v>
      </c>
      <c r="D838" s="7" t="s">
        <v>18</v>
      </c>
      <c r="E838" s="7" t="s">
        <v>76</v>
      </c>
      <c r="F838" s="7" t="s">
        <v>229</v>
      </c>
      <c r="G838" s="7" t="e">
        <f t="shared" ca="1" si="30"/>
        <v>#NAME?</v>
      </c>
      <c r="H838" s="26" t="s">
        <v>224</v>
      </c>
      <c r="I838" s="26" t="s">
        <v>291</v>
      </c>
      <c r="J838" s="7" t="str">
        <f t="shared" ref="J838:J846" si="35">IF(Q838=0,"Não","Sim")</f>
        <v>Não</v>
      </c>
      <c r="K838" s="27">
        <v>45343</v>
      </c>
      <c r="L838" s="7"/>
      <c r="M838" s="7" t="s">
        <v>267</v>
      </c>
      <c r="N838" s="28">
        <v>1.4999999999999999E-2</v>
      </c>
      <c r="O838" s="7" t="s">
        <v>84</v>
      </c>
      <c r="P838" s="29">
        <v>0.1</v>
      </c>
      <c r="Q838" s="94"/>
      <c r="R838" s="94"/>
      <c r="S838" s="7" t="s">
        <v>208</v>
      </c>
      <c r="T838" s="7" t="s">
        <v>2875</v>
      </c>
      <c r="U838" s="7" t="s">
        <v>76</v>
      </c>
      <c r="V838" s="26" t="e">
        <f t="shared" ca="1" si="31"/>
        <v>#NAME?</v>
      </c>
      <c r="W838" s="7"/>
      <c r="X838" s="7"/>
      <c r="Y838" s="31" t="s">
        <v>210</v>
      </c>
      <c r="Z838" s="32"/>
      <c r="AA838" s="33">
        <v>45343</v>
      </c>
      <c r="AB838" s="34">
        <v>49075100013519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>
        <v>0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14" t="s">
        <v>2876</v>
      </c>
      <c r="C839" s="4" t="s">
        <v>2877</v>
      </c>
      <c r="D839" s="7" t="s">
        <v>18</v>
      </c>
      <c r="E839" s="7" t="s">
        <v>76</v>
      </c>
      <c r="F839" s="7" t="s">
        <v>229</v>
      </c>
      <c r="G839" s="7" t="e">
        <f t="shared" ca="1" si="30"/>
        <v>#NAME?</v>
      </c>
      <c r="H839" s="26" t="s">
        <v>215</v>
      </c>
      <c r="I839" s="26" t="s">
        <v>23</v>
      </c>
      <c r="J839" s="7" t="str">
        <f t="shared" si="35"/>
        <v>Sim</v>
      </c>
      <c r="K839" s="27">
        <v>45128</v>
      </c>
      <c r="L839" s="7"/>
      <c r="M839" s="7" t="s">
        <v>83</v>
      </c>
      <c r="N839" s="28">
        <v>1.2E-2</v>
      </c>
      <c r="O839" s="7" t="s">
        <v>23</v>
      </c>
      <c r="P839" s="29">
        <v>0</v>
      </c>
      <c r="Q839" s="30" t="s">
        <v>2878</v>
      </c>
      <c r="R839" s="94"/>
      <c r="S839" s="7" t="s">
        <v>208</v>
      </c>
      <c r="T839" s="7" t="s">
        <v>2875</v>
      </c>
      <c r="U839" s="7" t="s">
        <v>76</v>
      </c>
      <c r="V839" s="26" t="e">
        <f t="shared" ca="1" si="31"/>
        <v>#NAME?</v>
      </c>
      <c r="W839" s="7"/>
      <c r="X839" s="7"/>
      <c r="Y839" s="31" t="s">
        <v>210</v>
      </c>
      <c r="Z839" s="32"/>
      <c r="AA839" s="33">
        <v>45128</v>
      </c>
      <c r="AB839" s="34">
        <v>49075100006377</v>
      </c>
      <c r="AC839" s="32"/>
      <c r="AD839" s="32"/>
      <c r="AE839" s="32"/>
      <c r="AF839" s="32">
        <v>149471.69</v>
      </c>
      <c r="AG839" s="32">
        <v>68438.77</v>
      </c>
      <c r="AH839" s="32">
        <v>77064.11</v>
      </c>
      <c r="AI839" s="32">
        <v>77712.62</v>
      </c>
      <c r="AJ839" s="32">
        <v>47800.97</v>
      </c>
      <c r="AK839" s="32">
        <v>18</v>
      </c>
      <c r="AL839" s="32">
        <v>601397.66</v>
      </c>
      <c r="AM839" s="32">
        <v>607906.65</v>
      </c>
      <c r="AN839" s="32">
        <v>612646.64</v>
      </c>
      <c r="AO839" s="32">
        <v>618147.01</v>
      </c>
      <c r="AP839" s="32">
        <v>622766.57999999996</v>
      </c>
      <c r="AQ839" s="32">
        <v>627726.75</v>
      </c>
      <c r="AR839" s="32">
        <v>633330.80000000005</v>
      </c>
      <c r="AS839" s="32">
        <v>638173.66</v>
      </c>
      <c r="AT839" s="32">
        <v>541516.93000000005</v>
      </c>
      <c r="AU839" s="32">
        <v>512863.07</v>
      </c>
      <c r="AV839" s="32">
        <v>452969.4</v>
      </c>
      <c r="AW839" s="32">
        <v>456586.9</v>
      </c>
      <c r="AX839" s="32">
        <v>307188.3</v>
      </c>
      <c r="AY839" s="32">
        <v>258304.86</v>
      </c>
      <c r="AZ839" s="32">
        <v>259720.72</v>
      </c>
      <c r="BA839" s="32">
        <v>210525.88</v>
      </c>
      <c r="BB839" s="32">
        <v>211907.91</v>
      </c>
      <c r="BC839" s="32">
        <v>172147.39</v>
      </c>
      <c r="BD839" s="32">
        <v>152859.82999999999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40" t="s">
        <v>2879</v>
      </c>
      <c r="C840" s="41" t="s">
        <v>2880</v>
      </c>
      <c r="D840" s="7" t="s">
        <v>18</v>
      </c>
      <c r="E840" s="7" t="s">
        <v>19</v>
      </c>
      <c r="F840" s="7" t="s">
        <v>266</v>
      </c>
      <c r="G840" s="7" t="e">
        <f t="shared" ca="1" si="30"/>
        <v>#NAME?</v>
      </c>
      <c r="H840" s="26" t="s">
        <v>215</v>
      </c>
      <c r="I840" s="26" t="s">
        <v>23</v>
      </c>
      <c r="J840" s="7" t="str">
        <f t="shared" si="35"/>
        <v>Não</v>
      </c>
      <c r="K840" s="27">
        <v>45407</v>
      </c>
      <c r="L840" s="7"/>
      <c r="M840" s="7" t="s">
        <v>22</v>
      </c>
      <c r="N840" s="28">
        <v>0.01</v>
      </c>
      <c r="O840" s="7" t="s">
        <v>23</v>
      </c>
      <c r="P840" s="29">
        <v>0</v>
      </c>
      <c r="Q840" s="30"/>
      <c r="R840" s="94"/>
      <c r="S840" s="7" t="s">
        <v>208</v>
      </c>
      <c r="T840" s="7" t="s">
        <v>2881</v>
      </c>
      <c r="U840" s="7" t="s">
        <v>19</v>
      </c>
      <c r="V840" s="26" t="e">
        <f t="shared" ca="1" si="31"/>
        <v>#NAME?</v>
      </c>
      <c r="W840" s="7"/>
      <c r="X840" s="7" t="s">
        <v>34</v>
      </c>
      <c r="Y840" s="31" t="s">
        <v>210</v>
      </c>
      <c r="Z840" s="32"/>
      <c r="AA840" s="33">
        <v>45407</v>
      </c>
      <c r="AB840" s="34">
        <v>49075100014183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>
        <v>130185.26</v>
      </c>
      <c r="AV840" s="32">
        <v>580240.69999999995</v>
      </c>
      <c r="AW840" s="32">
        <v>584977.4</v>
      </c>
      <c r="AX840" s="32">
        <v>590166.80000000005</v>
      </c>
      <c r="AY840" s="32">
        <v>595589.86</v>
      </c>
      <c r="AZ840" s="32">
        <v>599749.91</v>
      </c>
      <c r="BA840" s="32">
        <v>605262.13</v>
      </c>
      <c r="BB840" s="32">
        <v>609970.81000000006</v>
      </c>
      <c r="BC840" s="32">
        <v>780867.07</v>
      </c>
      <c r="BD840" s="32">
        <v>960021.7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3" t="s">
        <v>2882</v>
      </c>
      <c r="C841" s="4" t="s">
        <v>2883</v>
      </c>
      <c r="D841" s="7" t="s">
        <v>18</v>
      </c>
      <c r="E841" s="7" t="s">
        <v>30</v>
      </c>
      <c r="F841" s="7" t="s">
        <v>31</v>
      </c>
      <c r="G841" s="7" t="e">
        <f t="shared" ca="1" si="30"/>
        <v>#NAME?</v>
      </c>
      <c r="H841" s="26" t="s">
        <v>206</v>
      </c>
      <c r="I841" s="26" t="s">
        <v>23</v>
      </c>
      <c r="J841" s="7" t="str">
        <f t="shared" si="35"/>
        <v>Não</v>
      </c>
      <c r="K841" s="27">
        <v>45028</v>
      </c>
      <c r="L841" s="79">
        <v>45588</v>
      </c>
      <c r="M841" s="7" t="s">
        <v>424</v>
      </c>
      <c r="N841" s="28">
        <v>0.02</v>
      </c>
      <c r="O841" s="7" t="s">
        <v>84</v>
      </c>
      <c r="P841" s="29">
        <v>0.2</v>
      </c>
      <c r="Q841" s="94"/>
      <c r="R841" s="94"/>
      <c r="S841" s="7" t="s">
        <v>208</v>
      </c>
      <c r="T841" s="7" t="s">
        <v>2884</v>
      </c>
      <c r="U841" s="7" t="s">
        <v>117</v>
      </c>
      <c r="V841" s="26" t="e">
        <f t="shared" ca="1" si="31"/>
        <v>#NAME?</v>
      </c>
      <c r="W841" s="7"/>
      <c r="X841" s="7"/>
      <c r="Y841" s="31" t="s">
        <v>210</v>
      </c>
      <c r="Z841" s="32"/>
      <c r="AA841" s="33">
        <v>45028</v>
      </c>
      <c r="AB841" s="34">
        <v>49075100009783</v>
      </c>
      <c r="AC841" s="32"/>
      <c r="AD841" s="32"/>
      <c r="AE841" s="32"/>
      <c r="AF841" s="32"/>
      <c r="AG841" s="32"/>
      <c r="AH841" s="32">
        <v>0</v>
      </c>
      <c r="AI841" s="32">
        <v>1051542.1100000001</v>
      </c>
      <c r="AJ841" s="32">
        <v>1072991.8700000001</v>
      </c>
      <c r="AK841" s="32">
        <v>1108291.77</v>
      </c>
      <c r="AL841" s="32">
        <v>1131931.21</v>
      </c>
      <c r="AM841" s="32">
        <v>1264482.79</v>
      </c>
      <c r="AN841" s="32">
        <v>1318461.24</v>
      </c>
      <c r="AO841" s="32">
        <v>1302805.8</v>
      </c>
      <c r="AP841" s="32">
        <v>1345901.43</v>
      </c>
      <c r="AQ841" s="32">
        <v>1377518.79</v>
      </c>
      <c r="AR841" s="32">
        <v>1336013.4099999999</v>
      </c>
      <c r="AS841" s="32">
        <v>1346585.46</v>
      </c>
      <c r="AT841" s="32">
        <v>1365082.92</v>
      </c>
      <c r="AU841" s="32">
        <v>1342663.48</v>
      </c>
      <c r="AV841" s="32">
        <v>1323380</v>
      </c>
      <c r="AW841" s="32">
        <v>1329377</v>
      </c>
      <c r="AX841" s="32">
        <v>1351289</v>
      </c>
      <c r="AY841" s="32">
        <v>1369221.66</v>
      </c>
      <c r="AZ841" s="32">
        <v>1360276.23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3" t="s">
        <v>2882</v>
      </c>
      <c r="C842" s="4" t="s">
        <v>2885</v>
      </c>
      <c r="D842" s="7" t="s">
        <v>18</v>
      </c>
      <c r="E842" s="7" t="s">
        <v>30</v>
      </c>
      <c r="F842" s="7" t="s">
        <v>31</v>
      </c>
      <c r="G842" s="7" t="e">
        <f t="shared" ca="1" si="30"/>
        <v>#NAME?</v>
      </c>
      <c r="H842" s="26" t="s">
        <v>215</v>
      </c>
      <c r="I842" s="26" t="s">
        <v>23</v>
      </c>
      <c r="J842" s="7" t="str">
        <f t="shared" si="35"/>
        <v>Não</v>
      </c>
      <c r="K842" s="27">
        <v>45630</v>
      </c>
      <c r="L842" s="79"/>
      <c r="M842" s="7" t="s">
        <v>95</v>
      </c>
      <c r="N842" s="28">
        <v>1.4999999999999999E-2</v>
      </c>
      <c r="O842" s="7" t="s">
        <v>23</v>
      </c>
      <c r="P842" s="29">
        <v>0</v>
      </c>
      <c r="Q842" s="94"/>
      <c r="R842" s="94"/>
      <c r="S842" s="7" t="s">
        <v>208</v>
      </c>
      <c r="T842" s="7" t="s">
        <v>2884</v>
      </c>
      <c r="U842" s="7" t="s">
        <v>117</v>
      </c>
      <c r="V842" s="26" t="e">
        <f t="shared" ca="1" si="31"/>
        <v>#NAME?</v>
      </c>
      <c r="W842" s="7"/>
      <c r="X842" s="7" t="s">
        <v>34</v>
      </c>
      <c r="Y842" s="31"/>
      <c r="Z842" s="32"/>
      <c r="AA842" s="91">
        <v>45665</v>
      </c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>
        <v>0</v>
      </c>
      <c r="BD842" s="32">
        <v>1425083.48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14" t="s">
        <v>2886</v>
      </c>
      <c r="C843" s="4" t="s">
        <v>2887</v>
      </c>
      <c r="D843" s="7" t="s">
        <v>204</v>
      </c>
      <c r="E843" s="7" t="s">
        <v>19</v>
      </c>
      <c r="F843" s="7" t="s">
        <v>347</v>
      </c>
      <c r="G843" s="7" t="e">
        <f t="shared" ca="1" si="30"/>
        <v>#NAME?</v>
      </c>
      <c r="H843" s="26" t="s">
        <v>206</v>
      </c>
      <c r="I843" s="26" t="s">
        <v>23</v>
      </c>
      <c r="J843" s="7" t="str">
        <f t="shared" si="35"/>
        <v>Não</v>
      </c>
      <c r="K843" s="27">
        <v>44946</v>
      </c>
      <c r="L843" s="27">
        <v>45539</v>
      </c>
      <c r="M843" s="7" t="s">
        <v>22</v>
      </c>
      <c r="N843" s="28">
        <v>0.01</v>
      </c>
      <c r="O843" s="7" t="s">
        <v>23</v>
      </c>
      <c r="P843" s="29">
        <v>0</v>
      </c>
      <c r="Q843" s="170"/>
      <c r="R843" s="94"/>
      <c r="S843" s="7" t="s">
        <v>208</v>
      </c>
      <c r="T843" s="7" t="s">
        <v>2888</v>
      </c>
      <c r="U843" s="7" t="s">
        <v>19</v>
      </c>
      <c r="V843" s="26" t="e">
        <f t="shared" ca="1" si="31"/>
        <v>#NAME?</v>
      </c>
      <c r="W843" s="7"/>
      <c r="X843" s="7"/>
      <c r="Y843" s="31" t="s">
        <v>210</v>
      </c>
      <c r="Z843" s="32"/>
      <c r="AA843" s="33">
        <v>44946</v>
      </c>
      <c r="AB843" s="34">
        <v>49075100006385</v>
      </c>
      <c r="AC843" s="32"/>
      <c r="AD843" s="32"/>
      <c r="AE843" s="32"/>
      <c r="AF843" s="32">
        <v>591230.5</v>
      </c>
      <c r="AG843" s="32">
        <v>596444.02</v>
      </c>
      <c r="AH843" s="32">
        <v>638672.4</v>
      </c>
      <c r="AI843" s="32">
        <v>654204.68999999994</v>
      </c>
      <c r="AJ843" s="32">
        <v>686212.09</v>
      </c>
      <c r="AK843" s="32">
        <v>731399.04</v>
      </c>
      <c r="AL843" s="32">
        <v>737658.93</v>
      </c>
      <c r="AM843" s="32">
        <v>763934.31</v>
      </c>
      <c r="AN843" s="32">
        <v>787241.26</v>
      </c>
      <c r="AO843" s="32">
        <v>792816.03</v>
      </c>
      <c r="AP843" s="32">
        <v>890006.33</v>
      </c>
      <c r="AQ843" s="32">
        <v>922848.65</v>
      </c>
      <c r="AR843" s="32">
        <v>938170.02</v>
      </c>
      <c r="AS843" s="32">
        <v>1094891.0900000001</v>
      </c>
      <c r="AT843" s="32">
        <v>1698417.81</v>
      </c>
      <c r="AU843" s="32">
        <v>1794172.48</v>
      </c>
      <c r="AV843" s="32">
        <v>1808130</v>
      </c>
      <c r="AW843" s="32">
        <v>1883765</v>
      </c>
      <c r="AX843" s="32">
        <v>1908990</v>
      </c>
      <c r="AY843" s="32">
        <v>1927827.5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3" t="s">
        <v>2889</v>
      </c>
      <c r="C844" s="4" t="s">
        <v>2890</v>
      </c>
      <c r="D844" s="7" t="s">
        <v>204</v>
      </c>
      <c r="E844" s="7" t="s">
        <v>19</v>
      </c>
      <c r="F844" s="7" t="s">
        <v>272</v>
      </c>
      <c r="G844" s="7" t="e">
        <f t="shared" ca="1" si="30"/>
        <v>#NAME?</v>
      </c>
      <c r="H844" s="26" t="s">
        <v>206</v>
      </c>
      <c r="I844" s="26" t="s">
        <v>23</v>
      </c>
      <c r="J844" s="7" t="str">
        <f t="shared" si="35"/>
        <v>Não</v>
      </c>
      <c r="K844" s="27">
        <v>45575</v>
      </c>
      <c r="L844" s="79">
        <v>45590</v>
      </c>
      <c r="M844" s="7" t="s">
        <v>273</v>
      </c>
      <c r="N844" s="28">
        <v>3.0000000000000001E-3</v>
      </c>
      <c r="O844" s="7" t="s">
        <v>23</v>
      </c>
      <c r="P844" s="29">
        <v>0</v>
      </c>
      <c r="Q844" s="30"/>
      <c r="R844" s="94"/>
      <c r="S844" s="7" t="s">
        <v>208</v>
      </c>
      <c r="T844" s="7" t="s">
        <v>2891</v>
      </c>
      <c r="U844" s="7" t="s">
        <v>276</v>
      </c>
      <c r="V844" s="26" t="e">
        <f t="shared" ca="1" si="31"/>
        <v>#NAME?</v>
      </c>
      <c r="W844" s="7"/>
      <c r="X844" s="7" t="s">
        <v>34</v>
      </c>
      <c r="Y844" s="31"/>
      <c r="Z844" s="32"/>
      <c r="AA844" s="96"/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14" t="s">
        <v>2892</v>
      </c>
      <c r="C845" s="4" t="s">
        <v>2893</v>
      </c>
      <c r="D845" s="7" t="s">
        <v>18</v>
      </c>
      <c r="E845" s="7" t="s">
        <v>19</v>
      </c>
      <c r="F845" s="7" t="s">
        <v>279</v>
      </c>
      <c r="G845" s="7" t="e">
        <f t="shared" ca="1" si="30"/>
        <v>#NAME?</v>
      </c>
      <c r="H845" s="26" t="s">
        <v>224</v>
      </c>
      <c r="I845" s="26" t="s">
        <v>225</v>
      </c>
      <c r="J845" s="7" t="str">
        <f t="shared" si="35"/>
        <v>Não</v>
      </c>
      <c r="K845" s="27">
        <v>45520</v>
      </c>
      <c r="L845" s="7"/>
      <c r="M845" s="7" t="s">
        <v>22</v>
      </c>
      <c r="N845" s="28">
        <v>1.2E-2</v>
      </c>
      <c r="O845" s="7" t="s">
        <v>23</v>
      </c>
      <c r="P845" s="29">
        <v>0</v>
      </c>
      <c r="Q845" s="170"/>
      <c r="R845" s="94"/>
      <c r="S845" s="7" t="s">
        <v>208</v>
      </c>
      <c r="T845" s="7" t="s">
        <v>2894</v>
      </c>
      <c r="U845" s="7" t="s">
        <v>19</v>
      </c>
      <c r="V845" s="26" t="e">
        <f t="shared" ca="1" si="31"/>
        <v>#NAME?</v>
      </c>
      <c r="W845" s="7"/>
      <c r="X845" s="7" t="s">
        <v>232</v>
      </c>
      <c r="Y845" s="31" t="s">
        <v>324</v>
      </c>
      <c r="Z845" s="32"/>
      <c r="AA845" s="33">
        <v>45539</v>
      </c>
      <c r="AB845" s="34">
        <v>49075100015831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>
        <v>0</v>
      </c>
      <c r="AZ845" s="32">
        <v>30</v>
      </c>
      <c r="BA845" s="32">
        <v>30</v>
      </c>
      <c r="BB845" s="32">
        <v>30</v>
      </c>
      <c r="BC845" s="32">
        <v>30</v>
      </c>
      <c r="BD845" s="32">
        <v>30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14" t="s">
        <v>2895</v>
      </c>
      <c r="C846" s="4" t="s">
        <v>2896</v>
      </c>
      <c r="D846" s="7" t="s">
        <v>18</v>
      </c>
      <c r="E846" s="7" t="s">
        <v>76</v>
      </c>
      <c r="F846" s="7" t="s">
        <v>77</v>
      </c>
      <c r="G846" s="7" t="e">
        <f t="shared" ca="1" si="30"/>
        <v>#NAME?</v>
      </c>
      <c r="H846" s="26" t="s">
        <v>224</v>
      </c>
      <c r="I846" s="26" t="s">
        <v>225</v>
      </c>
      <c r="J846" s="7" t="str">
        <f t="shared" si="35"/>
        <v>Não</v>
      </c>
      <c r="K846" s="27">
        <v>44994</v>
      </c>
      <c r="L846" s="7"/>
      <c r="M846" s="7" t="s">
        <v>267</v>
      </c>
      <c r="N846" s="28">
        <v>1.4999999999999999E-2</v>
      </c>
      <c r="O846" s="7" t="s">
        <v>84</v>
      </c>
      <c r="P846" s="29">
        <v>0.1</v>
      </c>
      <c r="Q846" s="94"/>
      <c r="R846" s="94"/>
      <c r="S846" s="7" t="s">
        <v>208</v>
      </c>
      <c r="T846" s="7" t="s">
        <v>2897</v>
      </c>
      <c r="U846" s="7" t="s">
        <v>76</v>
      </c>
      <c r="V846" s="26" t="e">
        <f t="shared" ca="1" si="31"/>
        <v>#NAME?</v>
      </c>
      <c r="W846" s="7"/>
      <c r="X846" s="7"/>
      <c r="Y846" s="31" t="s">
        <v>210</v>
      </c>
      <c r="Z846" s="32"/>
      <c r="AA846" s="33">
        <v>44994</v>
      </c>
      <c r="AB846" s="34">
        <v>49075100008159</v>
      </c>
      <c r="AC846" s="32"/>
      <c r="AD846" s="32"/>
      <c r="AE846" s="32"/>
      <c r="AF846" s="32"/>
      <c r="AG846" s="32">
        <v>0</v>
      </c>
      <c r="AH846" s="32">
        <v>317061.28000000003</v>
      </c>
      <c r="AI846" s="32">
        <v>318570.65000000002</v>
      </c>
      <c r="AJ846" s="32">
        <v>324898.95</v>
      </c>
      <c r="AK846" s="32">
        <v>353373.86</v>
      </c>
      <c r="AL846" s="32">
        <v>363060.22</v>
      </c>
      <c r="AM846" s="32">
        <v>325564.92</v>
      </c>
      <c r="AN846" s="32">
        <v>315676.05</v>
      </c>
      <c r="AO846" s="32">
        <v>263943.59000000003</v>
      </c>
      <c r="AP846" s="32">
        <v>218096.86</v>
      </c>
      <c r="AQ846" s="32">
        <v>221499.27</v>
      </c>
      <c r="AR846" s="32">
        <v>246251.74</v>
      </c>
      <c r="AS846" s="32">
        <v>248711.33</v>
      </c>
      <c r="AT846" s="32">
        <v>241158.97</v>
      </c>
      <c r="AU846" s="32">
        <v>239523.79</v>
      </c>
      <c r="AV846" s="32">
        <v>238803.5</v>
      </c>
      <c r="AW846" s="32">
        <v>239864</v>
      </c>
      <c r="AX846" s="32">
        <v>242943.7</v>
      </c>
      <c r="AY846" s="32">
        <v>205446.59</v>
      </c>
      <c r="AZ846" s="32">
        <v>21901.98</v>
      </c>
      <c r="BA846" s="32">
        <v>22101.93</v>
      </c>
      <c r="BB846" s="32">
        <v>20155.68</v>
      </c>
      <c r="BC846" s="32">
        <v>16497.75</v>
      </c>
      <c r="BD846" s="32">
        <v>16565.2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3" t="s">
        <v>2898</v>
      </c>
      <c r="C847" s="4" t="s">
        <v>2899</v>
      </c>
      <c r="D847" s="7" t="s">
        <v>204</v>
      </c>
      <c r="E847" s="7" t="s">
        <v>19</v>
      </c>
      <c r="F847" s="7" t="s">
        <v>2596</v>
      </c>
      <c r="G847" s="7" t="e">
        <f t="shared" ca="1" si="30"/>
        <v>#NAME?</v>
      </c>
      <c r="H847" s="26" t="s">
        <v>206</v>
      </c>
      <c r="I847" s="26" t="s">
        <v>23</v>
      </c>
      <c r="J847" s="7" t="str">
        <f>IF(R847=0,"Não","Sim")</f>
        <v>Sim</v>
      </c>
      <c r="K847" s="27">
        <v>45013</v>
      </c>
      <c r="L847" s="27">
        <v>45415</v>
      </c>
      <c r="M847" s="7" t="s">
        <v>424</v>
      </c>
      <c r="N847" s="28">
        <v>0.02</v>
      </c>
      <c r="O847" s="7" t="s">
        <v>84</v>
      </c>
      <c r="P847" s="29">
        <v>0.2</v>
      </c>
      <c r="Q847" s="89"/>
      <c r="R847" s="30" t="s">
        <v>2900</v>
      </c>
      <c r="S847" s="7" t="s">
        <v>208</v>
      </c>
      <c r="T847" s="7" t="s">
        <v>2901</v>
      </c>
      <c r="U847" s="7" t="s">
        <v>19</v>
      </c>
      <c r="V847" s="26" t="e">
        <f t="shared" ca="1" si="31"/>
        <v>#NAME?</v>
      </c>
      <c r="W847" s="7"/>
      <c r="X847" s="7"/>
      <c r="Y847" s="31" t="s">
        <v>210</v>
      </c>
      <c r="Z847" s="32"/>
      <c r="AA847" s="33">
        <v>45013</v>
      </c>
      <c r="AB847" s="34">
        <v>49075100008884</v>
      </c>
      <c r="AC847" s="32"/>
      <c r="AD847" s="32"/>
      <c r="AE847" s="32"/>
      <c r="AF847" s="32"/>
      <c r="AG847" s="32"/>
      <c r="AH847" s="32">
        <v>0</v>
      </c>
      <c r="AI847" s="32">
        <v>499566.11</v>
      </c>
      <c r="AJ847" s="32">
        <v>509775.18</v>
      </c>
      <c r="AK847" s="32">
        <v>481161.13</v>
      </c>
      <c r="AL847" s="32">
        <v>447413.88</v>
      </c>
      <c r="AM847" s="32">
        <v>432606.19</v>
      </c>
      <c r="AN847" s="32">
        <v>430845.92</v>
      </c>
      <c r="AO847" s="32">
        <v>417626.06</v>
      </c>
      <c r="AP847" s="32">
        <v>435487.84</v>
      </c>
      <c r="AQ847" s="32">
        <v>447652.59</v>
      </c>
      <c r="AR847" s="32">
        <v>434688.5</v>
      </c>
      <c r="AS847" s="32">
        <v>437804.93</v>
      </c>
      <c r="AT847" s="32">
        <v>443417.86</v>
      </c>
      <c r="AU847" s="32">
        <v>432859.23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42" t="s">
        <v>2902</v>
      </c>
      <c r="C848" s="43" t="s">
        <v>2903</v>
      </c>
      <c r="D848" s="7" t="s">
        <v>18</v>
      </c>
      <c r="E848" s="7" t="s">
        <v>19</v>
      </c>
      <c r="F848" s="7" t="s">
        <v>266</v>
      </c>
      <c r="G848" s="7" t="e">
        <f t="shared" ca="1" si="30"/>
        <v>#NAME?</v>
      </c>
      <c r="H848" s="26" t="s">
        <v>215</v>
      </c>
      <c r="I848" s="26" t="s">
        <v>23</v>
      </c>
      <c r="J848" s="7" t="str">
        <f t="shared" ref="J848:J909" si="36">IF(Q848=0,"Não","Sim")</f>
        <v>Não</v>
      </c>
      <c r="K848" s="27">
        <v>45212</v>
      </c>
      <c r="L848" s="7"/>
      <c r="M848" s="7" t="s">
        <v>267</v>
      </c>
      <c r="N848" s="28">
        <v>1.4999999999999999E-2</v>
      </c>
      <c r="O848" s="7" t="s">
        <v>84</v>
      </c>
      <c r="P848" s="29">
        <v>0.1</v>
      </c>
      <c r="Q848" s="25"/>
      <c r="R848" s="30" t="s">
        <v>404</v>
      </c>
      <c r="S848" s="7" t="s">
        <v>208</v>
      </c>
      <c r="T848" s="7" t="s">
        <v>2904</v>
      </c>
      <c r="U848" s="7" t="s">
        <v>19</v>
      </c>
      <c r="V848" s="26" t="e">
        <f t="shared" ca="1" si="31"/>
        <v>#NAME?</v>
      </c>
      <c r="W848" s="7"/>
      <c r="X848" s="7"/>
      <c r="Y848" s="31" t="s">
        <v>210</v>
      </c>
      <c r="Z848" s="32"/>
      <c r="AA848" s="33">
        <v>45212</v>
      </c>
      <c r="AB848" s="34">
        <v>49075100012822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>
        <v>28009.08</v>
      </c>
      <c r="AP848" s="32">
        <v>28195.49</v>
      </c>
      <c r="AQ848" s="32">
        <v>28455.38</v>
      </c>
      <c r="AR848" s="32">
        <v>136332.37</v>
      </c>
      <c r="AS848" s="32">
        <v>137648.03</v>
      </c>
      <c r="AT848" s="32">
        <v>139093.47</v>
      </c>
      <c r="AU848" s="32">
        <v>139534.82999999999</v>
      </c>
      <c r="AV848" s="32">
        <v>140632.29999999999</v>
      </c>
      <c r="AW848" s="32">
        <v>141638.29999999999</v>
      </c>
      <c r="AX848" s="32">
        <v>143522</v>
      </c>
      <c r="AY848" s="32">
        <v>145085.43</v>
      </c>
      <c r="AZ848" s="32">
        <v>145961.18</v>
      </c>
      <c r="BA848" s="32">
        <v>146317.4</v>
      </c>
      <c r="BB848" s="32">
        <v>144565.1</v>
      </c>
      <c r="BC848" s="32">
        <v>144612.42000000001</v>
      </c>
      <c r="BD848" s="32">
        <v>146028.48000000001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14" t="s">
        <v>2905</v>
      </c>
      <c r="C849" s="4" t="s">
        <v>2906</v>
      </c>
      <c r="D849" s="7" t="s">
        <v>18</v>
      </c>
      <c r="E849" s="7" t="s">
        <v>19</v>
      </c>
      <c r="F849" s="7" t="s">
        <v>1137</v>
      </c>
      <c r="G849" s="7" t="e">
        <f t="shared" ca="1" si="30"/>
        <v>#NAME?</v>
      </c>
      <c r="H849" s="26" t="s">
        <v>224</v>
      </c>
      <c r="I849" s="26" t="s">
        <v>310</v>
      </c>
      <c r="J849" s="7" t="str">
        <f t="shared" si="36"/>
        <v>Não</v>
      </c>
      <c r="K849" s="27">
        <v>45070</v>
      </c>
      <c r="L849" s="7"/>
      <c r="M849" s="7" t="s">
        <v>267</v>
      </c>
      <c r="N849" s="28">
        <v>1.2E-2</v>
      </c>
      <c r="O849" s="7" t="s">
        <v>84</v>
      </c>
      <c r="P849" s="29">
        <v>0.1</v>
      </c>
      <c r="Q849" s="94"/>
      <c r="R849" s="203" t="s">
        <v>2907</v>
      </c>
      <c r="S849" s="7" t="s">
        <v>208</v>
      </c>
      <c r="T849" s="7" t="s">
        <v>2908</v>
      </c>
      <c r="U849" s="7" t="s">
        <v>19</v>
      </c>
      <c r="V849" s="26" t="e">
        <f t="shared" ca="1" si="31"/>
        <v>#NAME?</v>
      </c>
      <c r="W849" s="7"/>
      <c r="X849" s="7"/>
      <c r="Y849" s="31" t="s">
        <v>210</v>
      </c>
      <c r="Z849" s="32"/>
      <c r="AA849" s="33">
        <v>45070</v>
      </c>
      <c r="AB849" s="34">
        <v>49075100007063</v>
      </c>
      <c r="AC849" s="32"/>
      <c r="AD849" s="32"/>
      <c r="AE849" s="32"/>
      <c r="AF849" s="32"/>
      <c r="AG849" s="32"/>
      <c r="AH849" s="32">
        <v>0</v>
      </c>
      <c r="AI849" s="32">
        <v>0</v>
      </c>
      <c r="AJ849" s="32">
        <v>227605.23</v>
      </c>
      <c r="AK849" s="32">
        <v>231139.98</v>
      </c>
      <c r="AL849" s="32">
        <v>233533.56</v>
      </c>
      <c r="AM849" s="32">
        <v>232386.73</v>
      </c>
      <c r="AN849" s="32">
        <v>233018.77</v>
      </c>
      <c r="AO849" s="32">
        <v>232632.7</v>
      </c>
      <c r="AP849" s="32">
        <v>238062.37</v>
      </c>
      <c r="AQ849" s="32">
        <v>243018.83</v>
      </c>
      <c r="AR849" s="32">
        <v>236737.14</v>
      </c>
      <c r="AS849" s="32">
        <v>238924.29</v>
      </c>
      <c r="AT849" s="32">
        <v>240651.02</v>
      </c>
      <c r="AU849" s="32">
        <v>238913.61</v>
      </c>
      <c r="AV849" s="32">
        <v>237844.1</v>
      </c>
      <c r="AW849" s="32">
        <v>239279.7</v>
      </c>
      <c r="AX849" s="32">
        <v>242601.3</v>
      </c>
      <c r="AY849" s="32">
        <v>245397.17</v>
      </c>
      <c r="AZ849" s="32">
        <v>245082.23999999999</v>
      </c>
      <c r="BA849" s="32">
        <v>243324.13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14" t="s">
        <v>2909</v>
      </c>
      <c r="C850" s="4" t="s">
        <v>2910</v>
      </c>
      <c r="D850" s="7" t="s">
        <v>18</v>
      </c>
      <c r="E850" s="7" t="s">
        <v>19</v>
      </c>
      <c r="F850" s="7" t="s">
        <v>266</v>
      </c>
      <c r="G850" s="7" t="e">
        <f t="shared" ca="1" si="30"/>
        <v>#NAME?</v>
      </c>
      <c r="H850" s="26" t="s">
        <v>215</v>
      </c>
      <c r="I850" s="26" t="s">
        <v>23</v>
      </c>
      <c r="J850" s="7" t="str">
        <f t="shared" si="36"/>
        <v>Não</v>
      </c>
      <c r="K850" s="27">
        <v>45565</v>
      </c>
      <c r="L850" s="27"/>
      <c r="M850" s="7" t="s">
        <v>22</v>
      </c>
      <c r="N850" s="28">
        <v>1.2E-2</v>
      </c>
      <c r="O850" s="7" t="s">
        <v>23</v>
      </c>
      <c r="P850" s="29">
        <v>0</v>
      </c>
      <c r="Q850" s="170"/>
      <c r="R850" s="94"/>
      <c r="S850" s="7" t="s">
        <v>208</v>
      </c>
      <c r="T850" s="7" t="s">
        <v>2911</v>
      </c>
      <c r="U850" s="7" t="s">
        <v>19</v>
      </c>
      <c r="V850" s="26" t="e">
        <f t="shared" ca="1" si="31"/>
        <v>#NAME?</v>
      </c>
      <c r="W850" s="7"/>
      <c r="X850" s="7" t="s">
        <v>232</v>
      </c>
      <c r="Y850" s="31"/>
      <c r="Z850" s="32"/>
      <c r="AA850" s="33">
        <v>45565</v>
      </c>
      <c r="AB850" s="34">
        <v>49075100015821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>
        <v>400090.08</v>
      </c>
      <c r="BA850" s="32">
        <v>404391.5</v>
      </c>
      <c r="BB850" s="32">
        <v>407237.03</v>
      </c>
      <c r="BC850" s="32">
        <v>410719.49</v>
      </c>
      <c r="BD850" s="32">
        <v>415249.67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14" t="s">
        <v>2912</v>
      </c>
      <c r="C851" s="4" t="s">
        <v>2913</v>
      </c>
      <c r="D851" s="7" t="s">
        <v>18</v>
      </c>
      <c r="E851" s="7" t="s">
        <v>76</v>
      </c>
      <c r="F851" s="7" t="s">
        <v>229</v>
      </c>
      <c r="G851" s="7" t="e">
        <f t="shared" ca="1" si="30"/>
        <v>#NAME?</v>
      </c>
      <c r="H851" s="26" t="s">
        <v>215</v>
      </c>
      <c r="I851" s="26" t="s">
        <v>23</v>
      </c>
      <c r="J851" s="7" t="str">
        <f t="shared" si="36"/>
        <v>Sim</v>
      </c>
      <c r="K851" s="27">
        <v>45677</v>
      </c>
      <c r="L851" s="27"/>
      <c r="M851" s="7" t="s">
        <v>22</v>
      </c>
      <c r="N851" s="28">
        <v>1.2E-2</v>
      </c>
      <c r="O851" s="7" t="s">
        <v>23</v>
      </c>
      <c r="P851" s="29">
        <v>0</v>
      </c>
      <c r="Q851" s="170" t="s">
        <v>2914</v>
      </c>
      <c r="R851" s="94"/>
      <c r="S851" s="7" t="s">
        <v>208</v>
      </c>
      <c r="T851" s="7" t="s">
        <v>2915</v>
      </c>
      <c r="U851" s="7" t="s">
        <v>76</v>
      </c>
      <c r="V851" s="26" t="e">
        <f t="shared" ca="1" si="31"/>
        <v>#NAME?</v>
      </c>
      <c r="W851" s="7"/>
      <c r="X851" s="7" t="s">
        <v>26</v>
      </c>
      <c r="Y851" s="31"/>
      <c r="Z851" s="32"/>
      <c r="AA851" s="33">
        <v>45679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>
        <v>12034.37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14" t="s">
        <v>2916</v>
      </c>
      <c r="C852" s="4" t="s">
        <v>2917</v>
      </c>
      <c r="D852" s="7" t="s">
        <v>18</v>
      </c>
      <c r="E852" s="7" t="s">
        <v>30</v>
      </c>
      <c r="F852" s="7" t="s">
        <v>93</v>
      </c>
      <c r="G852" s="7" t="e">
        <f t="shared" ca="1" si="30"/>
        <v>#NAME?</v>
      </c>
      <c r="H852" s="26" t="s">
        <v>206</v>
      </c>
      <c r="I852" s="26" t="s">
        <v>23</v>
      </c>
      <c r="J852" s="7" t="str">
        <f t="shared" si="36"/>
        <v>Não</v>
      </c>
      <c r="K852" s="27">
        <v>45163</v>
      </c>
      <c r="L852" s="27">
        <v>45383</v>
      </c>
      <c r="M852" s="7" t="s">
        <v>326</v>
      </c>
      <c r="N852" s="28">
        <v>2.5000000000000001E-2</v>
      </c>
      <c r="O852" s="7" t="s">
        <v>248</v>
      </c>
      <c r="P852" s="29">
        <v>0.2</v>
      </c>
      <c r="Q852" s="30"/>
      <c r="R852" s="30" t="s">
        <v>2918</v>
      </c>
      <c r="S852" s="7" t="s">
        <v>208</v>
      </c>
      <c r="T852" s="7" t="s">
        <v>2919</v>
      </c>
      <c r="U852" s="7" t="s">
        <v>117</v>
      </c>
      <c r="V852" s="26" t="e">
        <f t="shared" ca="1" si="31"/>
        <v>#NAME?</v>
      </c>
      <c r="W852" s="7"/>
      <c r="X852" s="7"/>
      <c r="Y852" s="31" t="s">
        <v>210</v>
      </c>
      <c r="Z852" s="32"/>
      <c r="AA852" s="33">
        <v>45163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>
        <v>578158.38</v>
      </c>
      <c r="AN852" s="32">
        <v>333331.19</v>
      </c>
      <c r="AO852" s="32">
        <v>317180.27</v>
      </c>
      <c r="AP852" s="32">
        <v>327161.94</v>
      </c>
      <c r="AQ852" s="32">
        <v>344757</v>
      </c>
      <c r="AR852" s="32">
        <v>315702.28999999998</v>
      </c>
      <c r="AS852" s="32">
        <v>321907.65999999997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2916</v>
      </c>
      <c r="C853" s="4" t="s">
        <v>2920</v>
      </c>
      <c r="D853" s="7" t="s">
        <v>18</v>
      </c>
      <c r="E853" s="7" t="s">
        <v>30</v>
      </c>
      <c r="F853" s="7" t="s">
        <v>93</v>
      </c>
      <c r="G853" s="7" t="e">
        <f t="shared" ca="1" si="30"/>
        <v>#NAME?</v>
      </c>
      <c r="H853" s="26" t="s">
        <v>206</v>
      </c>
      <c r="I853" s="26" t="s">
        <v>23</v>
      </c>
      <c r="J853" s="7" t="str">
        <f t="shared" si="36"/>
        <v>Não</v>
      </c>
      <c r="K853" s="27">
        <v>45163</v>
      </c>
      <c r="L853" s="27">
        <v>45383</v>
      </c>
      <c r="M853" s="7" t="s">
        <v>22</v>
      </c>
      <c r="N853" s="28">
        <v>1.2E-2</v>
      </c>
      <c r="O853" s="7" t="s">
        <v>23</v>
      </c>
      <c r="P853" s="29">
        <v>0</v>
      </c>
      <c r="Q853" s="39"/>
      <c r="R853" s="30" t="s">
        <v>2921</v>
      </c>
      <c r="S853" s="7" t="s">
        <v>208</v>
      </c>
      <c r="T853" s="7" t="s">
        <v>2919</v>
      </c>
      <c r="U853" s="7" t="s">
        <v>117</v>
      </c>
      <c r="V853" s="26" t="e">
        <f t="shared" ca="1" si="31"/>
        <v>#NAME?</v>
      </c>
      <c r="W853" s="7"/>
      <c r="X853" s="7"/>
      <c r="Y853" s="31" t="s">
        <v>210</v>
      </c>
      <c r="Z853" s="32"/>
      <c r="AA853" s="33">
        <v>45163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>
        <v>342462.76</v>
      </c>
      <c r="AN853" s="32">
        <v>340811.61</v>
      </c>
      <c r="AO853" s="32">
        <v>344200.37</v>
      </c>
      <c r="AP853" s="32">
        <v>303898.86</v>
      </c>
      <c r="AQ853" s="32">
        <v>306622.99</v>
      </c>
      <c r="AR853" s="32">
        <v>309060.87</v>
      </c>
      <c r="AS853" s="32">
        <v>4351.46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42" t="s">
        <v>2916</v>
      </c>
      <c r="C854" s="43" t="s">
        <v>2922</v>
      </c>
      <c r="D854" s="7" t="s">
        <v>18</v>
      </c>
      <c r="E854" s="7" t="s">
        <v>30</v>
      </c>
      <c r="F854" s="7" t="s">
        <v>93</v>
      </c>
      <c r="G854" s="7" t="e">
        <f t="shared" ca="1" si="30"/>
        <v>#NAME?</v>
      </c>
      <c r="H854" s="26" t="s">
        <v>206</v>
      </c>
      <c r="I854" s="26" t="s">
        <v>23</v>
      </c>
      <c r="J854" s="7" t="str">
        <f t="shared" si="36"/>
        <v>Não</v>
      </c>
      <c r="K854" s="27">
        <v>45187</v>
      </c>
      <c r="L854" s="27">
        <v>45383</v>
      </c>
      <c r="M854" s="7" t="s">
        <v>273</v>
      </c>
      <c r="N854" s="28">
        <v>0</v>
      </c>
      <c r="O854" s="7" t="s">
        <v>23</v>
      </c>
      <c r="P854" s="29">
        <v>0</v>
      </c>
      <c r="Q854" s="30"/>
      <c r="R854" s="30"/>
      <c r="S854" s="7" t="s">
        <v>208</v>
      </c>
      <c r="T854" s="7" t="s">
        <v>2919</v>
      </c>
      <c r="U854" s="7" t="s">
        <v>117</v>
      </c>
      <c r="V854" s="26" t="e">
        <f t="shared" ca="1" si="31"/>
        <v>#NAME?</v>
      </c>
      <c r="W854" s="7"/>
      <c r="X854" s="7"/>
      <c r="Y854" s="31" t="s">
        <v>210</v>
      </c>
      <c r="Z854" s="32"/>
      <c r="AA854" s="33">
        <v>45187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>
        <v>271055.88</v>
      </c>
      <c r="AO854" s="32">
        <v>268541.05</v>
      </c>
      <c r="AP854" s="32">
        <v>286445.02</v>
      </c>
      <c r="AQ854" s="32">
        <v>302609.96000000002</v>
      </c>
      <c r="AR854" s="32">
        <v>295032.11</v>
      </c>
      <c r="AS854" s="32">
        <v>294811.89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42" t="s">
        <v>2923</v>
      </c>
      <c r="C855" s="43" t="s">
        <v>2924</v>
      </c>
      <c r="D855" s="7" t="s">
        <v>18</v>
      </c>
      <c r="E855" s="7" t="s">
        <v>76</v>
      </c>
      <c r="F855" s="7" t="s">
        <v>351</v>
      </c>
      <c r="G855" s="7" t="e">
        <f t="shared" ca="1" si="30"/>
        <v>#NAME?</v>
      </c>
      <c r="H855" s="26" t="s">
        <v>215</v>
      </c>
      <c r="I855" s="26" t="s">
        <v>23</v>
      </c>
      <c r="J855" s="7" t="str">
        <f t="shared" si="36"/>
        <v>Não</v>
      </c>
      <c r="K855" s="27">
        <v>45189</v>
      </c>
      <c r="L855" s="7"/>
      <c r="M855" s="7" t="s">
        <v>22</v>
      </c>
      <c r="N855" s="28">
        <v>1.2E-2</v>
      </c>
      <c r="O855" s="7" t="s">
        <v>23</v>
      </c>
      <c r="P855" s="29">
        <v>0</v>
      </c>
      <c r="Q855" s="25"/>
      <c r="R855" s="72" t="s">
        <v>2925</v>
      </c>
      <c r="S855" s="7" t="s">
        <v>208</v>
      </c>
      <c r="T855" s="7" t="s">
        <v>2926</v>
      </c>
      <c r="U855" s="7" t="s">
        <v>76</v>
      </c>
      <c r="V855" s="26" t="e">
        <f t="shared" ca="1" si="31"/>
        <v>#NAME?</v>
      </c>
      <c r="W855" s="7"/>
      <c r="X855" s="7"/>
      <c r="Y855" s="31" t="s">
        <v>210</v>
      </c>
      <c r="Z855" s="32"/>
      <c r="AA855" s="33">
        <v>45189</v>
      </c>
      <c r="AB855" s="34">
        <v>49075100012059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>
        <v>0</v>
      </c>
      <c r="AO855" s="32">
        <v>0</v>
      </c>
      <c r="AP855" s="32">
        <v>0</v>
      </c>
      <c r="AQ855" s="32">
        <v>51961.14</v>
      </c>
      <c r="AR855" s="32">
        <v>203719.11</v>
      </c>
      <c r="AS855" s="32">
        <v>205270.52</v>
      </c>
      <c r="AT855" s="32">
        <v>207011.53</v>
      </c>
      <c r="AU855" s="32">
        <v>208476.23</v>
      </c>
      <c r="AV855" s="32">
        <v>209902.7</v>
      </c>
      <c r="AW855" s="32">
        <v>211435.5</v>
      </c>
      <c r="AX855" s="32">
        <v>213102.6</v>
      </c>
      <c r="AY855" s="32">
        <v>214609.54</v>
      </c>
      <c r="AZ855" s="32">
        <v>215969.35</v>
      </c>
      <c r="BA855" s="32">
        <v>217858.73</v>
      </c>
      <c r="BB855" s="32">
        <v>219439.71</v>
      </c>
      <c r="BC855" s="32">
        <v>220509.34</v>
      </c>
      <c r="BD855" s="32">
        <v>221289.09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42" t="s">
        <v>2927</v>
      </c>
      <c r="C856" s="43" t="s">
        <v>2928</v>
      </c>
      <c r="D856" s="7" t="s">
        <v>18</v>
      </c>
      <c r="E856" s="7" t="s">
        <v>76</v>
      </c>
      <c r="F856" s="7" t="s">
        <v>351</v>
      </c>
      <c r="G856" s="7" t="e">
        <f t="shared" ca="1" si="30"/>
        <v>#NAME?</v>
      </c>
      <c r="H856" s="26" t="s">
        <v>224</v>
      </c>
      <c r="I856" s="26" t="s">
        <v>291</v>
      </c>
      <c r="J856" s="7" t="str">
        <f t="shared" si="36"/>
        <v>Não</v>
      </c>
      <c r="K856" s="27">
        <v>45266</v>
      </c>
      <c r="L856" s="7"/>
      <c r="M856" s="7" t="s">
        <v>22</v>
      </c>
      <c r="N856" s="28">
        <v>1.2E-2</v>
      </c>
      <c r="O856" s="7" t="s">
        <v>23</v>
      </c>
      <c r="P856" s="29">
        <v>0</v>
      </c>
      <c r="Q856" s="89"/>
      <c r="R856" s="72"/>
      <c r="S856" s="7" t="s">
        <v>208</v>
      </c>
      <c r="T856" s="7" t="s">
        <v>2929</v>
      </c>
      <c r="U856" s="7" t="s">
        <v>76</v>
      </c>
      <c r="V856" s="26" t="e">
        <f t="shared" ca="1" si="31"/>
        <v>#NAME?</v>
      </c>
      <c r="W856" s="7"/>
      <c r="X856" s="7"/>
      <c r="Y856" s="31" t="s">
        <v>210</v>
      </c>
      <c r="Z856" s="32"/>
      <c r="AA856" s="33">
        <v>45266</v>
      </c>
      <c r="AB856" s="34">
        <v>49075100013063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>
        <v>0</v>
      </c>
      <c r="AR856" s="32">
        <v>0</v>
      </c>
      <c r="AS856" s="32">
        <v>0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42" t="s">
        <v>2930</v>
      </c>
      <c r="C857" s="43" t="s">
        <v>2931</v>
      </c>
      <c r="D857" s="7" t="s">
        <v>18</v>
      </c>
      <c r="E857" s="7" t="s">
        <v>76</v>
      </c>
      <c r="F857" s="7" t="s">
        <v>229</v>
      </c>
      <c r="G857" s="7" t="e">
        <f t="shared" ca="1" si="30"/>
        <v>#NAME?</v>
      </c>
      <c r="H857" s="26" t="s">
        <v>215</v>
      </c>
      <c r="I857" s="26" t="s">
        <v>23</v>
      </c>
      <c r="J857" s="7" t="str">
        <f t="shared" si="36"/>
        <v>Sim</v>
      </c>
      <c r="K857" s="27">
        <v>45700</v>
      </c>
      <c r="L857" s="7"/>
      <c r="M857" s="7" t="s">
        <v>22</v>
      </c>
      <c r="N857" s="28">
        <v>1.2E-2</v>
      </c>
      <c r="O857" s="7" t="s">
        <v>23</v>
      </c>
      <c r="P857" s="29">
        <v>0</v>
      </c>
      <c r="Q857" s="89" t="s">
        <v>2932</v>
      </c>
      <c r="R857" s="72"/>
      <c r="S857" s="7" t="s">
        <v>254</v>
      </c>
      <c r="T857" s="7" t="s">
        <v>2933</v>
      </c>
      <c r="U857" s="7" t="s">
        <v>923</v>
      </c>
      <c r="V857" s="26" t="e">
        <f t="shared" ca="1" si="31"/>
        <v>#NAME?</v>
      </c>
      <c r="W857" s="7"/>
      <c r="X857" s="7" t="s">
        <v>26</v>
      </c>
      <c r="Y857" s="31"/>
      <c r="Z857" s="32"/>
      <c r="AA857" s="33">
        <v>45702</v>
      </c>
      <c r="AB857" s="34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14" t="s">
        <v>2934</v>
      </c>
      <c r="C858" s="4" t="s">
        <v>2935</v>
      </c>
      <c r="D858" s="7" t="s">
        <v>18</v>
      </c>
      <c r="E858" s="7" t="s">
        <v>19</v>
      </c>
      <c r="F858" s="7" t="s">
        <v>279</v>
      </c>
      <c r="G858" s="7" t="e">
        <f t="shared" ca="1" si="30"/>
        <v>#NAME?</v>
      </c>
      <c r="H858" s="26" t="s">
        <v>215</v>
      </c>
      <c r="I858" s="26" t="s">
        <v>23</v>
      </c>
      <c r="J858" s="7" t="str">
        <f t="shared" si="36"/>
        <v>Não</v>
      </c>
      <c r="K858" s="27">
        <v>45036</v>
      </c>
      <c r="L858" s="7"/>
      <c r="M858" s="7" t="s">
        <v>22</v>
      </c>
      <c r="N858" s="28">
        <v>1.2E-2</v>
      </c>
      <c r="O858" s="7" t="s">
        <v>23</v>
      </c>
      <c r="P858" s="29">
        <v>0</v>
      </c>
      <c r="Q858" s="94"/>
      <c r="R858" s="94"/>
      <c r="S858" s="7" t="s">
        <v>208</v>
      </c>
      <c r="T858" s="7" t="s">
        <v>2936</v>
      </c>
      <c r="U858" s="7" t="s">
        <v>131</v>
      </c>
      <c r="V858" s="26" t="e">
        <f t="shared" ca="1" si="31"/>
        <v>#NAME?</v>
      </c>
      <c r="W858" s="7"/>
      <c r="X858" s="7"/>
      <c r="Y858" s="31" t="s">
        <v>210</v>
      </c>
      <c r="Z858" s="32"/>
      <c r="AA858" s="33">
        <v>45036</v>
      </c>
      <c r="AB858" s="34">
        <v>49075100009953</v>
      </c>
      <c r="AC858" s="32"/>
      <c r="AD858" s="32"/>
      <c r="AE858" s="32"/>
      <c r="AF858" s="32"/>
      <c r="AG858" s="32"/>
      <c r="AH858" s="32">
        <v>0</v>
      </c>
      <c r="AI858" s="32">
        <v>85514.69</v>
      </c>
      <c r="AJ858" s="32">
        <v>86409.5</v>
      </c>
      <c r="AK858" s="32">
        <v>87159.14</v>
      </c>
      <c r="AL858" s="32">
        <v>82858.009999999995</v>
      </c>
      <c r="AM858" s="32">
        <v>62827.66</v>
      </c>
      <c r="AN858" s="32">
        <v>63325.05</v>
      </c>
      <c r="AO858" s="32">
        <v>63743.87</v>
      </c>
      <c r="AP858" s="32">
        <v>64221.09</v>
      </c>
      <c r="AQ858" s="32">
        <v>64717.11</v>
      </c>
      <c r="AR858" s="32">
        <v>60179.48</v>
      </c>
      <c r="AS858" s="32">
        <v>72562.69</v>
      </c>
      <c r="AT858" s="32">
        <v>73158.95</v>
      </c>
      <c r="AU858" s="32">
        <v>68289.39</v>
      </c>
      <c r="AV858" s="32">
        <v>62801.07</v>
      </c>
      <c r="AW858" s="32">
        <v>79304.91</v>
      </c>
      <c r="AX858" s="32">
        <v>104595.4</v>
      </c>
      <c r="AY858" s="32">
        <v>105467.55</v>
      </c>
      <c r="AZ858" s="32">
        <v>75533.95</v>
      </c>
      <c r="BA858" s="32">
        <v>65568.77</v>
      </c>
      <c r="BB858" s="32">
        <v>66008.7</v>
      </c>
      <c r="BC858" s="32">
        <v>56509.43</v>
      </c>
      <c r="BD858" s="32">
        <v>56952.800000000003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14" t="s">
        <v>2937</v>
      </c>
      <c r="C859" s="4" t="s">
        <v>2938</v>
      </c>
      <c r="D859" s="7" t="s">
        <v>18</v>
      </c>
      <c r="E859" s="7" t="s">
        <v>19</v>
      </c>
      <c r="F859" s="7" t="s">
        <v>266</v>
      </c>
      <c r="G859" s="7" t="e">
        <f t="shared" ca="1" si="30"/>
        <v>#NAME?</v>
      </c>
      <c r="H859" s="26" t="s">
        <v>215</v>
      </c>
      <c r="I859" s="26" t="s">
        <v>23</v>
      </c>
      <c r="J859" s="7" t="str">
        <f t="shared" si="36"/>
        <v>Não</v>
      </c>
      <c r="K859" s="27">
        <v>45007</v>
      </c>
      <c r="L859" s="7"/>
      <c r="M859" s="7" t="s">
        <v>22</v>
      </c>
      <c r="N859" s="28">
        <v>8.0000000000000002E-3</v>
      </c>
      <c r="O859" s="7" t="s">
        <v>23</v>
      </c>
      <c r="P859" s="29">
        <v>0</v>
      </c>
      <c r="Q859" s="94"/>
      <c r="R859" s="94"/>
      <c r="S859" s="7" t="s">
        <v>208</v>
      </c>
      <c r="T859" s="7" t="s">
        <v>2939</v>
      </c>
      <c r="U859" s="7" t="s">
        <v>19</v>
      </c>
      <c r="V859" s="26" t="e">
        <f t="shared" ca="1" si="31"/>
        <v>#NAME?</v>
      </c>
      <c r="W859" s="7"/>
      <c r="X859" s="7"/>
      <c r="Y859" s="31" t="s">
        <v>210</v>
      </c>
      <c r="Z859" s="32"/>
      <c r="AA859" s="33">
        <v>45007</v>
      </c>
      <c r="AB859" s="34">
        <v>49075100009570</v>
      </c>
      <c r="AC859" s="32"/>
      <c r="AD859" s="32"/>
      <c r="AE859" s="32"/>
      <c r="AF859" s="32"/>
      <c r="AG859" s="32">
        <v>0</v>
      </c>
      <c r="AH859" s="32">
        <v>1114382.73</v>
      </c>
      <c r="AI859" s="32">
        <v>1265154.49</v>
      </c>
      <c r="AJ859" s="32">
        <v>1292029.3899999999</v>
      </c>
      <c r="AK859" s="32">
        <v>1318217.79</v>
      </c>
      <c r="AL859" s="32">
        <v>1335930.6000000001</v>
      </c>
      <c r="AM859" s="32">
        <v>1353480.45</v>
      </c>
      <c r="AN859" s="32">
        <v>1357618.63</v>
      </c>
      <c r="AO859" s="32">
        <v>1363068.73</v>
      </c>
      <c r="AP859" s="32">
        <v>1374316.22</v>
      </c>
      <c r="AQ859" s="32">
        <v>1396649.65</v>
      </c>
      <c r="AR859" s="32">
        <v>1404760.32</v>
      </c>
      <c r="AS859" s="32">
        <v>1415066.32</v>
      </c>
      <c r="AT859" s="32">
        <v>1428887.09</v>
      </c>
      <c r="AU859" s="32">
        <v>1435742.86</v>
      </c>
      <c r="AV859" s="32">
        <v>1457062</v>
      </c>
      <c r="AW859" s="32">
        <v>1468738</v>
      </c>
      <c r="AX859" s="32">
        <v>1500159</v>
      </c>
      <c r="AY859" s="32">
        <v>1522481.91</v>
      </c>
      <c r="AZ859" s="32">
        <v>1532102.84</v>
      </c>
      <c r="BA859" s="32">
        <v>1544569.2</v>
      </c>
      <c r="BB859" s="32">
        <v>1569877.03</v>
      </c>
      <c r="BC859" s="32">
        <v>1580732.18</v>
      </c>
      <c r="BD859" s="32">
        <v>1596578.73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14" t="s">
        <v>2940</v>
      </c>
      <c r="C860" s="4" t="s">
        <v>2941</v>
      </c>
      <c r="D860" s="7" t="s">
        <v>18</v>
      </c>
      <c r="E860" s="7" t="s">
        <v>19</v>
      </c>
      <c r="F860" s="7" t="s">
        <v>97</v>
      </c>
      <c r="G860" s="7" t="e">
        <f t="shared" ca="1" si="30"/>
        <v>#NAME?</v>
      </c>
      <c r="H860" s="26" t="s">
        <v>215</v>
      </c>
      <c r="I860" s="26" t="s">
        <v>23</v>
      </c>
      <c r="J860" s="7" t="str">
        <f t="shared" si="36"/>
        <v>Não</v>
      </c>
      <c r="K860" s="27">
        <v>44973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94"/>
      <c r="R860" s="94"/>
      <c r="S860" s="7" t="s">
        <v>208</v>
      </c>
      <c r="T860" s="7" t="s">
        <v>2942</v>
      </c>
      <c r="U860" s="7" t="s">
        <v>19</v>
      </c>
      <c r="V860" s="26" t="e">
        <f t="shared" ca="1" si="31"/>
        <v>#NAME?</v>
      </c>
      <c r="W860" s="7"/>
      <c r="X860" s="7"/>
      <c r="Y860" s="31" t="s">
        <v>210</v>
      </c>
      <c r="Z860" s="32"/>
      <c r="AA860" s="33">
        <v>44973</v>
      </c>
      <c r="AB860" s="34">
        <v>49075100006393</v>
      </c>
      <c r="AC860" s="32"/>
      <c r="AD860" s="32"/>
      <c r="AE860" s="32"/>
      <c r="AF860" s="32">
        <v>300030.53000000003</v>
      </c>
      <c r="AG860" s="32">
        <v>594851.68999999994</v>
      </c>
      <c r="AH860" s="32">
        <v>600854.27</v>
      </c>
      <c r="AI860" s="32">
        <v>605246.44999999995</v>
      </c>
      <c r="AJ860" s="32">
        <v>611790</v>
      </c>
      <c r="AK860" s="32">
        <v>622860.35</v>
      </c>
      <c r="AL860" s="32">
        <v>628230.14</v>
      </c>
      <c r="AM860" s="32">
        <v>604525.29</v>
      </c>
      <c r="AN860" s="32">
        <v>609812.97</v>
      </c>
      <c r="AO860" s="32">
        <v>615699.79</v>
      </c>
      <c r="AP860" s="32">
        <v>620481.31999999995</v>
      </c>
      <c r="AQ860" s="32">
        <v>500838.24</v>
      </c>
      <c r="AR860" s="32">
        <v>504606.41</v>
      </c>
      <c r="AS860" s="32">
        <v>198582.56</v>
      </c>
      <c r="AT860" s="32">
        <v>200155.63</v>
      </c>
      <c r="AU860" s="32">
        <v>201749.15</v>
      </c>
      <c r="AV860" s="32">
        <v>137815</v>
      </c>
      <c r="AW860" s="32">
        <v>138793.5</v>
      </c>
      <c r="AX860" s="32">
        <v>140026.20000000001</v>
      </c>
      <c r="AY860" s="32">
        <v>141246.81</v>
      </c>
      <c r="AZ860" s="32">
        <v>141104.17000000001</v>
      </c>
      <c r="BA860" s="32">
        <v>142385.94</v>
      </c>
      <c r="BB860" s="32">
        <v>143442.29999999999</v>
      </c>
      <c r="BC860" s="32">
        <v>143989.76000000001</v>
      </c>
      <c r="BD860" s="32">
        <v>145328.51999999999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14" t="s">
        <v>2943</v>
      </c>
      <c r="C861" s="4" t="s">
        <v>2944</v>
      </c>
      <c r="D861" s="7" t="s">
        <v>204</v>
      </c>
      <c r="E861" s="7" t="s">
        <v>19</v>
      </c>
      <c r="F861" s="7" t="s">
        <v>1053</v>
      </c>
      <c r="G861" s="7" t="e">
        <f t="shared" ca="1" si="30"/>
        <v>#NAME?</v>
      </c>
      <c r="H861" s="26" t="s">
        <v>206</v>
      </c>
      <c r="I861" s="26" t="s">
        <v>23</v>
      </c>
      <c r="J861" s="7" t="str">
        <f t="shared" si="36"/>
        <v>Não</v>
      </c>
      <c r="K861" s="27">
        <v>45068</v>
      </c>
      <c r="L861" s="27">
        <v>45126</v>
      </c>
      <c r="M861" s="7" t="s">
        <v>22</v>
      </c>
      <c r="N861" s="28">
        <v>1.2E-2</v>
      </c>
      <c r="O861" s="7" t="s">
        <v>23</v>
      </c>
      <c r="P861" s="29">
        <v>0</v>
      </c>
      <c r="Q861" s="47"/>
      <c r="R861" s="30"/>
      <c r="S861" s="7" t="s">
        <v>208</v>
      </c>
      <c r="T861" s="7" t="s">
        <v>2945</v>
      </c>
      <c r="U861" s="7" t="s">
        <v>19</v>
      </c>
      <c r="V861" s="26" t="e">
        <f t="shared" ca="1" si="31"/>
        <v>#NAME?</v>
      </c>
      <c r="W861" s="7"/>
      <c r="X861" s="7"/>
      <c r="Y861" s="31"/>
      <c r="Z861" s="32"/>
      <c r="AA861" s="33">
        <v>45068</v>
      </c>
      <c r="AB861" s="34"/>
      <c r="AC861" s="32"/>
      <c r="AD861" s="32"/>
      <c r="AE861" s="32"/>
      <c r="AF861" s="32"/>
      <c r="AG861" s="32"/>
      <c r="AH861" s="32"/>
      <c r="AI861" s="32">
        <v>0</v>
      </c>
      <c r="AJ861" s="32">
        <v>2455150.2200000002</v>
      </c>
      <c r="AK861" s="32">
        <v>2474330.36</v>
      </c>
      <c r="AL861" s="32">
        <v>0</v>
      </c>
      <c r="AM861" s="32">
        <v>0</v>
      </c>
      <c r="AN861" s="32">
        <v>0</v>
      </c>
      <c r="AO861" s="32">
        <v>0</v>
      </c>
      <c r="AP861" s="32">
        <v>0</v>
      </c>
      <c r="AQ861" s="32">
        <v>0</v>
      </c>
      <c r="AR861" s="32">
        <v>0</v>
      </c>
      <c r="AS861" s="32">
        <v>0</v>
      </c>
      <c r="AT861" s="32">
        <v>0</v>
      </c>
      <c r="AU861" s="32">
        <v>0</v>
      </c>
      <c r="AV861" s="32">
        <v>0</v>
      </c>
      <c r="AW861" s="32">
        <v>0</v>
      </c>
      <c r="AX861" s="32">
        <v>0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2946</v>
      </c>
      <c r="C862" s="48" t="s">
        <v>2947</v>
      </c>
      <c r="D862" s="7" t="s">
        <v>242</v>
      </c>
      <c r="E862" s="7" t="s">
        <v>76</v>
      </c>
      <c r="F862" s="7" t="s">
        <v>243</v>
      </c>
      <c r="G862" s="7" t="e">
        <f t="shared" ca="1" si="30"/>
        <v>#NAME?</v>
      </c>
      <c r="H862" s="26" t="s">
        <v>215</v>
      </c>
      <c r="I862" s="26" t="s">
        <v>23</v>
      </c>
      <c r="J862" s="7" t="str">
        <f t="shared" si="36"/>
        <v>Não</v>
      </c>
      <c r="K862" s="27">
        <v>45463</v>
      </c>
      <c r="L862" s="27"/>
      <c r="M862" s="7" t="s">
        <v>22</v>
      </c>
      <c r="N862" s="28">
        <v>1.2E-2</v>
      </c>
      <c r="O862" s="7" t="s">
        <v>23</v>
      </c>
      <c r="P862" s="29">
        <v>0</v>
      </c>
      <c r="Q862" s="47"/>
      <c r="R862" s="30"/>
      <c r="S862" s="7" t="s">
        <v>208</v>
      </c>
      <c r="T862" s="7" t="s">
        <v>2948</v>
      </c>
      <c r="U862" s="7" t="s">
        <v>76</v>
      </c>
      <c r="V862" s="26" t="e">
        <f t="shared" ca="1" si="31"/>
        <v>#NAME?</v>
      </c>
      <c r="W862" s="7"/>
      <c r="X862" s="7" t="s">
        <v>232</v>
      </c>
      <c r="Y862" s="31" t="s">
        <v>210</v>
      </c>
      <c r="Z862" s="32"/>
      <c r="AA862" s="33">
        <v>45463</v>
      </c>
      <c r="AB862" s="34">
        <v>49075100015201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>
        <v>422558.4</v>
      </c>
      <c r="AX862" s="32">
        <v>748957.4</v>
      </c>
      <c r="AY862" s="32">
        <v>754509.47</v>
      </c>
      <c r="AZ862" s="32">
        <v>758747.25</v>
      </c>
      <c r="BA862" s="32">
        <v>775113.26</v>
      </c>
      <c r="BB862" s="32">
        <v>780552.68</v>
      </c>
      <c r="BC862" s="32">
        <v>786979.23</v>
      </c>
      <c r="BD862" s="32">
        <v>742624.13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40" t="s">
        <v>2949</v>
      </c>
      <c r="C863" s="41" t="s">
        <v>2950</v>
      </c>
      <c r="D863" s="7" t="s">
        <v>18</v>
      </c>
      <c r="E863" s="7" t="s">
        <v>19</v>
      </c>
      <c r="F863" s="7" t="s">
        <v>1137</v>
      </c>
      <c r="G863" s="7" t="e">
        <f t="shared" ca="1" si="30"/>
        <v>#NAME?</v>
      </c>
      <c r="H863" s="26" t="s">
        <v>224</v>
      </c>
      <c r="I863" s="26" t="s">
        <v>310</v>
      </c>
      <c r="J863" s="7" t="str">
        <f t="shared" si="36"/>
        <v>Não</v>
      </c>
      <c r="K863" s="27">
        <v>45386</v>
      </c>
      <c r="L863" s="27"/>
      <c r="M863" s="7" t="s">
        <v>22</v>
      </c>
      <c r="N863" s="28">
        <v>1.2E-2</v>
      </c>
      <c r="O863" s="7" t="s">
        <v>23</v>
      </c>
      <c r="P863" s="29">
        <v>0</v>
      </c>
      <c r="Q863" s="47"/>
      <c r="R863" s="30"/>
      <c r="S863" s="7" t="s">
        <v>208</v>
      </c>
      <c r="T863" s="7" t="s">
        <v>2951</v>
      </c>
      <c r="U863" s="7" t="s">
        <v>19</v>
      </c>
      <c r="V863" s="26" t="e">
        <f t="shared" ca="1" si="31"/>
        <v>#NAME?</v>
      </c>
      <c r="W863" s="7"/>
      <c r="X863" s="7"/>
      <c r="Y863" s="31" t="s">
        <v>210</v>
      </c>
      <c r="Z863" s="32"/>
      <c r="AA863" s="33">
        <v>45386</v>
      </c>
      <c r="AB863" s="34">
        <v>49075100014191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>
        <v>64232.480000000003</v>
      </c>
      <c r="AV863" s="32">
        <v>96419.98</v>
      </c>
      <c r="AW863" s="32">
        <v>117083.7</v>
      </c>
      <c r="AX863" s="32">
        <v>150002.4</v>
      </c>
      <c r="AY863" s="32">
        <v>180068.75</v>
      </c>
      <c r="AZ863" s="32">
        <v>181379.22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2952</v>
      </c>
      <c r="C864" s="4" t="s">
        <v>2953</v>
      </c>
      <c r="D864" s="7" t="s">
        <v>18</v>
      </c>
      <c r="E864" s="7" t="s">
        <v>30</v>
      </c>
      <c r="F864" s="7" t="s">
        <v>727</v>
      </c>
      <c r="G864" s="7" t="e">
        <f t="shared" ca="1" si="30"/>
        <v>#NAME?</v>
      </c>
      <c r="H864" s="26" t="s">
        <v>215</v>
      </c>
      <c r="I864" s="26" t="s">
        <v>23</v>
      </c>
      <c r="J864" s="7" t="str">
        <f t="shared" si="36"/>
        <v>Não</v>
      </c>
      <c r="K864" s="27">
        <v>45126</v>
      </c>
      <c r="L864" s="27"/>
      <c r="M864" s="7" t="s">
        <v>22</v>
      </c>
      <c r="N864" s="28">
        <v>7.0000000000000001E-3</v>
      </c>
      <c r="O864" s="7" t="s">
        <v>23</v>
      </c>
      <c r="P864" s="29">
        <v>0</v>
      </c>
      <c r="Q864" s="94"/>
      <c r="R864" s="94"/>
      <c r="S864" s="7" t="s">
        <v>208</v>
      </c>
      <c r="T864" s="7" t="s">
        <v>2954</v>
      </c>
      <c r="U864" s="7" t="s">
        <v>117</v>
      </c>
      <c r="V864" s="26" t="e">
        <f t="shared" ca="1" si="31"/>
        <v>#NAME?</v>
      </c>
      <c r="W864" s="7"/>
      <c r="X864" s="7"/>
      <c r="Y864" s="31" t="s">
        <v>210</v>
      </c>
      <c r="Z864" s="32"/>
      <c r="AA864" s="33">
        <v>45126</v>
      </c>
      <c r="AB864" s="34">
        <v>49075100008272</v>
      </c>
      <c r="AC864" s="32"/>
      <c r="AD864" s="32"/>
      <c r="AE864" s="32"/>
      <c r="AF864" s="32"/>
      <c r="AG864" s="32"/>
      <c r="AH864" s="32"/>
      <c r="AI864" s="32">
        <v>0</v>
      </c>
      <c r="AJ864" s="32">
        <v>0</v>
      </c>
      <c r="AK864" s="32">
        <v>0</v>
      </c>
      <c r="AL864" s="32">
        <v>86267.59</v>
      </c>
      <c r="AM864" s="32">
        <v>87219.24</v>
      </c>
      <c r="AN864" s="32">
        <v>88005.57</v>
      </c>
      <c r="AO864" s="32">
        <v>88869.13</v>
      </c>
      <c r="AP864" s="32">
        <v>87191.79</v>
      </c>
      <c r="AQ864" s="32">
        <v>87854.91</v>
      </c>
      <c r="AR864" s="32">
        <v>88648.81</v>
      </c>
      <c r="AS864" s="32">
        <v>89326.77</v>
      </c>
      <c r="AT864" s="32">
        <v>89547.54</v>
      </c>
      <c r="AU864" s="32">
        <v>90219.4</v>
      </c>
      <c r="AV864" s="32">
        <v>90937.61</v>
      </c>
      <c r="AW864" s="32">
        <v>91683.75</v>
      </c>
      <c r="AX864" s="32">
        <v>92458.72</v>
      </c>
      <c r="AY864" s="32">
        <v>93234.17</v>
      </c>
      <c r="AZ864" s="32">
        <v>93870.21</v>
      </c>
      <c r="BA864" s="32">
        <v>94750.58</v>
      </c>
      <c r="BB864" s="32">
        <v>95467.4</v>
      </c>
      <c r="BC864" s="32">
        <v>95972.27</v>
      </c>
      <c r="BD864" s="32">
        <v>96946.27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14" t="s">
        <v>2955</v>
      </c>
      <c r="C865" s="4" t="s">
        <v>2956</v>
      </c>
      <c r="D865" s="7" t="s">
        <v>18</v>
      </c>
      <c r="E865" s="7" t="s">
        <v>19</v>
      </c>
      <c r="F865" s="7" t="s">
        <v>266</v>
      </c>
      <c r="G865" s="7" t="e">
        <f t="shared" ca="1" si="30"/>
        <v>#NAME?</v>
      </c>
      <c r="H865" s="26" t="s">
        <v>215</v>
      </c>
      <c r="I865" s="26" t="s">
        <v>23</v>
      </c>
      <c r="J865" s="7" t="str">
        <f t="shared" si="36"/>
        <v>Sim</v>
      </c>
      <c r="K865" s="27">
        <v>44956</v>
      </c>
      <c r="L865" s="7"/>
      <c r="M865" s="7" t="s">
        <v>22</v>
      </c>
      <c r="N865" s="28">
        <v>0.01</v>
      </c>
      <c r="O865" s="7" t="s">
        <v>23</v>
      </c>
      <c r="P865" s="29">
        <v>0</v>
      </c>
      <c r="Q865" s="30" t="s">
        <v>2957</v>
      </c>
      <c r="R865" s="94"/>
      <c r="S865" s="7" t="s">
        <v>208</v>
      </c>
      <c r="T865" s="7" t="s">
        <v>2958</v>
      </c>
      <c r="U865" s="7" t="s">
        <v>19</v>
      </c>
      <c r="V865" s="26" t="e">
        <f t="shared" ca="1" si="31"/>
        <v>#NAME?</v>
      </c>
      <c r="W865" s="7"/>
      <c r="X865" s="7"/>
      <c r="Y865" s="31" t="s">
        <v>210</v>
      </c>
      <c r="Z865" s="32"/>
      <c r="AA865" s="33">
        <v>44956</v>
      </c>
      <c r="AB865" s="34">
        <v>49075100006407</v>
      </c>
      <c r="AC865" s="32"/>
      <c r="AD865" s="32"/>
      <c r="AE865" s="32"/>
      <c r="AF865" s="32">
        <v>13533.31</v>
      </c>
      <c r="AG865" s="32">
        <v>176868.64</v>
      </c>
      <c r="AH865" s="32">
        <v>178713.53</v>
      </c>
      <c r="AI865" s="32">
        <v>179798.22</v>
      </c>
      <c r="AJ865" s="32">
        <v>181860.56</v>
      </c>
      <c r="AK865" s="32">
        <v>183302.19</v>
      </c>
      <c r="AL865" s="32">
        <v>184796.44</v>
      </c>
      <c r="AM865" s="32">
        <v>186334.77</v>
      </c>
      <c r="AN865" s="32">
        <v>187400.52</v>
      </c>
      <c r="AO865" s="32">
        <v>189010.76</v>
      </c>
      <c r="AP865" s="32">
        <v>190356.42</v>
      </c>
      <c r="AQ865" s="32">
        <v>191855.37</v>
      </c>
      <c r="AR865" s="32">
        <v>191282.94</v>
      </c>
      <c r="AS865" s="32">
        <v>192558.17</v>
      </c>
      <c r="AT865" s="32">
        <v>193588.35</v>
      </c>
      <c r="AU865" s="32">
        <v>301647.38</v>
      </c>
      <c r="AV865" s="32">
        <v>303817.7</v>
      </c>
      <c r="AW865" s="32">
        <v>285855.8</v>
      </c>
      <c r="AX865" s="32">
        <v>283108.5</v>
      </c>
      <c r="AY865" s="32">
        <v>285165.21999999997</v>
      </c>
      <c r="AZ865" s="32">
        <v>287003.26</v>
      </c>
      <c r="BA865" s="32">
        <v>297748.23</v>
      </c>
      <c r="BB865" s="32">
        <v>299862.77</v>
      </c>
      <c r="BC865" s="32">
        <v>302205.46000000002</v>
      </c>
      <c r="BD865" s="32">
        <v>309208.62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25" t="s">
        <v>2959</v>
      </c>
      <c r="C866" s="46" t="s">
        <v>2960</v>
      </c>
      <c r="D866" s="7" t="s">
        <v>18</v>
      </c>
      <c r="E866" s="7" t="s">
        <v>19</v>
      </c>
      <c r="F866" s="7" t="s">
        <v>266</v>
      </c>
      <c r="G866" s="7" t="e">
        <f t="shared" ca="1" si="30"/>
        <v>#NAME?</v>
      </c>
      <c r="H866" s="26" t="s">
        <v>215</v>
      </c>
      <c r="I866" s="26" t="s">
        <v>23</v>
      </c>
      <c r="J866" s="7" t="str">
        <f t="shared" si="36"/>
        <v>Não</v>
      </c>
      <c r="K866" s="27">
        <v>45371</v>
      </c>
      <c r="L866" s="27"/>
      <c r="M866" s="7" t="s">
        <v>22</v>
      </c>
      <c r="N866" s="28">
        <v>8.0000000000000002E-3</v>
      </c>
      <c r="O866" s="7" t="s">
        <v>23</v>
      </c>
      <c r="P866" s="29">
        <v>0</v>
      </c>
      <c r="Q866" s="94"/>
      <c r="R866" s="94"/>
      <c r="S866" s="7" t="s">
        <v>208</v>
      </c>
      <c r="T866" s="12" t="s">
        <v>2961</v>
      </c>
      <c r="U866" s="7" t="s">
        <v>19</v>
      </c>
      <c r="V866" s="26" t="e">
        <f t="shared" ca="1" si="31"/>
        <v>#NAME?</v>
      </c>
      <c r="W866" s="7"/>
      <c r="X866" s="7"/>
      <c r="Y866" s="31" t="s">
        <v>210</v>
      </c>
      <c r="Z866" s="32"/>
      <c r="AA866" s="33">
        <v>45371</v>
      </c>
      <c r="AB866" s="34">
        <v>49075100013901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>
        <v>0</v>
      </c>
      <c r="AU866" s="32">
        <v>0</v>
      </c>
      <c r="AV866" s="32">
        <v>29905.52</v>
      </c>
      <c r="AW866" s="32">
        <v>34100.730000000003</v>
      </c>
      <c r="AX866" s="32">
        <v>92983.26</v>
      </c>
      <c r="AY866" s="32">
        <v>481273.86</v>
      </c>
      <c r="AZ866" s="32">
        <v>486378.08</v>
      </c>
      <c r="BA866" s="32">
        <v>492999.71</v>
      </c>
      <c r="BB866" s="32">
        <v>498789.79</v>
      </c>
      <c r="BC866" s="32">
        <v>502632.41</v>
      </c>
      <c r="BD866" s="32">
        <v>507636.43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14" t="s">
        <v>2962</v>
      </c>
      <c r="C867" s="4" t="s">
        <v>2963</v>
      </c>
      <c r="D867" s="7" t="s">
        <v>18</v>
      </c>
      <c r="E867" s="7" t="s">
        <v>19</v>
      </c>
      <c r="F867" s="7" t="s">
        <v>266</v>
      </c>
      <c r="G867" s="7" t="e">
        <f t="shared" ca="1" si="30"/>
        <v>#NAME?</v>
      </c>
      <c r="H867" s="26" t="s">
        <v>215</v>
      </c>
      <c r="I867" s="26" t="s">
        <v>23</v>
      </c>
      <c r="J867" s="7" t="str">
        <f t="shared" si="36"/>
        <v>Não</v>
      </c>
      <c r="K867" s="27">
        <v>45058</v>
      </c>
      <c r="L867" s="7"/>
      <c r="M867" s="7" t="s">
        <v>22</v>
      </c>
      <c r="N867" s="28">
        <v>1.2E-2</v>
      </c>
      <c r="O867" s="7" t="s">
        <v>23</v>
      </c>
      <c r="P867" s="29">
        <v>0</v>
      </c>
      <c r="Q867" s="94"/>
      <c r="R867" s="94"/>
      <c r="S867" s="7" t="s">
        <v>208</v>
      </c>
      <c r="T867" s="7" t="s">
        <v>2964</v>
      </c>
      <c r="U867" s="7" t="s">
        <v>19</v>
      </c>
      <c r="V867" s="26" t="e">
        <f t="shared" ca="1" si="31"/>
        <v>#NAME?</v>
      </c>
      <c r="W867" s="7"/>
      <c r="X867" s="7"/>
      <c r="Y867" s="31" t="s">
        <v>210</v>
      </c>
      <c r="Z867" s="32"/>
      <c r="AA867" s="33">
        <v>45058</v>
      </c>
      <c r="AB867" s="34">
        <v>49075100008973</v>
      </c>
      <c r="AC867" s="32"/>
      <c r="AD867" s="32"/>
      <c r="AE867" s="32"/>
      <c r="AF867" s="32"/>
      <c r="AG867" s="32"/>
      <c r="AH867" s="32"/>
      <c r="AI867" s="32">
        <v>0</v>
      </c>
      <c r="AJ867" s="32">
        <v>6409.45</v>
      </c>
      <c r="AK867" s="32">
        <v>6480.83</v>
      </c>
      <c r="AL867" s="32">
        <v>6541.24</v>
      </c>
      <c r="AM867" s="32">
        <v>6607.98</v>
      </c>
      <c r="AN867" s="32">
        <v>6628.61</v>
      </c>
      <c r="AO867" s="32">
        <v>6665.81</v>
      </c>
      <c r="AP867" s="32">
        <v>6712.71</v>
      </c>
      <c r="AQ867" s="32">
        <v>6764.48</v>
      </c>
      <c r="AR867" s="32">
        <v>6759.52</v>
      </c>
      <c r="AS867" s="32">
        <v>6808.05</v>
      </c>
      <c r="AT867" s="32">
        <v>6859.37</v>
      </c>
      <c r="AU867" s="32">
        <v>6911.44</v>
      </c>
      <c r="AV867" s="32">
        <v>6940.4</v>
      </c>
      <c r="AW867" s="32">
        <v>6988.19</v>
      </c>
      <c r="AX867" s="32">
        <v>7043.03</v>
      </c>
      <c r="AY867" s="32">
        <v>7094.1</v>
      </c>
      <c r="AZ867" s="32">
        <v>7141.16</v>
      </c>
      <c r="BA867" s="32">
        <v>7178.83</v>
      </c>
      <c r="BB867" s="32">
        <v>7191.93</v>
      </c>
      <c r="BC867" s="32">
        <v>7249.8</v>
      </c>
      <c r="BD867" s="32">
        <v>7316.27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40" t="s">
        <v>2965</v>
      </c>
      <c r="C868" s="41" t="s">
        <v>2966</v>
      </c>
      <c r="D868" s="7" t="s">
        <v>18</v>
      </c>
      <c r="E868" s="7" t="s">
        <v>19</v>
      </c>
      <c r="F868" s="7" t="s">
        <v>1137</v>
      </c>
      <c r="G868" s="7" t="e">
        <f t="shared" ca="1" si="30"/>
        <v>#NAME?</v>
      </c>
      <c r="H868" s="26" t="s">
        <v>224</v>
      </c>
      <c r="I868" s="26" t="s">
        <v>310</v>
      </c>
      <c r="J868" s="7" t="str">
        <f t="shared" si="36"/>
        <v>Não</v>
      </c>
      <c r="K868" s="27">
        <v>45401</v>
      </c>
      <c r="L868" s="7"/>
      <c r="M868" s="7" t="s">
        <v>22</v>
      </c>
      <c r="N868" s="28">
        <v>1.2E-2</v>
      </c>
      <c r="O868" s="7" t="s">
        <v>23</v>
      </c>
      <c r="P868" s="29">
        <v>0</v>
      </c>
      <c r="Q868" s="94"/>
      <c r="R868" s="94"/>
      <c r="S868" s="7" t="s">
        <v>208</v>
      </c>
      <c r="T868" s="12" t="s">
        <v>2967</v>
      </c>
      <c r="U868" s="7" t="s">
        <v>19</v>
      </c>
      <c r="V868" s="26" t="e">
        <f t="shared" ca="1" si="31"/>
        <v>#NAME?</v>
      </c>
      <c r="W868" s="7"/>
      <c r="X868" s="7" t="s">
        <v>34</v>
      </c>
      <c r="Y868" s="31" t="s">
        <v>210</v>
      </c>
      <c r="Z868" s="32"/>
      <c r="AA868" s="33">
        <v>45401</v>
      </c>
      <c r="AB868" s="34">
        <v>49075100014205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>
        <v>397692.95</v>
      </c>
      <c r="AV868" s="32">
        <v>441131.7</v>
      </c>
      <c r="AW868" s="32">
        <v>455070.1</v>
      </c>
      <c r="AX868" s="32">
        <v>439482.9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40" t="s">
        <v>2968</v>
      </c>
      <c r="C869" s="41" t="s">
        <v>2969</v>
      </c>
      <c r="D869" s="7" t="s">
        <v>18</v>
      </c>
      <c r="E869" s="7" t="s">
        <v>76</v>
      </c>
      <c r="F869" s="7" t="s">
        <v>229</v>
      </c>
      <c r="G869" s="7" t="e">
        <f t="shared" ca="1" si="30"/>
        <v>#NAME?</v>
      </c>
      <c r="H869" s="26" t="s">
        <v>215</v>
      </c>
      <c r="I869" s="26" t="s">
        <v>23</v>
      </c>
      <c r="J869" s="7" t="str">
        <f t="shared" si="36"/>
        <v>Sim</v>
      </c>
      <c r="K869" s="27">
        <v>45548</v>
      </c>
      <c r="L869" s="7"/>
      <c r="M869" s="7" t="s">
        <v>22</v>
      </c>
      <c r="N869" s="28">
        <v>1.2E-2</v>
      </c>
      <c r="O869" s="7" t="s">
        <v>23</v>
      </c>
      <c r="P869" s="29">
        <v>0</v>
      </c>
      <c r="Q869" s="30" t="s">
        <v>2970</v>
      </c>
      <c r="R869" s="94"/>
      <c r="S869" s="7" t="s">
        <v>208</v>
      </c>
      <c r="T869" s="12" t="s">
        <v>2971</v>
      </c>
      <c r="U869" s="7" t="s">
        <v>76</v>
      </c>
      <c r="V869" s="26" t="e">
        <f t="shared" ca="1" si="31"/>
        <v>#NAME?</v>
      </c>
      <c r="W869" s="7"/>
      <c r="X869" s="7" t="s">
        <v>232</v>
      </c>
      <c r="Y869" s="31"/>
      <c r="Z869" s="32"/>
      <c r="AA869" s="33">
        <v>45548</v>
      </c>
      <c r="AB869" s="34">
        <v>49075100015716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>
        <v>37116.94</v>
      </c>
      <c r="BA869" s="32">
        <v>40882.230000000003</v>
      </c>
      <c r="BB869" s="32">
        <v>56541.08</v>
      </c>
      <c r="BC869" s="32">
        <v>59952.01</v>
      </c>
      <c r="BD869" s="32">
        <v>60488.14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14" t="s">
        <v>2972</v>
      </c>
      <c r="C870" s="4" t="s">
        <v>2973</v>
      </c>
      <c r="D870" s="7" t="s">
        <v>204</v>
      </c>
      <c r="E870" s="7" t="s">
        <v>19</v>
      </c>
      <c r="F870" s="7" t="s">
        <v>347</v>
      </c>
      <c r="G870" s="7" t="e">
        <f t="shared" ca="1" si="30"/>
        <v>#NAME?</v>
      </c>
      <c r="H870" s="26" t="s">
        <v>206</v>
      </c>
      <c r="I870" s="26" t="s">
        <v>23</v>
      </c>
      <c r="J870" s="7" t="str">
        <f t="shared" si="36"/>
        <v>Não</v>
      </c>
      <c r="K870" s="27">
        <v>44959</v>
      </c>
      <c r="L870" s="27">
        <v>45021</v>
      </c>
      <c r="M870" s="7" t="s">
        <v>22</v>
      </c>
      <c r="N870" s="28">
        <v>1.2E-2</v>
      </c>
      <c r="O870" s="7" t="s">
        <v>23</v>
      </c>
      <c r="P870" s="29">
        <v>0</v>
      </c>
      <c r="Q870" s="47"/>
      <c r="R870" s="30"/>
      <c r="S870" s="7" t="s">
        <v>208</v>
      </c>
      <c r="T870" s="7" t="s">
        <v>2974</v>
      </c>
      <c r="U870" s="7" t="s">
        <v>19</v>
      </c>
      <c r="V870" s="26" t="e">
        <f t="shared" ca="1" si="31"/>
        <v>#NAME?</v>
      </c>
      <c r="W870" s="7"/>
      <c r="X870" s="7"/>
      <c r="Y870" s="31"/>
      <c r="Z870" s="32"/>
      <c r="AA870" s="33">
        <v>44959</v>
      </c>
      <c r="AB870" s="34"/>
      <c r="AC870" s="32"/>
      <c r="AD870" s="32"/>
      <c r="AE870" s="32"/>
      <c r="AF870" s="32">
        <v>50156.35</v>
      </c>
      <c r="AG870" s="32">
        <v>90779.199999999997</v>
      </c>
      <c r="AH870" s="32">
        <v>91750.46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14" t="s">
        <v>2975</v>
      </c>
      <c r="C871" s="4" t="s">
        <v>2976</v>
      </c>
      <c r="D871" s="7" t="s">
        <v>112</v>
      </c>
      <c r="E871" s="7" t="s">
        <v>30</v>
      </c>
      <c r="F871" s="7" t="s">
        <v>2152</v>
      </c>
      <c r="G871" s="7" t="e">
        <f t="shared" ca="1" si="30"/>
        <v>#NAME?</v>
      </c>
      <c r="H871" s="26" t="s">
        <v>343</v>
      </c>
      <c r="I871" s="26" t="s">
        <v>291</v>
      </c>
      <c r="J871" s="7" t="str">
        <f t="shared" si="36"/>
        <v>Sim</v>
      </c>
      <c r="K871" s="27">
        <v>45693</v>
      </c>
      <c r="L871" s="27"/>
      <c r="M871" s="7" t="s">
        <v>22</v>
      </c>
      <c r="N871" s="28">
        <v>1.2E-2</v>
      </c>
      <c r="O871" s="7" t="s">
        <v>23</v>
      </c>
      <c r="P871" s="29">
        <v>0</v>
      </c>
      <c r="Q871" s="47" t="s">
        <v>2977</v>
      </c>
      <c r="R871" s="30"/>
      <c r="S871" s="7" t="s">
        <v>254</v>
      </c>
      <c r="T871" s="7" t="s">
        <v>2978</v>
      </c>
      <c r="U871" s="7" t="s">
        <v>117</v>
      </c>
      <c r="V871" s="26" t="e">
        <f t="shared" ca="1" si="31"/>
        <v>#NAME?</v>
      </c>
      <c r="W871" s="7"/>
      <c r="X871" s="7" t="s">
        <v>34</v>
      </c>
      <c r="Y871" s="31"/>
      <c r="Z871" s="32"/>
      <c r="AA871" s="33">
        <v>45701</v>
      </c>
      <c r="AB871" s="34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14" t="s">
        <v>2979</v>
      </c>
      <c r="C872" s="4" t="s">
        <v>2980</v>
      </c>
      <c r="D872" s="7" t="s">
        <v>18</v>
      </c>
      <c r="E872" s="7" t="s">
        <v>19</v>
      </c>
      <c r="F872" s="7" t="s">
        <v>279</v>
      </c>
      <c r="G872" s="7" t="e">
        <f t="shared" ca="1" si="30"/>
        <v>#NAME?</v>
      </c>
      <c r="H872" s="26" t="s">
        <v>224</v>
      </c>
      <c r="I872" s="26" t="s">
        <v>310</v>
      </c>
      <c r="J872" s="7" t="str">
        <f t="shared" si="36"/>
        <v>Não</v>
      </c>
      <c r="K872" s="27">
        <v>45490</v>
      </c>
      <c r="L872" s="27"/>
      <c r="M872" s="7" t="s">
        <v>83</v>
      </c>
      <c r="N872" s="28">
        <v>1.2E-2</v>
      </c>
      <c r="O872" s="7" t="s">
        <v>84</v>
      </c>
      <c r="P872" s="29">
        <v>0.1</v>
      </c>
      <c r="Q872" s="47"/>
      <c r="R872" s="30"/>
      <c r="S872" s="7" t="s">
        <v>208</v>
      </c>
      <c r="T872" s="7" t="s">
        <v>2981</v>
      </c>
      <c r="U872" s="7" t="s">
        <v>19</v>
      </c>
      <c r="V872" s="26" t="e">
        <f t="shared" ca="1" si="31"/>
        <v>#NAME?</v>
      </c>
      <c r="W872" s="7"/>
      <c r="X872" s="7" t="s">
        <v>232</v>
      </c>
      <c r="Y872" s="31" t="s">
        <v>210</v>
      </c>
      <c r="Z872" s="32"/>
      <c r="AA872" s="33">
        <v>45490</v>
      </c>
      <c r="AB872" s="34">
        <v>49075100015392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>
        <v>464673.6</v>
      </c>
      <c r="AY872" s="32">
        <v>719743.28</v>
      </c>
      <c r="AZ872" s="32">
        <v>724878.46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14" t="s">
        <v>2982</v>
      </c>
      <c r="C873" s="4" t="s">
        <v>2983</v>
      </c>
      <c r="D873" s="7" t="s">
        <v>18</v>
      </c>
      <c r="E873" s="7" t="s">
        <v>76</v>
      </c>
      <c r="F873" s="7" t="s">
        <v>229</v>
      </c>
      <c r="G873" s="7" t="e">
        <f t="shared" ca="1" si="30"/>
        <v>#NAME?</v>
      </c>
      <c r="H873" s="26" t="s">
        <v>215</v>
      </c>
      <c r="I873" s="26" t="s">
        <v>23</v>
      </c>
      <c r="J873" s="7" t="str">
        <f t="shared" si="36"/>
        <v>Não</v>
      </c>
      <c r="K873" s="27">
        <v>44895</v>
      </c>
      <c r="L873" s="7"/>
      <c r="M873" s="7" t="s">
        <v>22</v>
      </c>
      <c r="N873" s="28">
        <v>0.01</v>
      </c>
      <c r="O873" s="7" t="s">
        <v>23</v>
      </c>
      <c r="P873" s="29">
        <v>0</v>
      </c>
      <c r="Q873" s="94"/>
      <c r="R873" s="94"/>
      <c r="S873" s="7" t="s">
        <v>208</v>
      </c>
      <c r="T873" s="7" t="s">
        <v>2984</v>
      </c>
      <c r="U873" s="7" t="s">
        <v>76</v>
      </c>
      <c r="V873" s="26" t="e">
        <f t="shared" ca="1" si="31"/>
        <v>#NAME?</v>
      </c>
      <c r="W873" s="7"/>
      <c r="X873" s="7"/>
      <c r="Y873" s="31" t="s">
        <v>324</v>
      </c>
      <c r="Z873" s="32"/>
      <c r="AA873" s="33">
        <v>44895</v>
      </c>
      <c r="AB873" s="34">
        <v>49075100006423</v>
      </c>
      <c r="AC873" s="32"/>
      <c r="AD873" s="32"/>
      <c r="AE873" s="32">
        <v>101023.51</v>
      </c>
      <c r="AF873" s="32">
        <v>117061.16</v>
      </c>
      <c r="AG873" s="32">
        <v>118025.41</v>
      </c>
      <c r="AH873" s="32">
        <v>119332.76</v>
      </c>
      <c r="AI873" s="32">
        <v>120271.08</v>
      </c>
      <c r="AJ873" s="32">
        <v>121542.65</v>
      </c>
      <c r="AK873" s="32">
        <v>122676.85</v>
      </c>
      <c r="AL873" s="32">
        <v>123793.05</v>
      </c>
      <c r="AM873" s="32">
        <v>125031.02</v>
      </c>
      <c r="AN873" s="32">
        <v>126098.17</v>
      </c>
      <c r="AO873" s="32">
        <v>127288</v>
      </c>
      <c r="AP873" s="32">
        <v>138228.18</v>
      </c>
      <c r="AQ873" s="32">
        <v>139092.64000000001</v>
      </c>
      <c r="AR873" s="32">
        <v>149727.91</v>
      </c>
      <c r="AS873" s="32">
        <v>150850.99</v>
      </c>
      <c r="AT873" s="32">
        <v>152100.88</v>
      </c>
      <c r="AU873" s="32">
        <v>153294.17000000001</v>
      </c>
      <c r="AV873" s="32">
        <v>154447.70000000001</v>
      </c>
      <c r="AW873" s="32">
        <v>124094</v>
      </c>
      <c r="AX873" s="32">
        <v>124712</v>
      </c>
      <c r="AY873" s="32">
        <v>125761.59</v>
      </c>
      <c r="AZ873" s="32">
        <v>126650.75</v>
      </c>
      <c r="BA873" s="32">
        <v>137717.65</v>
      </c>
      <c r="BB873" s="32">
        <v>138612.91</v>
      </c>
      <c r="BC873" s="32">
        <v>139349.1</v>
      </c>
      <c r="BD873" s="32">
        <v>140664.04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147" t="s">
        <v>2985</v>
      </c>
      <c r="C874" s="148" t="s">
        <v>2986</v>
      </c>
      <c r="D874" s="7" t="s">
        <v>18</v>
      </c>
      <c r="E874" s="7" t="s">
        <v>76</v>
      </c>
      <c r="F874" s="7" t="s">
        <v>229</v>
      </c>
      <c r="G874" s="7" t="e">
        <f t="shared" ca="1" si="30"/>
        <v>#NAME?</v>
      </c>
      <c r="H874" s="26" t="s">
        <v>224</v>
      </c>
      <c r="I874" s="26" t="s">
        <v>291</v>
      </c>
      <c r="J874" s="7" t="str">
        <f t="shared" si="36"/>
        <v>Não</v>
      </c>
      <c r="K874" s="27">
        <v>45163</v>
      </c>
      <c r="L874" s="27"/>
      <c r="M874" s="7" t="s">
        <v>22</v>
      </c>
      <c r="N874" s="28">
        <v>1.2E-2</v>
      </c>
      <c r="O874" s="7" t="s">
        <v>23</v>
      </c>
      <c r="P874" s="29">
        <v>0</v>
      </c>
      <c r="Q874" s="94"/>
      <c r="R874" s="94"/>
      <c r="S874" s="7" t="s">
        <v>208</v>
      </c>
      <c r="T874" s="7" t="s">
        <v>2987</v>
      </c>
      <c r="U874" s="7" t="s">
        <v>76</v>
      </c>
      <c r="V874" s="26" t="e">
        <f t="shared" ca="1" si="31"/>
        <v>#NAME?</v>
      </c>
      <c r="W874" s="7"/>
      <c r="X874" s="7"/>
      <c r="Y874" s="31" t="s">
        <v>210</v>
      </c>
      <c r="Z874" s="32"/>
      <c r="AA874" s="33">
        <v>45163</v>
      </c>
      <c r="AB874" s="34">
        <v>49075100007748</v>
      </c>
      <c r="AC874" s="32"/>
      <c r="AD874" s="32"/>
      <c r="AE874" s="32"/>
      <c r="AF874" s="32"/>
      <c r="AG874" s="32"/>
      <c r="AH874" s="32"/>
      <c r="AI874" s="32">
        <v>0</v>
      </c>
      <c r="AJ874" s="32">
        <v>0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2985</v>
      </c>
      <c r="C875" s="67" t="s">
        <v>2988</v>
      </c>
      <c r="D875" s="7" t="s">
        <v>18</v>
      </c>
      <c r="E875" s="7" t="s">
        <v>76</v>
      </c>
      <c r="F875" s="7" t="s">
        <v>229</v>
      </c>
      <c r="G875" s="7" t="e">
        <f t="shared" ca="1" si="30"/>
        <v>#NAME?</v>
      </c>
      <c r="H875" s="26" t="s">
        <v>343</v>
      </c>
      <c r="I875" s="26" t="s">
        <v>23</v>
      </c>
      <c r="J875" s="7" t="str">
        <f t="shared" si="36"/>
        <v>Sim</v>
      </c>
      <c r="K875" s="27">
        <v>45670</v>
      </c>
      <c r="L875" s="27"/>
      <c r="M875" s="7" t="s">
        <v>90</v>
      </c>
      <c r="N875" s="28">
        <v>0.01</v>
      </c>
      <c r="O875" s="7" t="s">
        <v>23</v>
      </c>
      <c r="P875" s="29">
        <v>0</v>
      </c>
      <c r="Q875" s="30" t="s">
        <v>2989</v>
      </c>
      <c r="R875" s="94"/>
      <c r="S875" s="7" t="s">
        <v>208</v>
      </c>
      <c r="T875" s="7" t="s">
        <v>2987</v>
      </c>
      <c r="U875" s="7" t="s">
        <v>76</v>
      </c>
      <c r="V875" s="26" t="e">
        <f t="shared" ca="1" si="31"/>
        <v>#NAME?</v>
      </c>
      <c r="W875" s="7"/>
      <c r="X875" s="7" t="s">
        <v>34</v>
      </c>
      <c r="Y875" s="31"/>
      <c r="Z875" s="32"/>
      <c r="AA875" s="33"/>
      <c r="AB875" s="34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" t="s">
        <v>2990</v>
      </c>
      <c r="C876" s="4" t="s">
        <v>2991</v>
      </c>
      <c r="D876" s="7" t="s">
        <v>18</v>
      </c>
      <c r="E876" s="7" t="s">
        <v>19</v>
      </c>
      <c r="F876" s="7" t="s">
        <v>97</v>
      </c>
      <c r="G876" s="7" t="e">
        <f t="shared" ca="1" si="30"/>
        <v>#NAME?</v>
      </c>
      <c r="H876" s="26" t="s">
        <v>215</v>
      </c>
      <c r="I876" s="26" t="s">
        <v>23</v>
      </c>
      <c r="J876" s="7" t="str">
        <f t="shared" si="36"/>
        <v>Não</v>
      </c>
      <c r="K876" s="27">
        <v>44986</v>
      </c>
      <c r="L876" s="7"/>
      <c r="M876" s="7" t="s">
        <v>22</v>
      </c>
      <c r="N876" s="28">
        <v>1.2E-2</v>
      </c>
      <c r="O876" s="7" t="s">
        <v>23</v>
      </c>
      <c r="P876" s="29">
        <v>0</v>
      </c>
      <c r="Q876" s="94"/>
      <c r="R876" s="94"/>
      <c r="S876" s="7" t="s">
        <v>208</v>
      </c>
      <c r="T876" s="7" t="s">
        <v>2992</v>
      </c>
      <c r="U876" s="7" t="s">
        <v>76</v>
      </c>
      <c r="V876" s="26" t="e">
        <f t="shared" ca="1" si="31"/>
        <v>#NAME?</v>
      </c>
      <c r="W876" s="7"/>
      <c r="X876" s="7"/>
      <c r="Y876" s="31" t="s">
        <v>210</v>
      </c>
      <c r="Z876" s="32"/>
      <c r="AA876" s="33">
        <v>44986</v>
      </c>
      <c r="AB876" s="34">
        <v>49075100009384</v>
      </c>
      <c r="AC876" s="32"/>
      <c r="AD876" s="32"/>
      <c r="AE876" s="32"/>
      <c r="AF876" s="32"/>
      <c r="AG876" s="32">
        <v>0</v>
      </c>
      <c r="AH876" s="32">
        <v>141660.29999999999</v>
      </c>
      <c r="AI876" s="32">
        <v>149651.12</v>
      </c>
      <c r="AJ876" s="32">
        <v>151242.98000000001</v>
      </c>
      <c r="AK876" s="32">
        <v>152615.25</v>
      </c>
      <c r="AL876" s="32">
        <v>154003.32</v>
      </c>
      <c r="AM876" s="32">
        <v>155535.53</v>
      </c>
      <c r="AN876" s="32">
        <v>156942.1</v>
      </c>
      <c r="AO876" s="32">
        <v>158432.57999999999</v>
      </c>
      <c r="AP876" s="32">
        <v>159543.84</v>
      </c>
      <c r="AQ876" s="32">
        <v>160836.32999999999</v>
      </c>
      <c r="AR876" s="32">
        <v>162179.09</v>
      </c>
      <c r="AS876" s="32">
        <v>163215.79999999999</v>
      </c>
      <c r="AT876" s="32">
        <v>164501.49</v>
      </c>
      <c r="AU876" s="32">
        <v>165735.37</v>
      </c>
      <c r="AV876" s="32">
        <v>166825.20000000001</v>
      </c>
      <c r="AW876" s="32">
        <v>167971.9</v>
      </c>
      <c r="AX876" s="32">
        <v>168839.5</v>
      </c>
      <c r="AY876" s="32">
        <v>170206.63</v>
      </c>
      <c r="AZ876" s="32">
        <v>171024.7</v>
      </c>
      <c r="BA876" s="32">
        <v>172504.06</v>
      </c>
      <c r="BB876" s="32">
        <v>173732.41</v>
      </c>
      <c r="BC876" s="32">
        <v>174920.95999999999</v>
      </c>
      <c r="BD876" s="32">
        <v>176531.88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" t="s">
        <v>205</v>
      </c>
      <c r="C877" s="4" t="s">
        <v>2993</v>
      </c>
      <c r="D877" s="7" t="s">
        <v>204</v>
      </c>
      <c r="E877" s="7" t="s">
        <v>19</v>
      </c>
      <c r="F877" s="7" t="s">
        <v>205</v>
      </c>
      <c r="G877" s="7" t="e">
        <f t="shared" ca="1" si="30"/>
        <v>#NAME?</v>
      </c>
      <c r="H877" s="26" t="s">
        <v>206</v>
      </c>
      <c r="I877" s="26" t="s">
        <v>23</v>
      </c>
      <c r="J877" s="7" t="str">
        <f t="shared" si="36"/>
        <v>Não</v>
      </c>
      <c r="K877" s="27">
        <v>45140</v>
      </c>
      <c r="L877" s="27">
        <v>45525</v>
      </c>
      <c r="M877" s="7" t="s">
        <v>273</v>
      </c>
      <c r="N877" s="28">
        <v>0</v>
      </c>
      <c r="O877" s="7" t="s">
        <v>23</v>
      </c>
      <c r="P877" s="29">
        <v>0</v>
      </c>
      <c r="Q877" s="47"/>
      <c r="R877" s="47"/>
      <c r="S877" s="7" t="s">
        <v>208</v>
      </c>
      <c r="T877" s="7" t="s">
        <v>2994</v>
      </c>
      <c r="U877" s="31" t="s">
        <v>19</v>
      </c>
      <c r="V877" s="26" t="e">
        <f t="shared" ca="1" si="31"/>
        <v>#NAME?</v>
      </c>
      <c r="W877" s="7"/>
      <c r="X877" s="7"/>
      <c r="Y877" s="31" t="s">
        <v>324</v>
      </c>
      <c r="Z877" s="32"/>
      <c r="AA877" s="33">
        <v>45140</v>
      </c>
      <c r="AB877" s="34">
        <v>49075100007012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>
        <v>157315.26999999999</v>
      </c>
      <c r="AN877" s="32">
        <v>151570.12</v>
      </c>
      <c r="AO877" s="32">
        <v>151948.12</v>
      </c>
      <c r="AP877" s="32">
        <v>195432.93</v>
      </c>
      <c r="AQ877" s="32">
        <v>198872.24</v>
      </c>
      <c r="AR877" s="32">
        <v>261540.82</v>
      </c>
      <c r="AS877" s="32">
        <v>264194.52</v>
      </c>
      <c r="AT877" s="32">
        <v>267336.43</v>
      </c>
      <c r="AU877" s="32">
        <v>265366.63</v>
      </c>
      <c r="AV877" s="32">
        <v>264471.09999999998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40" t="s">
        <v>2995</v>
      </c>
      <c r="C878" s="93" t="s">
        <v>2996</v>
      </c>
      <c r="D878" s="7" t="s">
        <v>204</v>
      </c>
      <c r="E878" s="7" t="s">
        <v>19</v>
      </c>
      <c r="F878" s="7" t="s">
        <v>363</v>
      </c>
      <c r="G878" s="7" t="e">
        <f t="shared" ca="1" si="30"/>
        <v>#NAME?</v>
      </c>
      <c r="H878" s="26" t="s">
        <v>206</v>
      </c>
      <c r="I878" s="26" t="s">
        <v>23</v>
      </c>
      <c r="J878" s="7" t="str">
        <f t="shared" si="36"/>
        <v>Não</v>
      </c>
      <c r="K878" s="27">
        <v>45419</v>
      </c>
      <c r="L878" s="27">
        <v>45592</v>
      </c>
      <c r="M878" s="7" t="s">
        <v>83</v>
      </c>
      <c r="N878" s="28">
        <v>1.4E-2</v>
      </c>
      <c r="O878" s="7" t="s">
        <v>84</v>
      </c>
      <c r="P878" s="29">
        <v>0.1</v>
      </c>
      <c r="Q878" s="39"/>
      <c r="R878" s="30" t="s">
        <v>880</v>
      </c>
      <c r="S878" s="7" t="s">
        <v>208</v>
      </c>
      <c r="T878" s="7" t="s">
        <v>2997</v>
      </c>
      <c r="U878" s="7" t="s">
        <v>19</v>
      </c>
      <c r="V878" s="26" t="e">
        <f t="shared" ca="1" si="31"/>
        <v>#NAME?</v>
      </c>
      <c r="W878" s="7"/>
      <c r="X878" s="7" t="s">
        <v>34</v>
      </c>
      <c r="Y878" s="31" t="s">
        <v>210</v>
      </c>
      <c r="Z878" s="32"/>
      <c r="AA878" s="33">
        <v>45419</v>
      </c>
      <c r="AB878" s="34">
        <v>49075100014612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>
        <v>3741018</v>
      </c>
      <c r="AW878" s="32">
        <v>4327111</v>
      </c>
      <c r="AX878" s="32">
        <v>4453749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3" t="s">
        <v>2998</v>
      </c>
      <c r="C879" s="48" t="s">
        <v>2999</v>
      </c>
      <c r="D879" s="7" t="s">
        <v>204</v>
      </c>
      <c r="E879" s="7" t="s">
        <v>19</v>
      </c>
      <c r="F879" s="7" t="s">
        <v>363</v>
      </c>
      <c r="G879" s="7" t="e">
        <f t="shared" ca="1" si="30"/>
        <v>#NAME?</v>
      </c>
      <c r="H879" s="26" t="s">
        <v>215</v>
      </c>
      <c r="I879" s="26" t="s">
        <v>23</v>
      </c>
      <c r="J879" s="7" t="str">
        <f t="shared" si="36"/>
        <v>Não</v>
      </c>
      <c r="K879" s="27">
        <v>45042</v>
      </c>
      <c r="L879" s="27"/>
      <c r="M879" s="7" t="s">
        <v>424</v>
      </c>
      <c r="N879" s="28">
        <v>0.02</v>
      </c>
      <c r="O879" s="7" t="s">
        <v>84</v>
      </c>
      <c r="P879" s="29">
        <v>0.2</v>
      </c>
      <c r="Q879" s="30"/>
      <c r="R879" s="30"/>
      <c r="S879" s="7" t="s">
        <v>208</v>
      </c>
      <c r="T879" s="7" t="s">
        <v>2997</v>
      </c>
      <c r="U879" s="7" t="s">
        <v>19</v>
      </c>
      <c r="V879" s="26" t="e">
        <f t="shared" ca="1" si="31"/>
        <v>#NAME?</v>
      </c>
      <c r="W879" s="7"/>
      <c r="X879" s="7" t="s">
        <v>34</v>
      </c>
      <c r="Y879" s="31" t="s">
        <v>210</v>
      </c>
      <c r="Z879" s="32"/>
      <c r="AA879" s="33">
        <v>45042</v>
      </c>
      <c r="AB879" s="34">
        <v>49075100009392</v>
      </c>
      <c r="AC879" s="32"/>
      <c r="AD879" s="32"/>
      <c r="AE879" s="32"/>
      <c r="AF879" s="32"/>
      <c r="AG879" s="32"/>
      <c r="AH879" s="32">
        <v>0</v>
      </c>
      <c r="AI879" s="32">
        <v>616485.77</v>
      </c>
      <c r="AJ879" s="32">
        <v>628636.38</v>
      </c>
      <c r="AK879" s="32">
        <v>645478.28</v>
      </c>
      <c r="AL879" s="32">
        <v>661276.44999999995</v>
      </c>
      <c r="AM879" s="32">
        <v>648264.31999999995</v>
      </c>
      <c r="AN879" s="32">
        <v>648027.67000000004</v>
      </c>
      <c r="AO879" s="32">
        <v>638633.81999999995</v>
      </c>
      <c r="AP879" s="32">
        <v>660375.26</v>
      </c>
      <c r="AQ879" s="32">
        <v>679276.41</v>
      </c>
      <c r="AR879" s="32">
        <v>657821.24</v>
      </c>
      <c r="AS879" s="32">
        <v>663047.43000000005</v>
      </c>
      <c r="AT879" s="32">
        <v>668407.4</v>
      </c>
      <c r="AU879" s="32">
        <v>651517.16</v>
      </c>
      <c r="AV879" s="32">
        <v>643732.4</v>
      </c>
      <c r="AW879" s="32">
        <v>85879.26</v>
      </c>
      <c r="AX879" s="32">
        <v>2179.0500000000002</v>
      </c>
      <c r="AY879" s="32">
        <v>2215.1999999999998</v>
      </c>
      <c r="AZ879" s="32">
        <v>2217.48</v>
      </c>
      <c r="BA879" s="32">
        <v>2221.33</v>
      </c>
      <c r="BB879" s="32">
        <v>2223.7800000000002</v>
      </c>
      <c r="BC879" s="32">
        <v>2230.17</v>
      </c>
      <c r="BD879" s="32">
        <v>2244.91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14" t="s">
        <v>3000</v>
      </c>
      <c r="C880" s="4" t="s">
        <v>3001</v>
      </c>
      <c r="D880" s="7" t="s">
        <v>204</v>
      </c>
      <c r="E880" s="7" t="s">
        <v>19</v>
      </c>
      <c r="F880" s="7" t="s">
        <v>363</v>
      </c>
      <c r="G880" s="7" t="e">
        <f t="shared" ca="1" si="30"/>
        <v>#NAME?</v>
      </c>
      <c r="H880" s="26" t="s">
        <v>206</v>
      </c>
      <c r="I880" s="26" t="s">
        <v>23</v>
      </c>
      <c r="J880" s="7" t="str">
        <f t="shared" si="36"/>
        <v>Não</v>
      </c>
      <c r="K880" s="27">
        <v>44874</v>
      </c>
      <c r="L880" s="79">
        <v>45278</v>
      </c>
      <c r="M880" s="7" t="s">
        <v>140</v>
      </c>
      <c r="N880" s="28">
        <v>8.0000000000000002E-3</v>
      </c>
      <c r="O880" s="7" t="s">
        <v>23</v>
      </c>
      <c r="P880" s="29">
        <v>0</v>
      </c>
      <c r="Q880" s="47"/>
      <c r="R880" s="30" t="s">
        <v>388</v>
      </c>
      <c r="S880" s="7" t="s">
        <v>208</v>
      </c>
      <c r="T880" s="7" t="s">
        <v>3002</v>
      </c>
      <c r="U880" s="7" t="s">
        <v>19</v>
      </c>
      <c r="V880" s="26" t="e">
        <f t="shared" ca="1" si="31"/>
        <v>#NAME?</v>
      </c>
      <c r="W880" s="7"/>
      <c r="X880" s="7"/>
      <c r="Y880" s="31"/>
      <c r="Z880" s="32"/>
      <c r="AA880" s="33">
        <v>44874</v>
      </c>
      <c r="AB880" s="34"/>
      <c r="AC880" s="32"/>
      <c r="AD880" s="32"/>
      <c r="AE880" s="32">
        <v>673366.33</v>
      </c>
      <c r="AF880" s="32">
        <v>663854.43000000005</v>
      </c>
      <c r="AG880" s="32">
        <v>648209.98</v>
      </c>
      <c r="AH880" s="32">
        <v>639901.80000000005</v>
      </c>
      <c r="AI880" s="32">
        <v>640706.5</v>
      </c>
      <c r="AJ880" s="32">
        <v>667808.17000000004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3" t="s">
        <v>3003</v>
      </c>
      <c r="C881" s="4" t="s">
        <v>3004</v>
      </c>
      <c r="D881" s="7" t="s">
        <v>18</v>
      </c>
      <c r="E881" s="7" t="s">
        <v>19</v>
      </c>
      <c r="F881" s="7" t="s">
        <v>266</v>
      </c>
      <c r="G881" s="7" t="e">
        <f t="shared" ca="1" si="30"/>
        <v>#NAME?</v>
      </c>
      <c r="H881" s="26" t="s">
        <v>224</v>
      </c>
      <c r="I881" s="26" t="s">
        <v>225</v>
      </c>
      <c r="J881" s="7" t="str">
        <f t="shared" si="36"/>
        <v>Não</v>
      </c>
      <c r="K881" s="27">
        <v>44879</v>
      </c>
      <c r="L881" s="27"/>
      <c r="M881" s="7" t="s">
        <v>267</v>
      </c>
      <c r="N881" s="28">
        <v>0</v>
      </c>
      <c r="O881" s="7" t="s">
        <v>23</v>
      </c>
      <c r="P881" s="29">
        <v>0</v>
      </c>
      <c r="Q881" s="30"/>
      <c r="R881" s="30" t="s">
        <v>3005</v>
      </c>
      <c r="S881" s="7" t="s">
        <v>208</v>
      </c>
      <c r="T881" s="7" t="s">
        <v>3006</v>
      </c>
      <c r="U881" s="7" t="s">
        <v>19</v>
      </c>
      <c r="V881" s="26" t="e">
        <f t="shared" ca="1" si="31"/>
        <v>#NAME?</v>
      </c>
      <c r="W881" s="7"/>
      <c r="X881" s="7"/>
      <c r="Y881" s="31" t="s">
        <v>324</v>
      </c>
      <c r="Z881" s="32"/>
      <c r="AA881" s="33">
        <v>44879</v>
      </c>
      <c r="AB881" s="34">
        <v>49075100006441</v>
      </c>
      <c r="AC881" s="32"/>
      <c r="AD881" s="32"/>
      <c r="AE881" s="32">
        <v>119680.47</v>
      </c>
      <c r="AF881" s="32">
        <v>102763.73</v>
      </c>
      <c r="AG881" s="32">
        <v>97885.87</v>
      </c>
      <c r="AH881" s="32">
        <v>98175.52</v>
      </c>
      <c r="AI881" s="32">
        <v>102305.34</v>
      </c>
      <c r="AJ881" s="32">
        <v>87335.75</v>
      </c>
      <c r="AK881" s="32">
        <v>83184.679999999993</v>
      </c>
      <c r="AL881" s="32">
        <v>85646.080000000002</v>
      </c>
      <c r="AM881" s="32">
        <v>85868.25</v>
      </c>
      <c r="AN881" s="32">
        <v>8182.97</v>
      </c>
      <c r="AO881" s="32">
        <v>8255.6200000000008</v>
      </c>
      <c r="AP881" s="32">
        <v>37.119999999999997</v>
      </c>
      <c r="AQ881" s="32">
        <v>2750.49</v>
      </c>
      <c r="AR881" s="32">
        <v>18.32</v>
      </c>
      <c r="AS881" s="32">
        <v>3294.62</v>
      </c>
      <c r="AT881" s="32">
        <v>3322.39</v>
      </c>
      <c r="AU881" s="32">
        <v>18.32</v>
      </c>
      <c r="AV881" s="32">
        <v>1924.52</v>
      </c>
      <c r="AW881" s="32">
        <v>18.37</v>
      </c>
      <c r="AX881" s="32">
        <v>18.37</v>
      </c>
      <c r="AY881" s="32">
        <v>201.82</v>
      </c>
      <c r="AZ881" s="32">
        <v>1005.27</v>
      </c>
      <c r="BA881" s="32">
        <v>1191</v>
      </c>
      <c r="BB881" s="32">
        <v>1712.39</v>
      </c>
      <c r="BC881" s="32">
        <v>1699.22</v>
      </c>
      <c r="BD881" s="32">
        <v>1898.95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42" t="s">
        <v>3007</v>
      </c>
      <c r="C882" s="46" t="s">
        <v>3008</v>
      </c>
      <c r="D882" s="7" t="s">
        <v>204</v>
      </c>
      <c r="E882" s="7" t="s">
        <v>19</v>
      </c>
      <c r="F882" s="7" t="s">
        <v>205</v>
      </c>
      <c r="G882" s="7" t="e">
        <f t="shared" ca="1" si="30"/>
        <v>#NAME?</v>
      </c>
      <c r="H882" s="26" t="s">
        <v>206</v>
      </c>
      <c r="I882" s="26" t="s">
        <v>23</v>
      </c>
      <c r="J882" s="7" t="str">
        <f t="shared" si="36"/>
        <v>Não</v>
      </c>
      <c r="K882" s="27">
        <v>45230</v>
      </c>
      <c r="L882" s="27">
        <v>45504</v>
      </c>
      <c r="M882" s="7" t="s">
        <v>83</v>
      </c>
      <c r="N882" s="28">
        <v>1.2E-2</v>
      </c>
      <c r="O882" s="7" t="s">
        <v>84</v>
      </c>
      <c r="P882" s="29">
        <v>0.1</v>
      </c>
      <c r="Q882" s="30"/>
      <c r="R882" s="30" t="s">
        <v>880</v>
      </c>
      <c r="S882" s="7" t="s">
        <v>208</v>
      </c>
      <c r="T882" s="7" t="s">
        <v>3009</v>
      </c>
      <c r="U882" s="7" t="s">
        <v>19</v>
      </c>
      <c r="V882" s="26" t="e">
        <f t="shared" ca="1" si="31"/>
        <v>#NAME?</v>
      </c>
      <c r="W882" s="7"/>
      <c r="X882" s="7"/>
      <c r="Y882" s="31" t="s">
        <v>324</v>
      </c>
      <c r="Z882" s="32"/>
      <c r="AA882" s="33">
        <v>45230</v>
      </c>
      <c r="AB882" s="34">
        <v>49075100012830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>
        <v>0</v>
      </c>
      <c r="AP882" s="32">
        <v>17527.810000000001</v>
      </c>
      <c r="AQ882" s="32">
        <v>67908.850000000006</v>
      </c>
      <c r="AR882" s="32">
        <v>67865.259999999995</v>
      </c>
      <c r="AS882" s="32">
        <v>68473.850000000006</v>
      </c>
      <c r="AT882" s="32">
        <v>67105.66</v>
      </c>
      <c r="AU882" s="32">
        <v>100413.4</v>
      </c>
      <c r="AV882" s="32">
        <v>67230.759999999995</v>
      </c>
      <c r="AW882" s="32">
        <v>67417.53</v>
      </c>
      <c r="AX882" s="32">
        <v>67929.03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3" t="s">
        <v>3010</v>
      </c>
      <c r="C883" s="4" t="s">
        <v>3011</v>
      </c>
      <c r="D883" s="7" t="s">
        <v>18</v>
      </c>
      <c r="E883" s="7" t="s">
        <v>19</v>
      </c>
      <c r="F883" s="7" t="s">
        <v>453</v>
      </c>
      <c r="G883" s="7" t="e">
        <f t="shared" ca="1" si="30"/>
        <v>#NAME?</v>
      </c>
      <c r="H883" s="26" t="s">
        <v>215</v>
      </c>
      <c r="I883" s="26" t="s">
        <v>23</v>
      </c>
      <c r="J883" s="7" t="str">
        <f t="shared" si="36"/>
        <v>Não</v>
      </c>
      <c r="K883" s="27">
        <v>44973</v>
      </c>
      <c r="L883" s="7"/>
      <c r="M883" s="7" t="s">
        <v>326</v>
      </c>
      <c r="N883" s="28">
        <v>2.5000000000000001E-2</v>
      </c>
      <c r="O883" s="7" t="s">
        <v>248</v>
      </c>
      <c r="P883" s="29">
        <v>0.2</v>
      </c>
      <c r="Q883" s="30"/>
      <c r="R883" s="30"/>
      <c r="S883" s="7" t="s">
        <v>208</v>
      </c>
      <c r="T883" s="4" t="s">
        <v>3012</v>
      </c>
      <c r="U883" s="7" t="s">
        <v>19</v>
      </c>
      <c r="V883" s="26" t="e">
        <f t="shared" ca="1" si="31"/>
        <v>#NAME?</v>
      </c>
      <c r="W883" s="7"/>
      <c r="X883" s="7"/>
      <c r="Y883" s="31" t="s">
        <v>210</v>
      </c>
      <c r="Z883" s="32"/>
      <c r="AA883" s="33">
        <v>44973</v>
      </c>
      <c r="AB883" s="34">
        <v>49075100009724</v>
      </c>
      <c r="AC883" s="32"/>
      <c r="AD883" s="32"/>
      <c r="AE883" s="32"/>
      <c r="AF883" s="32">
        <v>0</v>
      </c>
      <c r="AG883" s="32">
        <v>0</v>
      </c>
      <c r="AH883" s="32">
        <v>452250.65</v>
      </c>
      <c r="AI883" s="32">
        <v>448793.99</v>
      </c>
      <c r="AJ883" s="32">
        <v>468483.92</v>
      </c>
      <c r="AK883" s="32">
        <v>507653.15</v>
      </c>
      <c r="AL883" s="32">
        <v>534109.97</v>
      </c>
      <c r="AM883" s="32">
        <v>510876.26</v>
      </c>
      <c r="AN883" s="32">
        <v>509020.56</v>
      </c>
      <c r="AO883" s="32">
        <v>455605.43</v>
      </c>
      <c r="AP883" s="32">
        <v>489699.46</v>
      </c>
      <c r="AQ883" s="32">
        <v>513079.42</v>
      </c>
      <c r="AR883" s="32">
        <v>477677.57</v>
      </c>
      <c r="AS883" s="32">
        <v>484364.28</v>
      </c>
      <c r="AT883" s="32">
        <v>493164.06</v>
      </c>
      <c r="AU883" s="32">
        <v>473624.31</v>
      </c>
      <c r="AV883" s="32">
        <v>458234.4</v>
      </c>
      <c r="AW883" s="32">
        <v>407932.2</v>
      </c>
      <c r="AX883" s="32">
        <v>419132.5</v>
      </c>
      <c r="AY883" s="32">
        <v>428729.85</v>
      </c>
      <c r="AZ883" s="32">
        <v>420684.74</v>
      </c>
      <c r="BA883" s="32">
        <v>401101.99</v>
      </c>
      <c r="BB883" s="32">
        <v>385918.78</v>
      </c>
      <c r="BC883" s="32">
        <v>339972.39</v>
      </c>
      <c r="BD883" s="32">
        <v>350298.22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3" t="s">
        <v>3013</v>
      </c>
      <c r="C884" s="4" t="s">
        <v>3014</v>
      </c>
      <c r="D884" s="7" t="s">
        <v>18</v>
      </c>
      <c r="E884" s="7" t="s">
        <v>76</v>
      </c>
      <c r="F884" s="7" t="s">
        <v>229</v>
      </c>
      <c r="G884" s="7" t="e">
        <f t="shared" ca="1" si="30"/>
        <v>#NAME?</v>
      </c>
      <c r="H884" s="26" t="s">
        <v>206</v>
      </c>
      <c r="I884" s="26" t="s">
        <v>23</v>
      </c>
      <c r="J884" s="7" t="str">
        <f t="shared" si="36"/>
        <v>Não</v>
      </c>
      <c r="K884" s="27">
        <v>44999</v>
      </c>
      <c r="L884" s="79">
        <v>45621</v>
      </c>
      <c r="M884" s="7" t="s">
        <v>22</v>
      </c>
      <c r="N884" s="28">
        <v>0.01</v>
      </c>
      <c r="O884" s="7" t="s">
        <v>23</v>
      </c>
      <c r="P884" s="29">
        <v>0</v>
      </c>
      <c r="Q884" s="30"/>
      <c r="R884" s="30"/>
      <c r="S884" s="7" t="s">
        <v>208</v>
      </c>
      <c r="T884" s="7" t="s">
        <v>3015</v>
      </c>
      <c r="U884" s="7" t="s">
        <v>276</v>
      </c>
      <c r="V884" s="26" t="e">
        <f t="shared" ca="1" si="31"/>
        <v>#NAME?</v>
      </c>
      <c r="W884" s="7"/>
      <c r="X884" s="7"/>
      <c r="Y884" s="31" t="s">
        <v>324</v>
      </c>
      <c r="Z884" s="32"/>
      <c r="AA884" s="33">
        <v>44999</v>
      </c>
      <c r="AB884" s="34">
        <v>49075100008752</v>
      </c>
      <c r="AC884" s="32"/>
      <c r="AD884" s="32"/>
      <c r="AE884" s="32"/>
      <c r="AF884" s="32">
        <v>0</v>
      </c>
      <c r="AG884" s="32">
        <v>0</v>
      </c>
      <c r="AH884" s="32">
        <v>62447.48</v>
      </c>
      <c r="AI884" s="32">
        <v>62942.91</v>
      </c>
      <c r="AJ884" s="32">
        <v>63991.85</v>
      </c>
      <c r="AK884" s="32">
        <v>64634.52</v>
      </c>
      <c r="AL884" s="32">
        <v>80567.8</v>
      </c>
      <c r="AM884" s="32">
        <v>105473.89</v>
      </c>
      <c r="AN884" s="32">
        <v>110320</v>
      </c>
      <c r="AO884" s="32">
        <v>111815.67</v>
      </c>
      <c r="AP884" s="32">
        <v>77587.7</v>
      </c>
      <c r="AQ884" s="32">
        <v>116259.59</v>
      </c>
      <c r="AR884" s="32">
        <v>118070.07</v>
      </c>
      <c r="AS884" s="32">
        <v>107765.73</v>
      </c>
      <c r="AT884" s="32">
        <v>103594.28</v>
      </c>
      <c r="AU884" s="32">
        <v>59743.94</v>
      </c>
      <c r="AV884" s="32">
        <v>59984.79</v>
      </c>
      <c r="AW884" s="32">
        <v>60083.86</v>
      </c>
      <c r="AX884" s="32">
        <v>60514.71</v>
      </c>
      <c r="AY884" s="32">
        <v>60905.440000000002</v>
      </c>
      <c r="AZ884" s="32">
        <v>61350.7</v>
      </c>
      <c r="BA884" s="32">
        <v>18403.79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3" t="s">
        <v>3016</v>
      </c>
      <c r="C885" s="4" t="s">
        <v>3017</v>
      </c>
      <c r="D885" s="7" t="s">
        <v>18</v>
      </c>
      <c r="E885" s="7" t="s">
        <v>76</v>
      </c>
      <c r="F885" s="7" t="s">
        <v>229</v>
      </c>
      <c r="G885" s="7" t="e">
        <f t="shared" ca="1" si="30"/>
        <v>#NAME?</v>
      </c>
      <c r="H885" s="26" t="s">
        <v>215</v>
      </c>
      <c r="I885" s="26" t="s">
        <v>23</v>
      </c>
      <c r="J885" s="7" t="str">
        <f t="shared" si="36"/>
        <v>Não</v>
      </c>
      <c r="K885" s="27">
        <v>45560</v>
      </c>
      <c r="L885" s="7"/>
      <c r="M885" s="7" t="s">
        <v>22</v>
      </c>
      <c r="N885" s="28">
        <v>1.2E-2</v>
      </c>
      <c r="O885" s="7" t="s">
        <v>23</v>
      </c>
      <c r="P885" s="29">
        <v>0</v>
      </c>
      <c r="Q885" s="30"/>
      <c r="R885" s="30"/>
      <c r="S885" s="7" t="s">
        <v>208</v>
      </c>
      <c r="T885" s="7" t="s">
        <v>3015</v>
      </c>
      <c r="U885" s="7" t="s">
        <v>76</v>
      </c>
      <c r="V885" s="26" t="e">
        <f t="shared" ca="1" si="31"/>
        <v>#NAME?</v>
      </c>
      <c r="W885" s="7"/>
      <c r="X885" s="7" t="s">
        <v>34</v>
      </c>
      <c r="Y885" s="31"/>
      <c r="Z885" s="32"/>
      <c r="AA885" s="33">
        <v>45566</v>
      </c>
      <c r="AB885" s="34">
        <v>49075100015953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>
        <v>0</v>
      </c>
      <c r="BA885" s="32">
        <v>70502.679999999993</v>
      </c>
      <c r="BB885" s="32">
        <v>94720.47</v>
      </c>
      <c r="BC885" s="32">
        <v>100652.8</v>
      </c>
      <c r="BD885" s="32">
        <v>101680.31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3" t="s">
        <v>3018</v>
      </c>
      <c r="C886" s="4" t="s">
        <v>3019</v>
      </c>
      <c r="D886" s="7" t="s">
        <v>204</v>
      </c>
      <c r="E886" s="7" t="s">
        <v>19</v>
      </c>
      <c r="F886" s="7" t="s">
        <v>2076</v>
      </c>
      <c r="G886" s="7" t="e">
        <f t="shared" ca="1" si="30"/>
        <v>#NAME?</v>
      </c>
      <c r="H886" s="26" t="s">
        <v>224</v>
      </c>
      <c r="I886" s="26" t="s">
        <v>225</v>
      </c>
      <c r="J886" s="7" t="str">
        <f t="shared" si="36"/>
        <v>Não</v>
      </c>
      <c r="K886" s="27">
        <v>44973</v>
      </c>
      <c r="L886" s="7"/>
      <c r="M886" s="7" t="s">
        <v>140</v>
      </c>
      <c r="N886" s="28">
        <v>8.0000000000000002E-3</v>
      </c>
      <c r="O886" s="7" t="s">
        <v>141</v>
      </c>
      <c r="P886" s="29">
        <v>0.1</v>
      </c>
      <c r="Q886" s="30"/>
      <c r="R886" s="30"/>
      <c r="S886" s="7" t="s">
        <v>208</v>
      </c>
      <c r="T886" s="7" t="s">
        <v>3020</v>
      </c>
      <c r="U886" s="7" t="s">
        <v>19</v>
      </c>
      <c r="V886" s="26" t="e">
        <f t="shared" ca="1" si="31"/>
        <v>#NAME?</v>
      </c>
      <c r="W886" s="7"/>
      <c r="X886" s="7"/>
      <c r="Y886" s="31" t="s">
        <v>210</v>
      </c>
      <c r="Z886" s="32"/>
      <c r="AA886" s="33">
        <v>44973</v>
      </c>
      <c r="AB886" s="34">
        <v>49075100012067</v>
      </c>
      <c r="AC886" s="32"/>
      <c r="AD886" s="32"/>
      <c r="AE886" s="32"/>
      <c r="AF886" s="32">
        <v>0</v>
      </c>
      <c r="AG886" s="32">
        <v>0</v>
      </c>
      <c r="AH886" s="32">
        <v>0</v>
      </c>
      <c r="AI886" s="32">
        <v>289978.59000000003</v>
      </c>
      <c r="AJ886" s="32">
        <v>306493.43</v>
      </c>
      <c r="AK886" s="32">
        <v>328944.06</v>
      </c>
      <c r="AL886" s="32">
        <v>341722.93</v>
      </c>
      <c r="AM886" s="32">
        <v>348232.2</v>
      </c>
      <c r="AN886" s="32">
        <v>353899.78</v>
      </c>
      <c r="AO886" s="32">
        <v>350742.28</v>
      </c>
      <c r="AP886" s="32">
        <v>357997.75</v>
      </c>
      <c r="AQ886" s="32">
        <v>366779.82</v>
      </c>
      <c r="AR886" s="32">
        <v>366822.72</v>
      </c>
      <c r="AS886" s="32">
        <v>374204.45</v>
      </c>
      <c r="AT886" s="32">
        <v>377147.44</v>
      </c>
      <c r="AU886" s="32">
        <v>372068.96</v>
      </c>
      <c r="AV886" s="32">
        <v>370458.7</v>
      </c>
      <c r="AW886" s="32">
        <v>367939.9</v>
      </c>
      <c r="AX886" s="32">
        <v>372067.9</v>
      </c>
      <c r="AY886" s="32">
        <v>4.8</v>
      </c>
      <c r="AZ886" s="32">
        <v>4.8</v>
      </c>
      <c r="BA886" s="32">
        <v>0</v>
      </c>
      <c r="BB886" s="32">
        <v>0</v>
      </c>
      <c r="BC886" s="32">
        <v>0.71</v>
      </c>
      <c r="BD886" s="32">
        <v>0.71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14" t="s">
        <v>3021</v>
      </c>
      <c r="C887" s="4" t="s">
        <v>3022</v>
      </c>
      <c r="D887" s="7" t="s">
        <v>18</v>
      </c>
      <c r="E887" s="7" t="s">
        <v>30</v>
      </c>
      <c r="F887" s="7" t="s">
        <v>93</v>
      </c>
      <c r="G887" s="7" t="e">
        <f t="shared" ca="1" si="30"/>
        <v>#NAME?</v>
      </c>
      <c r="H887" s="26" t="s">
        <v>215</v>
      </c>
      <c r="I887" s="26" t="s">
        <v>23</v>
      </c>
      <c r="J887" s="7" t="str">
        <f t="shared" si="36"/>
        <v>Não</v>
      </c>
      <c r="K887" s="27">
        <v>45096</v>
      </c>
      <c r="L887" s="27"/>
      <c r="M887" s="7" t="s">
        <v>22</v>
      </c>
      <c r="N887" s="28">
        <v>1.2E-2</v>
      </c>
      <c r="O887" s="7" t="s">
        <v>23</v>
      </c>
      <c r="P887" s="29">
        <v>0</v>
      </c>
      <c r="Q887" s="30"/>
      <c r="R887" s="30"/>
      <c r="S887" s="7" t="s">
        <v>208</v>
      </c>
      <c r="T887" s="7" t="s">
        <v>3023</v>
      </c>
      <c r="U887" s="7" t="s">
        <v>117</v>
      </c>
      <c r="V887" s="26" t="e">
        <f t="shared" ca="1" si="31"/>
        <v>#NAME?</v>
      </c>
      <c r="W887" s="7"/>
      <c r="X887" s="7"/>
      <c r="Y887" s="31" t="s">
        <v>324</v>
      </c>
      <c r="Z887" s="32"/>
      <c r="AA887" s="33">
        <v>45096</v>
      </c>
      <c r="AB887" s="34">
        <v>49075100006717</v>
      </c>
      <c r="AC887" s="32"/>
      <c r="AD887" s="32"/>
      <c r="AE887" s="32"/>
      <c r="AF887" s="32"/>
      <c r="AG887" s="32"/>
      <c r="AH887" s="32"/>
      <c r="AI887" s="32">
        <v>0</v>
      </c>
      <c r="AJ887" s="32">
        <v>98581.04</v>
      </c>
      <c r="AK887" s="32">
        <v>111588.77</v>
      </c>
      <c r="AL887" s="32">
        <v>112674.22</v>
      </c>
      <c r="AM887" s="32">
        <v>113054.22</v>
      </c>
      <c r="AN887" s="32">
        <v>113905.94</v>
      </c>
      <c r="AO887" s="32">
        <v>114841.84</v>
      </c>
      <c r="AP887" s="32">
        <v>115658.22</v>
      </c>
      <c r="AQ887" s="32">
        <v>116571.81</v>
      </c>
      <c r="AR887" s="32">
        <v>117482.91</v>
      </c>
      <c r="AS887" s="32">
        <v>116711.03</v>
      </c>
      <c r="AT887" s="32">
        <v>115044.75</v>
      </c>
      <c r="AU887" s="32">
        <v>114847.27</v>
      </c>
      <c r="AV887" s="32">
        <v>115730</v>
      </c>
      <c r="AW887" s="32">
        <v>116620.2</v>
      </c>
      <c r="AX887" s="32">
        <v>117539.6</v>
      </c>
      <c r="AY887" s="32">
        <v>114233.78</v>
      </c>
      <c r="AZ887" s="32">
        <v>107854.04</v>
      </c>
      <c r="BA887" s="32">
        <v>98459.56</v>
      </c>
      <c r="BB887" s="32">
        <v>99194.240000000005</v>
      </c>
      <c r="BC887" s="32">
        <v>99830.12</v>
      </c>
      <c r="BD887" s="32">
        <v>100723.48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14" t="s">
        <v>3024</v>
      </c>
      <c r="C888" s="4" t="s">
        <v>3025</v>
      </c>
      <c r="D888" s="7" t="s">
        <v>18</v>
      </c>
      <c r="E888" s="7" t="s">
        <v>76</v>
      </c>
      <c r="F888" s="7" t="s">
        <v>77</v>
      </c>
      <c r="G888" s="7" t="e">
        <f t="shared" ca="1" si="30"/>
        <v>#NAME?</v>
      </c>
      <c r="H888" s="26" t="s">
        <v>215</v>
      </c>
      <c r="I888" s="26" t="s">
        <v>23</v>
      </c>
      <c r="J888" s="7" t="str">
        <f t="shared" si="36"/>
        <v>Não</v>
      </c>
      <c r="K888" s="27">
        <v>45520</v>
      </c>
      <c r="L888" s="7"/>
      <c r="M888" s="7" t="s">
        <v>140</v>
      </c>
      <c r="N888" s="28">
        <v>8.0000000000000002E-3</v>
      </c>
      <c r="O888" s="7" t="s">
        <v>141</v>
      </c>
      <c r="P888" s="29">
        <v>0.1</v>
      </c>
      <c r="Q888" s="94"/>
      <c r="R888" s="94"/>
      <c r="S888" s="7" t="s">
        <v>208</v>
      </c>
      <c r="T888" s="7" t="s">
        <v>3026</v>
      </c>
      <c r="U888" s="7" t="s">
        <v>76</v>
      </c>
      <c r="V888" s="26" t="e">
        <f t="shared" ca="1" si="31"/>
        <v>#NAME?</v>
      </c>
      <c r="W888" s="7"/>
      <c r="X888" s="7" t="s">
        <v>34</v>
      </c>
      <c r="Y888" s="31" t="s">
        <v>210</v>
      </c>
      <c r="Z888" s="32"/>
      <c r="AA888" s="33">
        <v>45533</v>
      </c>
      <c r="AB888" s="34">
        <v>49075100015554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>
        <v>49889.84</v>
      </c>
      <c r="AZ888" s="32">
        <v>49077.47</v>
      </c>
      <c r="BA888" s="32">
        <v>73776.649999999994</v>
      </c>
      <c r="BB888" s="32">
        <v>72956.41</v>
      </c>
      <c r="BC888" s="32">
        <v>73187.17</v>
      </c>
      <c r="BD888" s="32">
        <v>72886.42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14" t="s">
        <v>3027</v>
      </c>
      <c r="C889" s="4" t="s">
        <v>3028</v>
      </c>
      <c r="D889" s="7" t="s">
        <v>18</v>
      </c>
      <c r="E889" s="7" t="s">
        <v>76</v>
      </c>
      <c r="F889" s="7" t="s">
        <v>77</v>
      </c>
      <c r="G889" s="7" t="e">
        <f t="shared" ca="1" si="30"/>
        <v>#NAME?</v>
      </c>
      <c r="H889" s="26" t="s">
        <v>215</v>
      </c>
      <c r="I889" s="26" t="s">
        <v>23</v>
      </c>
      <c r="J889" s="7" t="str">
        <f t="shared" si="36"/>
        <v>Não</v>
      </c>
      <c r="K889" s="27">
        <v>44979</v>
      </c>
      <c r="L889" s="7"/>
      <c r="M889" s="7" t="s">
        <v>22</v>
      </c>
      <c r="N889" s="28">
        <v>1.2E-2</v>
      </c>
      <c r="O889" s="7" t="s">
        <v>23</v>
      </c>
      <c r="P889" s="29">
        <v>0</v>
      </c>
      <c r="Q889" s="94"/>
      <c r="R889" s="94"/>
      <c r="S889" s="7" t="s">
        <v>208</v>
      </c>
      <c r="T889" s="7" t="s">
        <v>3026</v>
      </c>
      <c r="U889" s="7" t="s">
        <v>76</v>
      </c>
      <c r="V889" s="26" t="e">
        <f t="shared" ca="1" si="31"/>
        <v>#NAME?</v>
      </c>
      <c r="W889" s="7"/>
      <c r="X889" s="7"/>
      <c r="Y889" s="31" t="s">
        <v>210</v>
      </c>
      <c r="Z889" s="32"/>
      <c r="AA889" s="33">
        <v>44979</v>
      </c>
      <c r="AB889" s="34">
        <v>49075100006474</v>
      </c>
      <c r="AC889" s="32"/>
      <c r="AD889" s="32"/>
      <c r="AE889" s="32"/>
      <c r="AF889" s="32"/>
      <c r="AG889" s="32">
        <v>473873.6</v>
      </c>
      <c r="AH889" s="32">
        <v>481691.48</v>
      </c>
      <c r="AI889" s="32">
        <v>485613.74</v>
      </c>
      <c r="AJ889" s="32">
        <v>493663.84</v>
      </c>
      <c r="AK889" s="32">
        <v>500079.13</v>
      </c>
      <c r="AL889" s="32">
        <v>503634.65</v>
      </c>
      <c r="AM889" s="32">
        <v>506892.03</v>
      </c>
      <c r="AN889" s="32">
        <v>505887.98</v>
      </c>
      <c r="AO889" s="32">
        <v>509208.33</v>
      </c>
      <c r="AP889" s="32">
        <v>511261.68</v>
      </c>
      <c r="AQ889" s="32">
        <v>517830.29</v>
      </c>
      <c r="AR889" s="32">
        <v>520086.43</v>
      </c>
      <c r="AS889" s="32">
        <v>523896.73</v>
      </c>
      <c r="AT889" s="32">
        <v>525434.06999999995</v>
      </c>
      <c r="AU889" s="32">
        <v>521989.28</v>
      </c>
      <c r="AV889" s="32">
        <v>525225.69999999995</v>
      </c>
      <c r="AW889" s="32">
        <v>528962.30000000005</v>
      </c>
      <c r="AX889" s="32">
        <v>533792.5</v>
      </c>
      <c r="AY889" s="32">
        <v>542099.65</v>
      </c>
      <c r="AZ889" s="32">
        <v>545481.4</v>
      </c>
      <c r="BA889" s="32">
        <v>624926.31999999995</v>
      </c>
      <c r="BB889" s="32">
        <v>629710.76</v>
      </c>
      <c r="BC889" s="32">
        <v>634744.94999999995</v>
      </c>
      <c r="BD889" s="32">
        <v>640905.38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14" t="s">
        <v>3029</v>
      </c>
      <c r="C890" s="4" t="s">
        <v>3030</v>
      </c>
      <c r="D890" s="7" t="s">
        <v>204</v>
      </c>
      <c r="E890" s="7" t="s">
        <v>19</v>
      </c>
      <c r="F890" s="7" t="s">
        <v>588</v>
      </c>
      <c r="G890" s="7" t="e">
        <f t="shared" ca="1" si="30"/>
        <v>#NAME?</v>
      </c>
      <c r="H890" s="26" t="s">
        <v>206</v>
      </c>
      <c r="I890" s="26" t="s">
        <v>23</v>
      </c>
      <c r="J890" s="7" t="str">
        <f t="shared" si="36"/>
        <v>Não</v>
      </c>
      <c r="K890" s="27">
        <v>45168</v>
      </c>
      <c r="L890" s="27">
        <v>45510</v>
      </c>
      <c r="M890" s="7" t="s">
        <v>437</v>
      </c>
      <c r="N890" s="28">
        <v>5.0000000000000001E-3</v>
      </c>
      <c r="O890" s="7" t="s">
        <v>23</v>
      </c>
      <c r="P890" s="29">
        <v>0</v>
      </c>
      <c r="Q890" s="94"/>
      <c r="R890" s="30" t="s">
        <v>880</v>
      </c>
      <c r="S890" s="7" t="s">
        <v>208</v>
      </c>
      <c r="T890" s="7" t="s">
        <v>3031</v>
      </c>
      <c r="U890" s="7" t="s">
        <v>19</v>
      </c>
      <c r="V890" s="26" t="e">
        <f t="shared" ca="1" si="31"/>
        <v>#NAME?</v>
      </c>
      <c r="W890" s="7"/>
      <c r="X890" s="7"/>
      <c r="Y890" s="31" t="s">
        <v>324</v>
      </c>
      <c r="Z890" s="32"/>
      <c r="AA890" s="33">
        <v>45168</v>
      </c>
      <c r="AB890" s="34">
        <v>49075100006105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>
        <v>1967966.43</v>
      </c>
      <c r="AN890" s="32">
        <v>1988281</v>
      </c>
      <c r="AO890" s="32">
        <v>3881924.48</v>
      </c>
      <c r="AP890" s="32">
        <v>3904486.3</v>
      </c>
      <c r="AQ890" s="32">
        <v>3938265.36</v>
      </c>
      <c r="AR890" s="32">
        <v>3974332.28</v>
      </c>
      <c r="AS890" s="32">
        <v>4004896.65</v>
      </c>
      <c r="AT890" s="32">
        <v>4039125.48</v>
      </c>
      <c r="AU890" s="32">
        <v>4073871.85</v>
      </c>
      <c r="AV890" s="32">
        <v>4106159</v>
      </c>
      <c r="AW890" s="32">
        <v>4136869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3" t="s">
        <v>3032</v>
      </c>
      <c r="C891" s="4" t="s">
        <v>3033</v>
      </c>
      <c r="D891" s="7" t="s">
        <v>18</v>
      </c>
      <c r="E891" s="7" t="s">
        <v>19</v>
      </c>
      <c r="F891" s="7" t="s">
        <v>266</v>
      </c>
      <c r="G891" s="7" t="e">
        <f t="shared" ca="1" si="30"/>
        <v>#NAME?</v>
      </c>
      <c r="H891" s="26" t="s">
        <v>224</v>
      </c>
      <c r="I891" s="26" t="s">
        <v>225</v>
      </c>
      <c r="J891" s="7" t="str">
        <f t="shared" si="36"/>
        <v>Não</v>
      </c>
      <c r="K891" s="27">
        <v>45163</v>
      </c>
      <c r="L891" s="27"/>
      <c r="M891" s="7" t="s">
        <v>109</v>
      </c>
      <c r="N891" s="28">
        <v>5.0000000000000001E-3</v>
      </c>
      <c r="O891" s="7" t="s">
        <v>23</v>
      </c>
      <c r="P891" s="29">
        <v>0</v>
      </c>
      <c r="Q891" s="30"/>
      <c r="R891" s="146" t="s">
        <v>3034</v>
      </c>
      <c r="S891" s="7" t="s">
        <v>254</v>
      </c>
      <c r="T891" s="7" t="s">
        <v>3035</v>
      </c>
      <c r="U891" s="7" t="s">
        <v>19</v>
      </c>
      <c r="V891" s="26" t="e">
        <f t="shared" ca="1" si="31"/>
        <v>#NAME?</v>
      </c>
      <c r="W891" s="7"/>
      <c r="X891" s="7"/>
      <c r="Y891" s="31" t="s">
        <v>533</v>
      </c>
      <c r="Z891" s="32"/>
      <c r="AA891" s="33">
        <v>45163</v>
      </c>
      <c r="AB891" s="34">
        <v>49075100012075</v>
      </c>
      <c r="AC891" s="32"/>
      <c r="AD891" s="32"/>
      <c r="AE891" s="32"/>
      <c r="AF891" s="32">
        <v>0</v>
      </c>
      <c r="AG891" s="32">
        <v>0</v>
      </c>
      <c r="AH891" s="32">
        <v>0</v>
      </c>
      <c r="AI891" s="32">
        <v>0</v>
      </c>
      <c r="AJ891" s="32">
        <v>0</v>
      </c>
      <c r="AK891" s="32">
        <v>0</v>
      </c>
      <c r="AL891" s="32">
        <v>0</v>
      </c>
      <c r="AM891" s="32">
        <v>0</v>
      </c>
      <c r="AN891" s="32">
        <v>0</v>
      </c>
      <c r="AO891" s="32">
        <v>0</v>
      </c>
      <c r="AP891" s="32">
        <v>0</v>
      </c>
      <c r="AQ891" s="32">
        <v>0</v>
      </c>
      <c r="AR891" s="32">
        <v>0</v>
      </c>
      <c r="AS891" s="32">
        <v>0</v>
      </c>
      <c r="AT891" s="32">
        <v>0</v>
      </c>
      <c r="AU891" s="32">
        <v>0</v>
      </c>
      <c r="AV891" s="32">
        <v>0</v>
      </c>
      <c r="AW891" s="32">
        <v>0</v>
      </c>
      <c r="AX891" s="32">
        <v>0</v>
      </c>
      <c r="AY891" s="32">
        <v>0</v>
      </c>
      <c r="AZ891" s="32">
        <v>0</v>
      </c>
      <c r="BA891" s="32">
        <v>0</v>
      </c>
      <c r="BB891" s="32">
        <v>0</v>
      </c>
      <c r="BC891" s="32">
        <v>0</v>
      </c>
      <c r="BD891" s="32">
        <v>0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3036</v>
      </c>
      <c r="C892" s="4" t="s">
        <v>3037</v>
      </c>
      <c r="D892" s="7" t="s">
        <v>242</v>
      </c>
      <c r="E892" s="7" t="s">
        <v>76</v>
      </c>
      <c r="F892" s="7" t="s">
        <v>243</v>
      </c>
      <c r="G892" s="7" t="e">
        <f t="shared" ca="1" si="30"/>
        <v>#NAME?</v>
      </c>
      <c r="H892" s="26" t="s">
        <v>215</v>
      </c>
      <c r="I892" s="26" t="s">
        <v>23</v>
      </c>
      <c r="J892" s="7" t="str">
        <f t="shared" si="36"/>
        <v>Não</v>
      </c>
      <c r="K892" s="27">
        <v>45252</v>
      </c>
      <c r="L892" s="27"/>
      <c r="M892" s="7" t="s">
        <v>22</v>
      </c>
      <c r="N892" s="28">
        <v>0.01</v>
      </c>
      <c r="O892" s="7" t="s">
        <v>23</v>
      </c>
      <c r="P892" s="29">
        <v>0</v>
      </c>
      <c r="Q892" s="30"/>
      <c r="R892" s="146"/>
      <c r="S892" s="7" t="s">
        <v>208</v>
      </c>
      <c r="T892" s="7" t="s">
        <v>3038</v>
      </c>
      <c r="U892" s="7" t="s">
        <v>76</v>
      </c>
      <c r="V892" s="26" t="e">
        <f t="shared" ca="1" si="31"/>
        <v>#NAME?</v>
      </c>
      <c r="W892" s="7"/>
      <c r="X892" s="7"/>
      <c r="Y892" s="31" t="s">
        <v>210</v>
      </c>
      <c r="Z892" s="32"/>
      <c r="AA892" s="33">
        <v>45252</v>
      </c>
      <c r="AB892" s="34">
        <v>49075100012849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>
        <v>480118.49</v>
      </c>
      <c r="AQ892" s="32">
        <v>483878.05</v>
      </c>
      <c r="AR892" s="32">
        <v>487891.47</v>
      </c>
      <c r="AS892" s="32">
        <v>491356.64</v>
      </c>
      <c r="AT892" s="32">
        <v>494699.39</v>
      </c>
      <c r="AU892" s="32">
        <v>497748.6</v>
      </c>
      <c r="AV892" s="32">
        <v>501009.7</v>
      </c>
      <c r="AW892" s="32">
        <v>505061.2</v>
      </c>
      <c r="AX892" s="32">
        <v>726433.5</v>
      </c>
      <c r="AY892" s="32">
        <v>731133.86</v>
      </c>
      <c r="AZ892" s="32">
        <v>735417.95</v>
      </c>
      <c r="BA892" s="32">
        <v>741211.17</v>
      </c>
      <c r="BB892" s="32">
        <v>763643.68</v>
      </c>
      <c r="BC892" s="32">
        <v>611690.96</v>
      </c>
      <c r="BD892" s="32">
        <v>620108.84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3" t="s">
        <v>3039</v>
      </c>
      <c r="C893" s="4" t="s">
        <v>3040</v>
      </c>
      <c r="D893" s="7" t="s">
        <v>18</v>
      </c>
      <c r="E893" s="7" t="s">
        <v>76</v>
      </c>
      <c r="F893" s="7" t="s">
        <v>77</v>
      </c>
      <c r="G893" s="7" t="e">
        <f t="shared" ca="1" si="30"/>
        <v>#NAME?</v>
      </c>
      <c r="H893" s="26" t="s">
        <v>215</v>
      </c>
      <c r="I893" s="26" t="s">
        <v>23</v>
      </c>
      <c r="J893" s="7" t="str">
        <f t="shared" si="36"/>
        <v>Sim</v>
      </c>
      <c r="K893" s="27">
        <v>44945</v>
      </c>
      <c r="L893" s="7"/>
      <c r="M893" s="7" t="s">
        <v>22</v>
      </c>
      <c r="N893" s="28">
        <v>1.2E-2</v>
      </c>
      <c r="O893" s="7" t="s">
        <v>23</v>
      </c>
      <c r="P893" s="29">
        <v>0</v>
      </c>
      <c r="Q893" s="30" t="s">
        <v>3041</v>
      </c>
      <c r="R893" s="30"/>
      <c r="S893" s="7" t="s">
        <v>208</v>
      </c>
      <c r="T893" s="7" t="s">
        <v>3042</v>
      </c>
      <c r="U893" s="7" t="s">
        <v>76</v>
      </c>
      <c r="V893" s="26" t="e">
        <f t="shared" ca="1" si="31"/>
        <v>#NAME?</v>
      </c>
      <c r="W893" s="7"/>
      <c r="X893" s="7"/>
      <c r="Y893" s="31" t="s">
        <v>210</v>
      </c>
      <c r="Z893" s="32"/>
      <c r="AA893" s="33">
        <v>44945</v>
      </c>
      <c r="AB893" s="34">
        <v>49075100006482</v>
      </c>
      <c r="AC893" s="32"/>
      <c r="AD893" s="32"/>
      <c r="AE893" s="32"/>
      <c r="AF893" s="32">
        <v>788175.45</v>
      </c>
      <c r="AG893" s="32">
        <v>794794.76</v>
      </c>
      <c r="AH893" s="32">
        <v>803301.69</v>
      </c>
      <c r="AI893" s="32">
        <v>808932.47</v>
      </c>
      <c r="AJ893" s="32">
        <v>817587.84</v>
      </c>
      <c r="AK893" s="32">
        <v>824932.72</v>
      </c>
      <c r="AL893" s="32">
        <v>831994.21</v>
      </c>
      <c r="AM893" s="32">
        <v>840143.99</v>
      </c>
      <c r="AN893" s="32">
        <v>846924.5</v>
      </c>
      <c r="AO893" s="32">
        <v>854397.79</v>
      </c>
      <c r="AP893" s="32">
        <v>860467.18</v>
      </c>
      <c r="AQ893" s="32">
        <v>866851.66</v>
      </c>
      <c r="AR893" s="32">
        <v>867115.02</v>
      </c>
      <c r="AS893" s="32">
        <v>873789.21</v>
      </c>
      <c r="AT893" s="32">
        <v>880475.5</v>
      </c>
      <c r="AU893" s="32">
        <v>884553.95</v>
      </c>
      <c r="AV893" s="32">
        <v>890839.1</v>
      </c>
      <c r="AW893" s="32">
        <v>927297.1</v>
      </c>
      <c r="AX893" s="32">
        <v>934293</v>
      </c>
      <c r="AY893" s="32">
        <v>88238.51</v>
      </c>
      <c r="AZ893" s="32">
        <v>88232.56</v>
      </c>
      <c r="BA893" s="32">
        <v>89027.42</v>
      </c>
      <c r="BB893" s="32">
        <v>89681.7</v>
      </c>
      <c r="BC893" s="32">
        <v>120527.55</v>
      </c>
      <c r="BD893" s="32">
        <v>121729.61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40" t="s">
        <v>3043</v>
      </c>
      <c r="C894" s="41" t="s">
        <v>3044</v>
      </c>
      <c r="D894" s="7" t="s">
        <v>242</v>
      </c>
      <c r="E894" s="7" t="s">
        <v>76</v>
      </c>
      <c r="F894" s="7" t="s">
        <v>243</v>
      </c>
      <c r="G894" s="7" t="e">
        <f t="shared" ca="1" si="30"/>
        <v>#NAME?</v>
      </c>
      <c r="H894" s="26" t="s">
        <v>215</v>
      </c>
      <c r="I894" s="26" t="s">
        <v>23</v>
      </c>
      <c r="J894" s="7" t="str">
        <f t="shared" si="36"/>
        <v>Não</v>
      </c>
      <c r="K894" s="27">
        <v>45457</v>
      </c>
      <c r="L894" s="27"/>
      <c r="M894" s="7" t="s">
        <v>22</v>
      </c>
      <c r="N894" s="28">
        <v>1.2E-2</v>
      </c>
      <c r="O894" s="7" t="s">
        <v>23</v>
      </c>
      <c r="P894" s="29">
        <v>0</v>
      </c>
      <c r="Q894" s="30"/>
      <c r="R894" s="30"/>
      <c r="S894" s="7" t="s">
        <v>208</v>
      </c>
      <c r="T894" s="6" t="s">
        <v>3045</v>
      </c>
      <c r="U894" s="7" t="s">
        <v>76</v>
      </c>
      <c r="V894" s="26" t="e">
        <f t="shared" ca="1" si="31"/>
        <v>#NAME?</v>
      </c>
      <c r="W894" s="7"/>
      <c r="X894" s="7" t="s">
        <v>34</v>
      </c>
      <c r="Y894" s="31" t="s">
        <v>210</v>
      </c>
      <c r="Z894" s="32"/>
      <c r="AA894" s="33">
        <v>45457</v>
      </c>
      <c r="AB894" s="34">
        <v>49075100015155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>
        <v>314913.7</v>
      </c>
      <c r="AX894" s="32">
        <v>319047.40000000002</v>
      </c>
      <c r="AY894" s="32">
        <v>331479.13</v>
      </c>
      <c r="AZ894" s="32">
        <v>305005.90000000002</v>
      </c>
      <c r="BA894" s="32">
        <v>312171.53999999998</v>
      </c>
      <c r="BB894" s="32">
        <v>342960.67</v>
      </c>
      <c r="BC894" s="32">
        <v>306630.25</v>
      </c>
      <c r="BD894" s="32">
        <v>287863.39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40" t="s">
        <v>3043</v>
      </c>
      <c r="C895" s="41" t="s">
        <v>3046</v>
      </c>
      <c r="D895" s="7" t="s">
        <v>242</v>
      </c>
      <c r="E895" s="7" t="s">
        <v>76</v>
      </c>
      <c r="F895" s="7" t="s">
        <v>243</v>
      </c>
      <c r="G895" s="7" t="e">
        <f t="shared" ca="1" si="30"/>
        <v>#NAME?</v>
      </c>
      <c r="H895" s="26" t="s">
        <v>206</v>
      </c>
      <c r="I895" s="26" t="s">
        <v>23</v>
      </c>
      <c r="J895" s="7" t="str">
        <f t="shared" si="36"/>
        <v>Não</v>
      </c>
      <c r="K895" s="27">
        <v>45422</v>
      </c>
      <c r="L895" s="27">
        <v>45457</v>
      </c>
      <c r="M895" s="7" t="s">
        <v>22</v>
      </c>
      <c r="N895" s="28">
        <v>1.2E-2</v>
      </c>
      <c r="O895" s="7" t="s">
        <v>23</v>
      </c>
      <c r="P895" s="29">
        <v>0</v>
      </c>
      <c r="Q895" s="30"/>
      <c r="R895" s="30" t="s">
        <v>3047</v>
      </c>
      <c r="S895" s="7" t="s">
        <v>208</v>
      </c>
      <c r="T895" s="6" t="s">
        <v>3045</v>
      </c>
      <c r="U895" s="7" t="s">
        <v>76</v>
      </c>
      <c r="V895" s="26" t="e">
        <f t="shared" ca="1" si="31"/>
        <v>#NAME?</v>
      </c>
      <c r="W895" s="7"/>
      <c r="X895" s="7" t="s">
        <v>34</v>
      </c>
      <c r="Y895" s="31"/>
      <c r="Z895" s="32"/>
      <c r="AA895" s="33">
        <v>45422</v>
      </c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40" t="s">
        <v>3048</v>
      </c>
      <c r="C896" s="41" t="s">
        <v>3049</v>
      </c>
      <c r="D896" s="7" t="s">
        <v>107</v>
      </c>
      <c r="E896" s="7" t="s">
        <v>19</v>
      </c>
      <c r="F896" s="7" t="s">
        <v>220</v>
      </c>
      <c r="G896" s="7" t="e">
        <f t="shared" ca="1" si="30"/>
        <v>#NAME?</v>
      </c>
      <c r="H896" s="26" t="s">
        <v>215</v>
      </c>
      <c r="I896" s="26" t="s">
        <v>23</v>
      </c>
      <c r="J896" s="7" t="str">
        <f t="shared" si="36"/>
        <v>Sim</v>
      </c>
      <c r="K896" s="27">
        <v>45699</v>
      </c>
      <c r="L896" s="27"/>
      <c r="M896" s="7" t="s">
        <v>22</v>
      </c>
      <c r="N896" s="28">
        <v>0.01</v>
      </c>
      <c r="O896" s="7" t="s">
        <v>23</v>
      </c>
      <c r="P896" s="29">
        <v>0</v>
      </c>
      <c r="Q896" s="30" t="s">
        <v>3050</v>
      </c>
      <c r="R896" s="30"/>
      <c r="S896" s="7" t="s">
        <v>208</v>
      </c>
      <c r="T896" s="6" t="s">
        <v>3051</v>
      </c>
      <c r="U896" s="7" t="s">
        <v>19</v>
      </c>
      <c r="V896" s="26" t="e">
        <f t="shared" ca="1" si="31"/>
        <v>#NAME?</v>
      </c>
      <c r="W896" s="7"/>
      <c r="X896" s="7" t="s">
        <v>34</v>
      </c>
      <c r="Y896" s="31"/>
      <c r="Z896" s="32"/>
      <c r="AA896" s="33">
        <v>45699</v>
      </c>
      <c r="AB896" s="34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14" t="s">
        <v>3052</v>
      </c>
      <c r="C897" s="4" t="s">
        <v>3053</v>
      </c>
      <c r="D897" s="7" t="s">
        <v>18</v>
      </c>
      <c r="E897" s="7" t="s">
        <v>30</v>
      </c>
      <c r="F897" s="7" t="s">
        <v>31</v>
      </c>
      <c r="G897" s="7" t="e">
        <f t="shared" ca="1" si="30"/>
        <v>#NAME?</v>
      </c>
      <c r="H897" s="26" t="s">
        <v>224</v>
      </c>
      <c r="I897" s="26" t="s">
        <v>310</v>
      </c>
      <c r="J897" s="7" t="str">
        <f t="shared" si="36"/>
        <v>Não</v>
      </c>
      <c r="K897" s="27">
        <v>45029</v>
      </c>
      <c r="L897" s="7"/>
      <c r="M897" s="7" t="s">
        <v>22</v>
      </c>
      <c r="N897" s="28">
        <v>1.2E-2</v>
      </c>
      <c r="O897" s="7" t="s">
        <v>23</v>
      </c>
      <c r="P897" s="29">
        <v>0</v>
      </c>
      <c r="Q897" s="30"/>
      <c r="R897" s="30" t="s">
        <v>3054</v>
      </c>
      <c r="S897" s="7" t="s">
        <v>208</v>
      </c>
      <c r="T897" s="7" t="s">
        <v>3055</v>
      </c>
      <c r="U897" s="7" t="s">
        <v>117</v>
      </c>
      <c r="V897" s="26" t="e">
        <f t="shared" ca="1" si="31"/>
        <v>#NAME?</v>
      </c>
      <c r="W897" s="7"/>
      <c r="X897" s="7"/>
      <c r="Y897" s="31" t="s">
        <v>210</v>
      </c>
      <c r="Z897" s="32"/>
      <c r="AA897" s="33">
        <v>45029</v>
      </c>
      <c r="AB897" s="34">
        <v>49075100009023</v>
      </c>
      <c r="AC897" s="32"/>
      <c r="AD897" s="32"/>
      <c r="AE897" s="32"/>
      <c r="AF897" s="32"/>
      <c r="AG897" s="32"/>
      <c r="AH897" s="32">
        <v>0</v>
      </c>
      <c r="AI897" s="32">
        <v>134455.91</v>
      </c>
      <c r="AJ897" s="32">
        <v>76467.350000000006</v>
      </c>
      <c r="AK897" s="32">
        <v>82627.98</v>
      </c>
      <c r="AL897" s="32">
        <v>83258.8</v>
      </c>
      <c r="AM897" s="32">
        <v>90781.64</v>
      </c>
      <c r="AN897" s="32">
        <v>91587.3</v>
      </c>
      <c r="AO897" s="32">
        <v>92396.3</v>
      </c>
      <c r="AP897" s="32">
        <v>120183.45</v>
      </c>
      <c r="AQ897" s="32">
        <v>121206.67</v>
      </c>
      <c r="AR897" s="32">
        <v>122210.89</v>
      </c>
      <c r="AS897" s="32">
        <v>133178.72</v>
      </c>
      <c r="AT897" s="32">
        <v>134379.96</v>
      </c>
      <c r="AU897" s="32">
        <v>135558.38</v>
      </c>
      <c r="AV897" s="32">
        <v>1160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14" t="s">
        <v>3056</v>
      </c>
      <c r="C898" s="4" t="s">
        <v>3057</v>
      </c>
      <c r="D898" s="7" t="s">
        <v>204</v>
      </c>
      <c r="E898" s="7" t="s">
        <v>19</v>
      </c>
      <c r="F898" s="7" t="s">
        <v>205</v>
      </c>
      <c r="G898" s="7" t="e">
        <f t="shared" ca="1" si="30"/>
        <v>#NAME?</v>
      </c>
      <c r="H898" s="26" t="s">
        <v>206</v>
      </c>
      <c r="I898" s="26" t="s">
        <v>23</v>
      </c>
      <c r="J898" s="7" t="str">
        <f t="shared" si="36"/>
        <v>Não</v>
      </c>
      <c r="K898" s="27">
        <v>45145</v>
      </c>
      <c r="L898" s="27">
        <v>45341</v>
      </c>
      <c r="M898" s="7" t="s">
        <v>83</v>
      </c>
      <c r="N898" s="28">
        <v>1.2E-2</v>
      </c>
      <c r="O898" s="7" t="s">
        <v>84</v>
      </c>
      <c r="P898" s="29">
        <v>0.1</v>
      </c>
      <c r="Q898" s="30"/>
      <c r="R898" s="30"/>
      <c r="S898" s="7" t="s">
        <v>208</v>
      </c>
      <c r="T898" s="7" t="s">
        <v>3058</v>
      </c>
      <c r="U898" s="7" t="s">
        <v>19</v>
      </c>
      <c r="V898" s="26" t="e">
        <f t="shared" ca="1" si="31"/>
        <v>#NAME?</v>
      </c>
      <c r="W898" s="7"/>
      <c r="X898" s="7"/>
      <c r="Y898" s="31"/>
      <c r="Z898" s="32"/>
      <c r="AA898" s="33">
        <v>45145</v>
      </c>
      <c r="AB898" s="34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>
        <v>847092.01</v>
      </c>
      <c r="AN898" s="32">
        <v>1054776.97</v>
      </c>
      <c r="AO898" s="32">
        <v>1054650.81</v>
      </c>
      <c r="AP898" s="32">
        <v>1072685.68</v>
      </c>
      <c r="AQ898" s="32">
        <v>1099271.98</v>
      </c>
      <c r="AR898" s="32">
        <v>1098794.75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42" t="s">
        <v>3056</v>
      </c>
      <c r="C899" s="46" t="s">
        <v>3059</v>
      </c>
      <c r="D899" s="7" t="s">
        <v>204</v>
      </c>
      <c r="E899" s="7" t="s">
        <v>19</v>
      </c>
      <c r="F899" s="7" t="s">
        <v>205</v>
      </c>
      <c r="G899" s="7" t="e">
        <f t="shared" ca="1" si="30"/>
        <v>#NAME?</v>
      </c>
      <c r="H899" s="26" t="s">
        <v>224</v>
      </c>
      <c r="I899" s="26" t="s">
        <v>225</v>
      </c>
      <c r="J899" s="7" t="str">
        <f t="shared" si="36"/>
        <v>Não</v>
      </c>
      <c r="K899" s="27">
        <v>45187</v>
      </c>
      <c r="L899" s="7"/>
      <c r="M899" s="7" t="s">
        <v>294</v>
      </c>
      <c r="N899" s="28">
        <v>1.4E-2</v>
      </c>
      <c r="O899" s="7" t="s">
        <v>84</v>
      </c>
      <c r="P899" s="29">
        <v>0.1</v>
      </c>
      <c r="Q899" s="30"/>
      <c r="R899" s="30"/>
      <c r="S899" s="7" t="s">
        <v>208</v>
      </c>
      <c r="T899" s="7" t="s">
        <v>3058</v>
      </c>
      <c r="U899" s="7" t="s">
        <v>19</v>
      </c>
      <c r="V899" s="26" t="e">
        <f t="shared" ca="1" si="31"/>
        <v>#NAME?</v>
      </c>
      <c r="W899" s="7"/>
      <c r="X899" s="7"/>
      <c r="Y899" s="31" t="s">
        <v>210</v>
      </c>
      <c r="Z899" s="32"/>
      <c r="AA899" s="33">
        <v>45187</v>
      </c>
      <c r="AB899" s="34">
        <v>49075100012083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>
        <v>0</v>
      </c>
      <c r="AO899" s="32">
        <v>0</v>
      </c>
      <c r="AP899" s="32">
        <v>0</v>
      </c>
      <c r="AQ899" s="32">
        <v>0</v>
      </c>
      <c r="AR899" s="32">
        <v>0</v>
      </c>
      <c r="AS899" s="32">
        <v>0</v>
      </c>
      <c r="AT899" s="32">
        <v>0</v>
      </c>
      <c r="AU899" s="32">
        <v>0</v>
      </c>
      <c r="AV899" s="32">
        <v>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14" t="s">
        <v>3060</v>
      </c>
      <c r="C900" s="4" t="s">
        <v>3061</v>
      </c>
      <c r="D900" s="7" t="s">
        <v>18</v>
      </c>
      <c r="E900" s="7" t="s">
        <v>76</v>
      </c>
      <c r="F900" s="7" t="s">
        <v>229</v>
      </c>
      <c r="G900" s="7" t="e">
        <f t="shared" ca="1" si="30"/>
        <v>#NAME?</v>
      </c>
      <c r="H900" s="26" t="s">
        <v>215</v>
      </c>
      <c r="I900" s="26" t="s">
        <v>23</v>
      </c>
      <c r="J900" s="7" t="str">
        <f t="shared" si="36"/>
        <v>Sim</v>
      </c>
      <c r="K900" s="27">
        <v>45282</v>
      </c>
      <c r="L900" s="7"/>
      <c r="M900" s="9" t="s">
        <v>437</v>
      </c>
      <c r="N900" s="10">
        <v>7.0000000000000001E-3</v>
      </c>
      <c r="O900" s="6" t="s">
        <v>23</v>
      </c>
      <c r="P900" s="11">
        <v>0</v>
      </c>
      <c r="Q900" s="47" t="s">
        <v>3062</v>
      </c>
      <c r="R900" s="47"/>
      <c r="S900" s="7" t="s">
        <v>208</v>
      </c>
      <c r="T900" s="7" t="s">
        <v>3063</v>
      </c>
      <c r="U900" s="7" t="s">
        <v>76</v>
      </c>
      <c r="V900" s="26" t="e">
        <f t="shared" ca="1" si="31"/>
        <v>#NAME?</v>
      </c>
      <c r="W900" s="7"/>
      <c r="X900" s="7"/>
      <c r="Y900" s="31" t="s">
        <v>210</v>
      </c>
      <c r="Z900" s="32"/>
      <c r="AA900" s="33">
        <v>45282</v>
      </c>
      <c r="AB900" s="34">
        <v>49075100013071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>
        <v>100024.17</v>
      </c>
      <c r="AR900" s="32">
        <v>101072.51</v>
      </c>
      <c r="AS900" s="32">
        <v>101920.12</v>
      </c>
      <c r="AT900" s="32">
        <v>102856.91</v>
      </c>
      <c r="AU900" s="32">
        <v>103752.78</v>
      </c>
      <c r="AV900" s="32">
        <v>104522.4</v>
      </c>
      <c r="AW900" s="32">
        <v>105388.7</v>
      </c>
      <c r="AX900" s="32">
        <v>106321.1</v>
      </c>
      <c r="AY900" s="32">
        <v>107321.01</v>
      </c>
      <c r="AZ900" s="32">
        <v>108175.63</v>
      </c>
      <c r="BA900" s="32">
        <v>109116.42</v>
      </c>
      <c r="BB900" s="32">
        <v>109901.94</v>
      </c>
      <c r="BC900" s="32">
        <v>110596.11</v>
      </c>
      <c r="BD900" s="32">
        <v>111724.59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14" t="s">
        <v>3060</v>
      </c>
      <c r="C901" s="4" t="s">
        <v>3064</v>
      </c>
      <c r="D901" s="7" t="s">
        <v>18</v>
      </c>
      <c r="E901" s="7" t="s">
        <v>76</v>
      </c>
      <c r="F901" s="7" t="s">
        <v>229</v>
      </c>
      <c r="G901" s="7" t="e">
        <f t="shared" ca="1" si="30"/>
        <v>#NAME?</v>
      </c>
      <c r="H901" s="26" t="s">
        <v>215</v>
      </c>
      <c r="I901" s="26" t="s">
        <v>23</v>
      </c>
      <c r="J901" s="7" t="str">
        <f t="shared" si="36"/>
        <v>Sim</v>
      </c>
      <c r="K901" s="27">
        <v>45127</v>
      </c>
      <c r="L901" s="7"/>
      <c r="M901" s="7" t="s">
        <v>22</v>
      </c>
      <c r="N901" s="28">
        <v>1.2E-2</v>
      </c>
      <c r="O901" s="7" t="s">
        <v>23</v>
      </c>
      <c r="P901" s="29">
        <v>0</v>
      </c>
      <c r="Q901" s="47" t="s">
        <v>3065</v>
      </c>
      <c r="R901" s="47"/>
      <c r="S901" s="7" t="s">
        <v>208</v>
      </c>
      <c r="T901" s="7" t="s">
        <v>3063</v>
      </c>
      <c r="U901" s="7" t="s">
        <v>76</v>
      </c>
      <c r="V901" s="26" t="e">
        <f t="shared" ca="1" si="31"/>
        <v>#NAME?</v>
      </c>
      <c r="W901" s="7"/>
      <c r="X901" s="7"/>
      <c r="Y901" s="31" t="s">
        <v>210</v>
      </c>
      <c r="Z901" s="32"/>
      <c r="AA901" s="33">
        <v>45127</v>
      </c>
      <c r="AB901" s="34">
        <v>49075100008205</v>
      </c>
      <c r="AC901" s="32"/>
      <c r="AD901" s="32"/>
      <c r="AE901" s="32"/>
      <c r="AF901" s="32"/>
      <c r="AG901" s="32"/>
      <c r="AH901" s="32"/>
      <c r="AI901" s="32"/>
      <c r="AJ901" s="32"/>
      <c r="AK901" s="32">
        <v>0</v>
      </c>
      <c r="AL901" s="32">
        <v>1875447.01</v>
      </c>
      <c r="AM901" s="32">
        <v>1896446.3</v>
      </c>
      <c r="AN901" s="32">
        <v>1503271.83</v>
      </c>
      <c r="AO901" s="32">
        <v>1516384.23</v>
      </c>
      <c r="AP901" s="32">
        <v>1527561.79</v>
      </c>
      <c r="AQ901" s="32">
        <v>1800247.93</v>
      </c>
      <c r="AR901" s="32">
        <v>1809687.32</v>
      </c>
      <c r="AS901" s="32">
        <v>1813405.43</v>
      </c>
      <c r="AT901" s="32">
        <v>1823412.12</v>
      </c>
      <c r="AU901" s="32">
        <v>1826537.8</v>
      </c>
      <c r="AV901" s="32">
        <v>1833408</v>
      </c>
      <c r="AW901" s="32">
        <v>2138816</v>
      </c>
      <c r="AX901" s="32">
        <v>2099112</v>
      </c>
      <c r="AY901" s="32">
        <v>2112064.41</v>
      </c>
      <c r="AZ901" s="32">
        <v>1822305.67</v>
      </c>
      <c r="BA901" s="32">
        <v>1838239.96</v>
      </c>
      <c r="BB901" s="32">
        <v>1843723.26</v>
      </c>
      <c r="BC901" s="32">
        <v>2258389.13</v>
      </c>
      <c r="BD901" s="32">
        <v>2272607.0499999998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14" t="s">
        <v>144</v>
      </c>
      <c r="C902" s="46" t="s">
        <v>145</v>
      </c>
      <c r="D902" s="7" t="s">
        <v>18</v>
      </c>
      <c r="E902" s="7" t="s">
        <v>76</v>
      </c>
      <c r="F902" s="7" t="s">
        <v>77</v>
      </c>
      <c r="G902" s="7" t="e">
        <f t="shared" ca="1" si="30"/>
        <v>#NAME?</v>
      </c>
      <c r="H902" s="26" t="s">
        <v>224</v>
      </c>
      <c r="I902" s="26" t="s">
        <v>656</v>
      </c>
      <c r="J902" s="7" t="str">
        <f t="shared" si="36"/>
        <v>Não</v>
      </c>
      <c r="K902" s="27">
        <v>45246</v>
      </c>
      <c r="L902" s="7"/>
      <c r="M902" s="7" t="s">
        <v>267</v>
      </c>
      <c r="N902" s="28">
        <v>1.4999999999999999E-2</v>
      </c>
      <c r="O902" s="7" t="s">
        <v>84</v>
      </c>
      <c r="P902" s="29">
        <v>0.1</v>
      </c>
      <c r="Q902" s="47"/>
      <c r="R902" s="39" t="s">
        <v>3066</v>
      </c>
      <c r="S902" s="7" t="s">
        <v>208</v>
      </c>
      <c r="T902" s="7" t="s">
        <v>3067</v>
      </c>
      <c r="U902" s="7" t="s">
        <v>76</v>
      </c>
      <c r="V902" s="26" t="e">
        <f t="shared" ca="1" si="31"/>
        <v>#NAME?</v>
      </c>
      <c r="W902" s="7"/>
      <c r="X902" s="7"/>
      <c r="Y902" s="31" t="s">
        <v>210</v>
      </c>
      <c r="Z902" s="32"/>
      <c r="AA902" s="33">
        <v>45246</v>
      </c>
      <c r="AB902" s="34">
        <v>49075100012857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>
        <v>0</v>
      </c>
      <c r="AQ902" s="32">
        <v>191604.91</v>
      </c>
      <c r="AR902" s="32">
        <v>231090.55</v>
      </c>
      <c r="AS902" s="32">
        <v>322944.63</v>
      </c>
      <c r="AT902" s="32">
        <v>325691.07</v>
      </c>
      <c r="AU902" s="32">
        <v>324436.52</v>
      </c>
      <c r="AV902" s="32">
        <v>323185.2</v>
      </c>
      <c r="AW902" s="32">
        <v>325243.3</v>
      </c>
      <c r="AX902" s="32">
        <v>241760.4</v>
      </c>
      <c r="AY902" s="32">
        <v>244551.64</v>
      </c>
      <c r="AZ902" s="32">
        <v>244230.5</v>
      </c>
      <c r="BA902" s="32">
        <v>242705.17</v>
      </c>
      <c r="BB902" s="32">
        <v>240953.4</v>
      </c>
      <c r="BC902" s="32">
        <v>241039.16</v>
      </c>
      <c r="BD902" s="32">
        <v>244528.07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14" t="s">
        <v>3068</v>
      </c>
      <c r="C903" s="4" t="s">
        <v>3069</v>
      </c>
      <c r="D903" s="7" t="s">
        <v>18</v>
      </c>
      <c r="E903" s="7" t="s">
        <v>30</v>
      </c>
      <c r="F903" s="7" t="s">
        <v>93</v>
      </c>
      <c r="G903" s="7" t="e">
        <f t="shared" ca="1" si="30"/>
        <v>#NAME?</v>
      </c>
      <c r="H903" s="26" t="s">
        <v>215</v>
      </c>
      <c r="I903" s="26" t="s">
        <v>23</v>
      </c>
      <c r="J903" s="7" t="str">
        <f t="shared" si="36"/>
        <v>Não</v>
      </c>
      <c r="K903" s="27">
        <v>45163</v>
      </c>
      <c r="L903" s="27"/>
      <c r="M903" s="7" t="s">
        <v>1008</v>
      </c>
      <c r="N903" s="28">
        <v>7.0000000000000001E-3</v>
      </c>
      <c r="O903" s="7" t="s">
        <v>23</v>
      </c>
      <c r="P903" s="29">
        <v>0</v>
      </c>
      <c r="Q903" s="30"/>
      <c r="R903" s="30"/>
      <c r="S903" s="7" t="s">
        <v>208</v>
      </c>
      <c r="T903" s="7" t="s">
        <v>3070</v>
      </c>
      <c r="U903" s="7" t="s">
        <v>276</v>
      </c>
      <c r="V903" s="26" t="e">
        <f t="shared" ca="1" si="31"/>
        <v>#NAME?</v>
      </c>
      <c r="W903" s="7"/>
      <c r="X903" s="7"/>
      <c r="Y903" s="31" t="s">
        <v>210</v>
      </c>
      <c r="Z903" s="32"/>
      <c r="AA903" s="33">
        <v>45163</v>
      </c>
      <c r="AB903" s="34">
        <v>49075100006301</v>
      </c>
      <c r="AC903" s="32"/>
      <c r="AD903" s="32"/>
      <c r="AE903" s="32"/>
      <c r="AF903" s="32"/>
      <c r="AG903" s="32"/>
      <c r="AH903" s="32"/>
      <c r="AI903" s="32"/>
      <c r="AJ903" s="32"/>
      <c r="AK903" s="32">
        <v>0</v>
      </c>
      <c r="AL903" s="32">
        <v>0</v>
      </c>
      <c r="AM903" s="32">
        <v>232512.44</v>
      </c>
      <c r="AN903" s="32">
        <v>234923.98</v>
      </c>
      <c r="AO903" s="32">
        <v>237389.47</v>
      </c>
      <c r="AP903" s="32">
        <v>239009.45</v>
      </c>
      <c r="AQ903" s="32">
        <v>241044.65</v>
      </c>
      <c r="AR903" s="32">
        <v>243169.14</v>
      </c>
      <c r="AS903" s="32">
        <v>244996.03</v>
      </c>
      <c r="AT903" s="32">
        <v>247051.88</v>
      </c>
      <c r="AU903" s="32">
        <v>249136.81</v>
      </c>
      <c r="AV903" s="32">
        <v>251061.3</v>
      </c>
      <c r="AW903" s="32">
        <v>252946.6</v>
      </c>
      <c r="AX903" s="32">
        <v>255031.7</v>
      </c>
      <c r="AY903" s="32">
        <v>257235.34</v>
      </c>
      <c r="AZ903" s="32">
        <v>259220.2</v>
      </c>
      <c r="BA903" s="32">
        <v>261508.16</v>
      </c>
      <c r="BB903" s="32">
        <v>263608.71000000002</v>
      </c>
      <c r="BC903" s="32">
        <v>265958.64</v>
      </c>
      <c r="BD903" s="32">
        <v>268740.26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204" t="s">
        <v>3071</v>
      </c>
      <c r="C904" s="43" t="s">
        <v>3072</v>
      </c>
      <c r="D904" s="7" t="s">
        <v>18</v>
      </c>
      <c r="E904" s="7" t="s">
        <v>30</v>
      </c>
      <c r="F904" s="7" t="s">
        <v>31</v>
      </c>
      <c r="G904" s="7" t="e">
        <f t="shared" ca="1" si="30"/>
        <v>#NAME?</v>
      </c>
      <c r="H904" s="26" t="s">
        <v>215</v>
      </c>
      <c r="I904" s="26" t="s">
        <v>23</v>
      </c>
      <c r="J904" s="7" t="str">
        <f t="shared" si="36"/>
        <v>Sim</v>
      </c>
      <c r="K904" s="27">
        <v>45190</v>
      </c>
      <c r="L904" s="27"/>
      <c r="M904" s="7" t="s">
        <v>22</v>
      </c>
      <c r="N904" s="28">
        <v>1.2E-2</v>
      </c>
      <c r="O904" s="7" t="s">
        <v>23</v>
      </c>
      <c r="P904" s="29">
        <v>0</v>
      </c>
      <c r="Q904" s="47" t="s">
        <v>3073</v>
      </c>
      <c r="R904" s="30"/>
      <c r="S904" s="7" t="s">
        <v>208</v>
      </c>
      <c r="T904" s="7" t="s">
        <v>3074</v>
      </c>
      <c r="U904" s="7" t="s">
        <v>127</v>
      </c>
      <c r="V904" s="26" t="e">
        <f t="shared" ca="1" si="31"/>
        <v>#NAME?</v>
      </c>
      <c r="W904" s="7"/>
      <c r="X904" s="7"/>
      <c r="Y904" s="31" t="s">
        <v>210</v>
      </c>
      <c r="Z904" s="32"/>
      <c r="AA904" s="33">
        <v>45190</v>
      </c>
      <c r="AB904" s="34">
        <v>49075100012091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>
        <v>50021.25</v>
      </c>
      <c r="AO904" s="32">
        <v>450886.23</v>
      </c>
      <c r="AP904" s="32">
        <v>454556.5</v>
      </c>
      <c r="AQ904" s="32">
        <v>456141.06</v>
      </c>
      <c r="AR904" s="32">
        <v>459171.94</v>
      </c>
      <c r="AS904" s="32">
        <v>445108.27</v>
      </c>
      <c r="AT904" s="32">
        <v>438530.77</v>
      </c>
      <c r="AU904" s="32">
        <v>433722.6</v>
      </c>
      <c r="AV904" s="32">
        <v>411920.8</v>
      </c>
      <c r="AW904" s="32">
        <v>403187.20000000001</v>
      </c>
      <c r="AX904" s="32">
        <v>388234.7</v>
      </c>
      <c r="AY904" s="32">
        <v>377400.15</v>
      </c>
      <c r="AZ904" s="32">
        <v>364543.98</v>
      </c>
      <c r="BA904" s="32">
        <v>345565.45</v>
      </c>
      <c r="BB904" s="32">
        <v>337522.23</v>
      </c>
      <c r="BC904" s="32">
        <v>323139.90999999997</v>
      </c>
      <c r="BD904" s="32">
        <v>305932.74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204" t="s">
        <v>3075</v>
      </c>
      <c r="C905" s="43" t="s">
        <v>3076</v>
      </c>
      <c r="D905" s="7" t="s">
        <v>213</v>
      </c>
      <c r="E905" s="7" t="s">
        <v>76</v>
      </c>
      <c r="F905" s="7" t="s">
        <v>214</v>
      </c>
      <c r="G905" s="7" t="e">
        <f t="shared" ca="1" si="30"/>
        <v>#NAME?</v>
      </c>
      <c r="H905" s="26" t="s">
        <v>215</v>
      </c>
      <c r="I905" s="26" t="s">
        <v>23</v>
      </c>
      <c r="J905" s="7" t="str">
        <f t="shared" si="36"/>
        <v>Sim</v>
      </c>
      <c r="K905" s="27">
        <v>45566</v>
      </c>
      <c r="L905" s="27"/>
      <c r="M905" s="7" t="s">
        <v>22</v>
      </c>
      <c r="N905" s="28">
        <v>1.2E-2</v>
      </c>
      <c r="O905" s="7" t="s">
        <v>23</v>
      </c>
      <c r="P905" s="29">
        <v>0</v>
      </c>
      <c r="Q905" s="47" t="s">
        <v>3077</v>
      </c>
      <c r="R905" s="30"/>
      <c r="S905" s="7" t="s">
        <v>208</v>
      </c>
      <c r="T905" s="7" t="s">
        <v>3078</v>
      </c>
      <c r="U905" s="7" t="s">
        <v>76</v>
      </c>
      <c r="V905" s="26" t="e">
        <f t="shared" ca="1" si="31"/>
        <v>#NAME?</v>
      </c>
      <c r="W905" s="7"/>
      <c r="X905" s="7" t="s">
        <v>26</v>
      </c>
      <c r="Y905" s="31"/>
      <c r="Z905" s="32"/>
      <c r="AA905" s="33">
        <v>45568</v>
      </c>
      <c r="AB905" s="34">
        <v>49075100015961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>
        <v>50406.38</v>
      </c>
      <c r="BB905" s="32">
        <v>50811.33</v>
      </c>
      <c r="BC905" s="32">
        <v>51290.400000000001</v>
      </c>
      <c r="BD905" s="32">
        <v>51786.64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14" t="s">
        <v>3079</v>
      </c>
      <c r="C906" s="4" t="s">
        <v>3080</v>
      </c>
      <c r="D906" s="7" t="s">
        <v>18</v>
      </c>
      <c r="E906" s="7" t="s">
        <v>19</v>
      </c>
      <c r="F906" s="7" t="s">
        <v>279</v>
      </c>
      <c r="G906" s="7" t="e">
        <f t="shared" ca="1" si="30"/>
        <v>#NAME?</v>
      </c>
      <c r="H906" s="26" t="s">
        <v>224</v>
      </c>
      <c r="I906" s="26" t="s">
        <v>310</v>
      </c>
      <c r="J906" s="7" t="str">
        <f t="shared" si="36"/>
        <v>Não</v>
      </c>
      <c r="K906" s="27">
        <v>45042</v>
      </c>
      <c r="L906" s="7"/>
      <c r="M906" s="7" t="s">
        <v>267</v>
      </c>
      <c r="N906" s="28">
        <v>1.4999999999999999E-2</v>
      </c>
      <c r="O906" s="7" t="s">
        <v>84</v>
      </c>
      <c r="P906" s="29">
        <v>0.1</v>
      </c>
      <c r="Q906" s="30"/>
      <c r="R906" s="30"/>
      <c r="S906" s="7" t="s">
        <v>208</v>
      </c>
      <c r="T906" s="7" t="s">
        <v>3081</v>
      </c>
      <c r="U906" s="7" t="s">
        <v>19</v>
      </c>
      <c r="V906" s="26" t="e">
        <f t="shared" ca="1" si="31"/>
        <v>#NAME?</v>
      </c>
      <c r="W906" s="7"/>
      <c r="X906" s="7"/>
      <c r="Y906" s="31" t="s">
        <v>324</v>
      </c>
      <c r="Z906" s="32"/>
      <c r="AA906" s="33">
        <v>45042</v>
      </c>
      <c r="AB906" s="34">
        <v>49075100004692</v>
      </c>
      <c r="AC906" s="32"/>
      <c r="AD906" s="32"/>
      <c r="AE906" s="32"/>
      <c r="AF906" s="32"/>
      <c r="AG906" s="32"/>
      <c r="AH906" s="32"/>
      <c r="AI906" s="32">
        <v>112366.37</v>
      </c>
      <c r="AJ906" s="32">
        <v>113918.96</v>
      </c>
      <c r="AK906" s="32">
        <v>200612.93</v>
      </c>
      <c r="AL906" s="32">
        <v>282738</v>
      </c>
      <c r="AM906" s="32">
        <v>231160.19</v>
      </c>
      <c r="AN906" s="32">
        <v>181973.47</v>
      </c>
      <c r="AO906" s="32">
        <v>181576.12</v>
      </c>
      <c r="AP906" s="32">
        <v>134747.78</v>
      </c>
      <c r="AQ906" s="32">
        <v>87143.73</v>
      </c>
      <c r="AR906" s="32">
        <v>7174.63</v>
      </c>
      <c r="AS906" s="32">
        <v>7279.92</v>
      </c>
      <c r="AT906" s="32">
        <v>7323.91</v>
      </c>
      <c r="AU906" s="32">
        <v>7373.52</v>
      </c>
      <c r="AV906" s="32">
        <v>7413.53</v>
      </c>
      <c r="AW906" s="32">
        <v>7460.79</v>
      </c>
      <c r="AX906" s="32">
        <v>17560.939999999999</v>
      </c>
      <c r="AY906" s="32">
        <v>17693.52</v>
      </c>
      <c r="AZ906" s="32">
        <v>7725.91</v>
      </c>
      <c r="BA906" s="32">
        <v>7782.81</v>
      </c>
      <c r="BB906" s="32">
        <v>7776.08</v>
      </c>
      <c r="BC906" s="32">
        <v>7837.38</v>
      </c>
      <c r="BD906" s="32">
        <v>37962.25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40" t="s">
        <v>3082</v>
      </c>
      <c r="C907" s="41" t="s">
        <v>3083</v>
      </c>
      <c r="D907" s="7" t="s">
        <v>18</v>
      </c>
      <c r="E907" s="7" t="s">
        <v>19</v>
      </c>
      <c r="F907" s="7" t="s">
        <v>266</v>
      </c>
      <c r="G907" s="7" t="e">
        <f t="shared" ca="1" si="30"/>
        <v>#NAME?</v>
      </c>
      <c r="H907" s="26" t="s">
        <v>206</v>
      </c>
      <c r="I907" s="26" t="s">
        <v>23</v>
      </c>
      <c r="J907" s="7" t="str">
        <f t="shared" si="36"/>
        <v>Não</v>
      </c>
      <c r="K907" s="27">
        <v>45385</v>
      </c>
      <c r="L907" s="27">
        <v>45414</v>
      </c>
      <c r="M907" s="7" t="s">
        <v>273</v>
      </c>
      <c r="N907" s="28">
        <v>0</v>
      </c>
      <c r="O907" s="7" t="s">
        <v>23</v>
      </c>
      <c r="P907" s="29">
        <v>0</v>
      </c>
      <c r="Q907" s="39"/>
      <c r="R907" s="30"/>
      <c r="S907" s="7" t="s">
        <v>208</v>
      </c>
      <c r="T907" s="12" t="s">
        <v>3084</v>
      </c>
      <c r="U907" s="7" t="s">
        <v>19</v>
      </c>
      <c r="V907" s="26" t="e">
        <f t="shared" ca="1" si="31"/>
        <v>#NAME?</v>
      </c>
      <c r="W907" s="7"/>
      <c r="X907" s="7"/>
      <c r="Y907" s="31"/>
      <c r="Z907" s="32"/>
      <c r="AA907" s="33">
        <v>45385</v>
      </c>
      <c r="AB907" s="34">
        <v>49075100014213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3" t="s">
        <v>3085</v>
      </c>
      <c r="C908" s="48" t="s">
        <v>3086</v>
      </c>
      <c r="D908" s="7" t="s">
        <v>18</v>
      </c>
      <c r="E908" s="7" t="s">
        <v>76</v>
      </c>
      <c r="F908" s="7" t="s">
        <v>2289</v>
      </c>
      <c r="G908" s="7" t="e">
        <f t="shared" ca="1" si="30"/>
        <v>#NAME?</v>
      </c>
      <c r="H908" s="26" t="s">
        <v>224</v>
      </c>
      <c r="I908" s="26" t="s">
        <v>225</v>
      </c>
      <c r="J908" s="7" t="str">
        <f t="shared" si="36"/>
        <v>Não</v>
      </c>
      <c r="K908" s="27">
        <v>45099</v>
      </c>
      <c r="L908" s="27"/>
      <c r="M908" s="7" t="s">
        <v>267</v>
      </c>
      <c r="N908" s="28">
        <v>1.4999999999999999E-2</v>
      </c>
      <c r="O908" s="7" t="s">
        <v>84</v>
      </c>
      <c r="P908" s="29">
        <v>0.1</v>
      </c>
      <c r="Q908" s="30"/>
      <c r="R908" s="30"/>
      <c r="S908" s="7" t="s">
        <v>208</v>
      </c>
      <c r="T908" s="7" t="s">
        <v>3087</v>
      </c>
      <c r="U908" s="7" t="s">
        <v>76</v>
      </c>
      <c r="V908" s="26" t="e">
        <f t="shared" ca="1" si="31"/>
        <v>#NAME?</v>
      </c>
      <c r="W908" s="7"/>
      <c r="X908" s="7"/>
      <c r="Y908" s="31" t="s">
        <v>210</v>
      </c>
      <c r="Z908" s="32"/>
      <c r="AA908" s="33">
        <v>45099</v>
      </c>
      <c r="AB908" s="34">
        <v>49075100013918</v>
      </c>
      <c r="AC908" s="32"/>
      <c r="AD908" s="32"/>
      <c r="AE908" s="32"/>
      <c r="AF908" s="32"/>
      <c r="AG908" s="32">
        <v>15000</v>
      </c>
      <c r="AH908" s="32">
        <v>15000</v>
      </c>
      <c r="AI908" s="32">
        <v>15000</v>
      </c>
      <c r="AJ908" s="32">
        <v>15000</v>
      </c>
      <c r="AK908" s="32">
        <v>15046.9</v>
      </c>
      <c r="AL908" s="32">
        <v>0.01</v>
      </c>
      <c r="AM908" s="32">
        <v>0</v>
      </c>
      <c r="AN908" s="32">
        <v>0</v>
      </c>
      <c r="AO908" s="32">
        <v>0</v>
      </c>
      <c r="AP908" s="32">
        <v>0.01</v>
      </c>
      <c r="AQ908" s="32">
        <v>0.01</v>
      </c>
      <c r="AR908" s="32">
        <v>0.01</v>
      </c>
      <c r="AS908" s="32">
        <v>0.01</v>
      </c>
      <c r="AT908" s="32">
        <v>0.01</v>
      </c>
      <c r="AU908" s="32">
        <v>0.01</v>
      </c>
      <c r="AV908" s="32">
        <v>0.01</v>
      </c>
      <c r="AW908" s="32">
        <v>0.01</v>
      </c>
      <c r="AX908" s="32">
        <v>0.01</v>
      </c>
      <c r="AY908" s="32">
        <v>0.01</v>
      </c>
      <c r="AZ908" s="32">
        <v>0.01</v>
      </c>
      <c r="BA908" s="32">
        <v>0.01</v>
      </c>
      <c r="BB908" s="32">
        <v>0.01</v>
      </c>
      <c r="BC908" s="32">
        <v>0.01</v>
      </c>
      <c r="BD908" s="32">
        <v>0.01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3" t="s">
        <v>3088</v>
      </c>
      <c r="C909" s="4" t="s">
        <v>3089</v>
      </c>
      <c r="D909" s="7" t="s">
        <v>18</v>
      </c>
      <c r="E909" s="7" t="s">
        <v>30</v>
      </c>
      <c r="F909" s="7" t="s">
        <v>31</v>
      </c>
      <c r="G909" s="7" t="e">
        <f t="shared" ca="1" si="30"/>
        <v>#NAME?</v>
      </c>
      <c r="H909" s="26" t="s">
        <v>215</v>
      </c>
      <c r="I909" s="26" t="s">
        <v>23</v>
      </c>
      <c r="J909" s="7" t="str">
        <f t="shared" si="36"/>
        <v>Sim</v>
      </c>
      <c r="K909" s="27">
        <v>45576</v>
      </c>
      <c r="L909" s="27"/>
      <c r="M909" s="7" t="s">
        <v>83</v>
      </c>
      <c r="N909" s="28">
        <v>1.2E-2</v>
      </c>
      <c r="O909" s="7" t="s">
        <v>84</v>
      </c>
      <c r="P909" s="29">
        <v>0.1</v>
      </c>
      <c r="Q909" s="30" t="s">
        <v>3090</v>
      </c>
      <c r="R909" s="30"/>
      <c r="S909" s="7" t="s">
        <v>208</v>
      </c>
      <c r="T909" s="7" t="s">
        <v>3091</v>
      </c>
      <c r="U909" s="7" t="s">
        <v>117</v>
      </c>
      <c r="V909" s="26" t="e">
        <f t="shared" ca="1" si="31"/>
        <v>#NAME?</v>
      </c>
      <c r="W909" s="7"/>
      <c r="X909" s="7" t="s">
        <v>232</v>
      </c>
      <c r="Y909" s="31"/>
      <c r="Z909" s="32"/>
      <c r="AA909" s="35">
        <v>45576</v>
      </c>
      <c r="AB909" s="34">
        <v>49075100016119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>
        <v>984436.11</v>
      </c>
      <c r="BB909" s="32">
        <v>854650.98</v>
      </c>
      <c r="BC909" s="32">
        <v>853366.39</v>
      </c>
      <c r="BD909" s="32">
        <v>385824.31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42" t="s">
        <v>3092</v>
      </c>
      <c r="C910" s="53" t="s">
        <v>3093</v>
      </c>
      <c r="D910" s="7" t="s">
        <v>18</v>
      </c>
      <c r="E910" s="7" t="s">
        <v>19</v>
      </c>
      <c r="F910" s="7" t="s">
        <v>266</v>
      </c>
      <c r="G910" s="7" t="e">
        <f t="shared" ca="1" si="30"/>
        <v>#NAME?</v>
      </c>
      <c r="H910" s="26" t="s">
        <v>206</v>
      </c>
      <c r="I910" s="26" t="s">
        <v>23</v>
      </c>
      <c r="J910" s="7" t="str">
        <f>IF(R910=0,"Não","Sim")</f>
        <v>Sim</v>
      </c>
      <c r="K910" s="27">
        <v>45175</v>
      </c>
      <c r="L910" s="27">
        <v>45411</v>
      </c>
      <c r="M910" s="7" t="s">
        <v>140</v>
      </c>
      <c r="N910" s="28">
        <v>8.0000000000000002E-3</v>
      </c>
      <c r="O910" s="7" t="s">
        <v>141</v>
      </c>
      <c r="P910" s="29">
        <v>0.1</v>
      </c>
      <c r="Q910" s="89"/>
      <c r="R910" s="30" t="s">
        <v>388</v>
      </c>
      <c r="S910" s="7" t="s">
        <v>208</v>
      </c>
      <c r="T910" s="7" t="s">
        <v>3094</v>
      </c>
      <c r="U910" s="7" t="s">
        <v>131</v>
      </c>
      <c r="V910" s="26" t="e">
        <f t="shared" ca="1" si="31"/>
        <v>#NAME?</v>
      </c>
      <c r="W910" s="7"/>
      <c r="X910" s="7"/>
      <c r="Y910" s="31" t="s">
        <v>210</v>
      </c>
      <c r="Z910" s="32"/>
      <c r="AA910" s="33">
        <v>45175</v>
      </c>
      <c r="AB910" s="34">
        <v>49075100012113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>
        <v>0</v>
      </c>
      <c r="AN910" s="32">
        <v>193844.4</v>
      </c>
      <c r="AO910" s="32">
        <v>201445.17</v>
      </c>
      <c r="AP910" s="32">
        <v>205170</v>
      </c>
      <c r="AQ910" s="32">
        <v>209842.97</v>
      </c>
      <c r="AR910" s="32">
        <v>210504.58</v>
      </c>
      <c r="AS910" s="32">
        <v>0</v>
      </c>
      <c r="AT910" s="32">
        <v>0</v>
      </c>
      <c r="AU910" s="32">
        <v>0</v>
      </c>
      <c r="AV910" s="32">
        <v>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3" t="s">
        <v>3095</v>
      </c>
      <c r="C911" s="4" t="s">
        <v>3096</v>
      </c>
      <c r="D911" s="7" t="s">
        <v>18</v>
      </c>
      <c r="E911" s="7" t="s">
        <v>76</v>
      </c>
      <c r="F911" s="7" t="s">
        <v>351</v>
      </c>
      <c r="G911" s="7" t="e">
        <f t="shared" ca="1" si="30"/>
        <v>#NAME?</v>
      </c>
      <c r="H911" s="26" t="s">
        <v>224</v>
      </c>
      <c r="I911" s="26" t="s">
        <v>225</v>
      </c>
      <c r="J911" s="7" t="str">
        <f>IF(Q911=0,"Não","Sim")</f>
        <v>Não</v>
      </c>
      <c r="K911" s="27">
        <v>44959</v>
      </c>
      <c r="L911" s="7"/>
      <c r="M911" s="7" t="s">
        <v>22</v>
      </c>
      <c r="N911" s="28">
        <v>1.2E-2</v>
      </c>
      <c r="O911" s="7" t="s">
        <v>23</v>
      </c>
      <c r="P911" s="29">
        <v>0</v>
      </c>
      <c r="Q911" s="30"/>
      <c r="R911" s="30"/>
      <c r="S911" s="7" t="s">
        <v>208</v>
      </c>
      <c r="T911" s="7" t="s">
        <v>3097</v>
      </c>
      <c r="U911" s="7" t="s">
        <v>76</v>
      </c>
      <c r="V911" s="26" t="e">
        <f t="shared" ca="1" si="31"/>
        <v>#NAME?</v>
      </c>
      <c r="W911" s="7"/>
      <c r="X911" s="7"/>
      <c r="Y911" s="31" t="s">
        <v>210</v>
      </c>
      <c r="Z911" s="32"/>
      <c r="AA911" s="33">
        <v>44959</v>
      </c>
      <c r="AB911" s="34">
        <v>49075100004651</v>
      </c>
      <c r="AC911" s="32"/>
      <c r="AD911" s="32"/>
      <c r="AE911" s="32"/>
      <c r="AF911" s="32">
        <v>0</v>
      </c>
      <c r="AG911" s="32">
        <v>2010017.61</v>
      </c>
      <c r="AH911" s="32">
        <v>2031340.41</v>
      </c>
      <c r="AI911" s="32">
        <v>2045094.56</v>
      </c>
      <c r="AJ911" s="32">
        <v>2066995.05</v>
      </c>
      <c r="AK911" s="32">
        <v>2086021.94</v>
      </c>
      <c r="AL911" s="32">
        <v>2104306.92</v>
      </c>
      <c r="AM911" s="32">
        <v>2124517.67</v>
      </c>
      <c r="AN911" s="32">
        <v>2141809.61</v>
      </c>
      <c r="AO911" s="32">
        <v>2160907.4900000002</v>
      </c>
      <c r="AP911" s="32">
        <v>2176880.2599999998</v>
      </c>
      <c r="AQ911" s="32">
        <v>2193936.2200000002</v>
      </c>
      <c r="AR911" s="32">
        <v>2213182.04</v>
      </c>
      <c r="AS911" s="32">
        <v>2224003.2799999998</v>
      </c>
      <c r="AT911" s="32">
        <v>2241552.06</v>
      </c>
      <c r="AU911" s="32">
        <v>1531733.78</v>
      </c>
      <c r="AV911" s="32">
        <v>1540547</v>
      </c>
      <c r="AW911" s="32">
        <v>1553698</v>
      </c>
      <c r="AX911" s="32">
        <v>0</v>
      </c>
      <c r="AY911" s="32">
        <v>1</v>
      </c>
      <c r="AZ911" s="32">
        <v>1</v>
      </c>
      <c r="BA911" s="32">
        <v>1</v>
      </c>
      <c r="BB911" s="32">
        <v>1</v>
      </c>
      <c r="BC911" s="32">
        <v>1</v>
      </c>
      <c r="BD911" s="32">
        <v>1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3" t="s">
        <v>3098</v>
      </c>
      <c r="C912" s="4" t="s">
        <v>3099</v>
      </c>
      <c r="D912" s="7" t="s">
        <v>204</v>
      </c>
      <c r="E912" s="7" t="s">
        <v>19</v>
      </c>
      <c r="F912" s="7" t="s">
        <v>3100</v>
      </c>
      <c r="G912" s="7" t="e">
        <f t="shared" ca="1" si="30"/>
        <v>#NAME?</v>
      </c>
      <c r="H912" s="26" t="s">
        <v>206</v>
      </c>
      <c r="I912" s="26" t="s">
        <v>23</v>
      </c>
      <c r="J912" s="7" t="s">
        <v>1316</v>
      </c>
      <c r="K912" s="27">
        <v>45365</v>
      </c>
      <c r="L912" s="27">
        <v>45464</v>
      </c>
      <c r="M912" s="7" t="s">
        <v>1317</v>
      </c>
      <c r="N912" s="28">
        <v>0.01</v>
      </c>
      <c r="O912" s="7" t="s">
        <v>23</v>
      </c>
      <c r="P912" s="29">
        <v>0</v>
      </c>
      <c r="Q912" s="30"/>
      <c r="R912" s="30" t="s">
        <v>3101</v>
      </c>
      <c r="S912" s="7" t="s">
        <v>208</v>
      </c>
      <c r="T912" s="7" t="s">
        <v>3102</v>
      </c>
      <c r="U912" s="7" t="s">
        <v>19</v>
      </c>
      <c r="V912" s="26" t="e">
        <f t="shared" ca="1" si="31"/>
        <v>#NAME?</v>
      </c>
      <c r="W912" s="7"/>
      <c r="X912" s="7"/>
      <c r="Y912" s="31"/>
      <c r="Z912" s="32"/>
      <c r="AA912" s="33">
        <v>45365</v>
      </c>
      <c r="AB912" s="34">
        <v>49075100013969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>
        <v>759514.93</v>
      </c>
      <c r="AU912" s="32">
        <v>756778.1</v>
      </c>
      <c r="AV912" s="32">
        <v>655418.6</v>
      </c>
      <c r="AW912" s="32">
        <v>0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14" t="s">
        <v>3103</v>
      </c>
      <c r="C913" s="4" t="s">
        <v>3104</v>
      </c>
      <c r="D913" s="7" t="s">
        <v>18</v>
      </c>
      <c r="E913" s="7" t="s">
        <v>30</v>
      </c>
      <c r="F913" s="7" t="s">
        <v>93</v>
      </c>
      <c r="G913" s="7" t="e">
        <f t="shared" ca="1" si="30"/>
        <v>#NAME?</v>
      </c>
      <c r="H913" s="26" t="s">
        <v>215</v>
      </c>
      <c r="I913" s="26" t="s">
        <v>23</v>
      </c>
      <c r="J913" s="7" t="str">
        <f t="shared" ref="J913:J929" si="37">IF(Q913=0,"Não","Sim")</f>
        <v>Não</v>
      </c>
      <c r="K913" s="27">
        <v>45604</v>
      </c>
      <c r="L913" s="7"/>
      <c r="M913" s="7" t="s">
        <v>83</v>
      </c>
      <c r="N913" s="28">
        <v>1.2E-2</v>
      </c>
      <c r="O913" s="7" t="s">
        <v>84</v>
      </c>
      <c r="P913" s="29">
        <v>0.1</v>
      </c>
      <c r="Q913" s="30"/>
      <c r="R913" s="30"/>
      <c r="S913" s="7" t="s">
        <v>208</v>
      </c>
      <c r="T913" s="7" t="s">
        <v>3105</v>
      </c>
      <c r="U913" s="7" t="s">
        <v>117</v>
      </c>
      <c r="V913" s="26" t="e">
        <f t="shared" ca="1" si="31"/>
        <v>#NAME?</v>
      </c>
      <c r="W913" s="7"/>
      <c r="X913" s="7" t="s">
        <v>26</v>
      </c>
      <c r="Y913" s="31"/>
      <c r="Z913" s="32"/>
      <c r="AA913" s="33">
        <v>45621</v>
      </c>
      <c r="AB913" s="34">
        <v>49075100016232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>
        <v>98789.27</v>
      </c>
      <c r="BC913" s="32">
        <v>108249.75</v>
      </c>
      <c r="BD913" s="32">
        <v>119351.48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3" t="s">
        <v>3106</v>
      </c>
      <c r="C914" s="4" t="s">
        <v>3107</v>
      </c>
      <c r="D914" s="7" t="s">
        <v>18</v>
      </c>
      <c r="E914" s="7" t="s">
        <v>76</v>
      </c>
      <c r="F914" s="7" t="s">
        <v>77</v>
      </c>
      <c r="G914" s="7" t="e">
        <f t="shared" ca="1" si="30"/>
        <v>#NAME?</v>
      </c>
      <c r="H914" s="26" t="s">
        <v>224</v>
      </c>
      <c r="I914" s="26" t="s">
        <v>310</v>
      </c>
      <c r="J914" s="7" t="str">
        <f t="shared" si="37"/>
        <v>Não</v>
      </c>
      <c r="K914" s="27">
        <v>44957</v>
      </c>
      <c r="L914" s="7"/>
      <c r="M914" s="7" t="s">
        <v>22</v>
      </c>
      <c r="N914" s="28">
        <v>0.01</v>
      </c>
      <c r="O914" s="7" t="s">
        <v>23</v>
      </c>
      <c r="P914" s="29">
        <v>0</v>
      </c>
      <c r="Q914" s="30"/>
      <c r="R914" s="30" t="s">
        <v>1078</v>
      </c>
      <c r="S914" s="7" t="s">
        <v>208</v>
      </c>
      <c r="T914" s="7" t="s">
        <v>3108</v>
      </c>
      <c r="U914" s="7" t="s">
        <v>76</v>
      </c>
      <c r="V914" s="26" t="e">
        <f t="shared" ca="1" si="31"/>
        <v>#NAME?</v>
      </c>
      <c r="W914" s="7"/>
      <c r="X914" s="7"/>
      <c r="Y914" s="31" t="s">
        <v>324</v>
      </c>
      <c r="Z914" s="32"/>
      <c r="AA914" s="33">
        <v>44957</v>
      </c>
      <c r="AB914" s="34">
        <v>49075100006512</v>
      </c>
      <c r="AC914" s="32"/>
      <c r="AD914" s="32"/>
      <c r="AE914" s="32"/>
      <c r="AF914" s="32">
        <v>367453.7</v>
      </c>
      <c r="AG914" s="32">
        <v>371328.96</v>
      </c>
      <c r="AH914" s="32">
        <v>376736.61</v>
      </c>
      <c r="AI914" s="32">
        <v>377025.32</v>
      </c>
      <c r="AJ914" s="32">
        <v>378013.16</v>
      </c>
      <c r="AK914" s="32">
        <v>375411.82</v>
      </c>
      <c r="AL914" s="32">
        <v>376086.9</v>
      </c>
      <c r="AM914" s="32">
        <v>375895.74</v>
      </c>
      <c r="AN914" s="32">
        <v>373156.75</v>
      </c>
      <c r="AO914" s="32">
        <v>369535.58</v>
      </c>
      <c r="AP914" s="32">
        <v>368890.63</v>
      </c>
      <c r="AQ914" s="32">
        <v>370566.31</v>
      </c>
      <c r="AR914" s="32">
        <v>371332.54</v>
      </c>
      <c r="AS914" s="32">
        <v>360194.42</v>
      </c>
      <c r="AT914" s="32">
        <v>357875.71</v>
      </c>
      <c r="AU914" s="32">
        <v>302413.17</v>
      </c>
      <c r="AV914" s="32">
        <v>297869.3</v>
      </c>
      <c r="AW914" s="32">
        <v>280188.09999999998</v>
      </c>
      <c r="AX914" s="32">
        <v>0</v>
      </c>
      <c r="AY914" s="32">
        <v>0.16</v>
      </c>
      <c r="AZ914" s="32">
        <v>0.16</v>
      </c>
      <c r="BA914" s="32">
        <v>0.16</v>
      </c>
      <c r="BB914" s="32">
        <v>0.16</v>
      </c>
      <c r="BC914" s="32">
        <v>0.16</v>
      </c>
      <c r="BD914" s="32">
        <v>0.16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3" t="s">
        <v>3109</v>
      </c>
      <c r="C915" s="4" t="s">
        <v>3110</v>
      </c>
      <c r="D915" s="7" t="s">
        <v>18</v>
      </c>
      <c r="E915" s="7" t="s">
        <v>19</v>
      </c>
      <c r="F915" s="7" t="s">
        <v>1137</v>
      </c>
      <c r="G915" s="7" t="e">
        <f t="shared" ca="1" si="30"/>
        <v>#NAME?</v>
      </c>
      <c r="H915" s="26" t="s">
        <v>224</v>
      </c>
      <c r="I915" s="26" t="s">
        <v>310</v>
      </c>
      <c r="J915" s="7" t="str">
        <f t="shared" si="37"/>
        <v>Não</v>
      </c>
      <c r="K915" s="27">
        <v>45518</v>
      </c>
      <c r="L915" s="7"/>
      <c r="M915" s="7" t="s">
        <v>22</v>
      </c>
      <c r="N915" s="28">
        <v>1.2E-2</v>
      </c>
      <c r="O915" s="7" t="s">
        <v>23</v>
      </c>
      <c r="P915" s="29">
        <v>0</v>
      </c>
      <c r="Q915" s="30"/>
      <c r="R915" s="30"/>
      <c r="S915" s="7" t="s">
        <v>208</v>
      </c>
      <c r="T915" s="7" t="s">
        <v>3111</v>
      </c>
      <c r="U915" s="7" t="s">
        <v>19</v>
      </c>
      <c r="V915" s="26" t="e">
        <f t="shared" ca="1" si="31"/>
        <v>#NAME?</v>
      </c>
      <c r="W915" s="7"/>
      <c r="X915" s="7" t="s">
        <v>26</v>
      </c>
      <c r="Y915" s="31" t="s">
        <v>324</v>
      </c>
      <c r="Z915" s="32"/>
      <c r="AA915" s="33">
        <v>45518</v>
      </c>
      <c r="AB915" s="34">
        <v>49075100015643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>
        <v>30130.639999999999</v>
      </c>
      <c r="AZ915" s="32">
        <v>30356.36</v>
      </c>
      <c r="BA915" s="32">
        <v>30633.7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14" t="s">
        <v>3112</v>
      </c>
      <c r="C916" s="4" t="s">
        <v>3113</v>
      </c>
      <c r="D916" s="7" t="s">
        <v>18</v>
      </c>
      <c r="E916" s="7" t="s">
        <v>76</v>
      </c>
      <c r="F916" s="7" t="s">
        <v>77</v>
      </c>
      <c r="G916" s="7" t="e">
        <f t="shared" ca="1" si="30"/>
        <v>#NAME?</v>
      </c>
      <c r="H916" s="26" t="s">
        <v>224</v>
      </c>
      <c r="I916" s="26" t="s">
        <v>225</v>
      </c>
      <c r="J916" s="7" t="str">
        <f t="shared" si="37"/>
        <v>Não</v>
      </c>
      <c r="K916" s="27">
        <v>45163</v>
      </c>
      <c r="L916" s="7"/>
      <c r="M916" s="7" t="s">
        <v>22</v>
      </c>
      <c r="N916" s="28">
        <v>1.2E-2</v>
      </c>
      <c r="O916" s="7" t="s">
        <v>23</v>
      </c>
      <c r="P916" s="29">
        <v>0</v>
      </c>
      <c r="Q916" s="30"/>
      <c r="R916" s="30"/>
      <c r="S916" s="7" t="s">
        <v>208</v>
      </c>
      <c r="T916" s="7" t="s">
        <v>3114</v>
      </c>
      <c r="U916" s="7" t="s">
        <v>76</v>
      </c>
      <c r="V916" s="26" t="e">
        <f t="shared" ca="1" si="31"/>
        <v>#NAME?</v>
      </c>
      <c r="W916" s="7"/>
      <c r="X916" s="7"/>
      <c r="Y916" s="31" t="s">
        <v>210</v>
      </c>
      <c r="Z916" s="32"/>
      <c r="AA916" s="33">
        <v>45163</v>
      </c>
      <c r="AB916" s="34">
        <v>49075100009473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>
        <v>0</v>
      </c>
      <c r="AM916" s="32">
        <v>47901.55</v>
      </c>
      <c r="AN916" s="32">
        <v>48256.88</v>
      </c>
      <c r="AO916" s="32">
        <v>48591.25</v>
      </c>
      <c r="AP916" s="32">
        <v>48964.38</v>
      </c>
      <c r="AQ916" s="32">
        <v>49359</v>
      </c>
      <c r="AR916" s="32">
        <v>59863.5</v>
      </c>
      <c r="AS916" s="32">
        <v>68398.09</v>
      </c>
      <c r="AT916" s="32">
        <v>69000.88</v>
      </c>
      <c r="AU916" s="32">
        <v>69574.13</v>
      </c>
      <c r="AV916" s="32">
        <v>70142.12</v>
      </c>
      <c r="AW916" s="32">
        <v>70349.279999999999</v>
      </c>
      <c r="AX916" s="32">
        <v>70956.52</v>
      </c>
      <c r="AY916" s="32">
        <v>71537.66</v>
      </c>
      <c r="AZ916" s="32">
        <v>71986.240000000005</v>
      </c>
      <c r="BA916" s="32">
        <v>72663.78</v>
      </c>
      <c r="BB916" s="32">
        <v>0</v>
      </c>
      <c r="BC916" s="32">
        <v>8.92</v>
      </c>
      <c r="BD916" s="32">
        <v>8.92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40" t="s">
        <v>3115</v>
      </c>
      <c r="C917" s="41" t="s">
        <v>3116</v>
      </c>
      <c r="D917" s="7" t="s">
        <v>18</v>
      </c>
      <c r="E917" s="7" t="s">
        <v>76</v>
      </c>
      <c r="F917" s="7" t="s">
        <v>351</v>
      </c>
      <c r="G917" s="7" t="e">
        <f t="shared" ca="1" si="30"/>
        <v>#NAME?</v>
      </c>
      <c r="H917" s="26" t="s">
        <v>215</v>
      </c>
      <c r="I917" s="26" t="s">
        <v>23</v>
      </c>
      <c r="J917" s="7" t="str">
        <f t="shared" si="37"/>
        <v>Sim</v>
      </c>
      <c r="K917" s="27">
        <v>45446</v>
      </c>
      <c r="L917" s="7"/>
      <c r="M917" s="88" t="s">
        <v>109</v>
      </c>
      <c r="N917" s="60">
        <v>7.0000000000000001E-3</v>
      </c>
      <c r="O917" s="61" t="s">
        <v>23</v>
      </c>
      <c r="P917" s="62">
        <v>0</v>
      </c>
      <c r="Q917" s="30" t="s">
        <v>3117</v>
      </c>
      <c r="R917" s="30"/>
      <c r="S917" s="7" t="s">
        <v>254</v>
      </c>
      <c r="T917" s="12" t="s">
        <v>3118</v>
      </c>
      <c r="U917" s="7" t="s">
        <v>76</v>
      </c>
      <c r="V917" s="26" t="e">
        <f t="shared" ca="1" si="31"/>
        <v>#NAME?</v>
      </c>
      <c r="W917" s="7"/>
      <c r="X917" s="7" t="s">
        <v>26</v>
      </c>
      <c r="Y917" s="31" t="s">
        <v>210</v>
      </c>
      <c r="Z917" s="32"/>
      <c r="AA917" s="33">
        <v>45446</v>
      </c>
      <c r="AB917" s="34">
        <v>49075100014991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>
        <v>503028.1</v>
      </c>
      <c r="AX917" s="32">
        <v>2017493</v>
      </c>
      <c r="AY917" s="32">
        <v>1529108.38</v>
      </c>
      <c r="AZ917" s="32">
        <v>531056.89</v>
      </c>
      <c r="BA917" s="32">
        <v>535622.75</v>
      </c>
      <c r="BB917" s="32">
        <v>1036128.57</v>
      </c>
      <c r="BC917" s="32">
        <v>391951.68</v>
      </c>
      <c r="BD917" s="32">
        <v>395474.82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3" t="s">
        <v>3119</v>
      </c>
      <c r="C918" s="4" t="s">
        <v>3120</v>
      </c>
      <c r="D918" s="7" t="s">
        <v>18</v>
      </c>
      <c r="E918" s="7" t="s">
        <v>127</v>
      </c>
      <c r="F918" s="7" t="s">
        <v>779</v>
      </c>
      <c r="G918" s="7" t="e">
        <f t="shared" ca="1" si="30"/>
        <v>#NAME?</v>
      </c>
      <c r="H918" s="26" t="s">
        <v>215</v>
      </c>
      <c r="I918" s="26" t="s">
        <v>23</v>
      </c>
      <c r="J918" s="7" t="str">
        <f t="shared" si="37"/>
        <v>Não</v>
      </c>
      <c r="K918" s="27">
        <v>45348</v>
      </c>
      <c r="L918" s="7"/>
      <c r="M918" s="7" t="s">
        <v>326</v>
      </c>
      <c r="N918" s="28">
        <v>2.5000000000000001E-2</v>
      </c>
      <c r="O918" s="7" t="s">
        <v>248</v>
      </c>
      <c r="P918" s="29">
        <v>0.2</v>
      </c>
      <c r="Q918" s="30"/>
      <c r="R918" s="30" t="s">
        <v>3121</v>
      </c>
      <c r="S918" s="7" t="s">
        <v>208</v>
      </c>
      <c r="T918" s="7" t="s">
        <v>3122</v>
      </c>
      <c r="U918" s="7" t="s">
        <v>127</v>
      </c>
      <c r="V918" s="26" t="e">
        <f t="shared" ca="1" si="31"/>
        <v>#NAME?</v>
      </c>
      <c r="W918" s="7"/>
      <c r="X918" s="7"/>
      <c r="Y918" s="31" t="s">
        <v>210</v>
      </c>
      <c r="Z918" s="32"/>
      <c r="AA918" s="33">
        <v>45348</v>
      </c>
      <c r="AB918" s="34">
        <v>49075100013527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>
        <v>177833.16</v>
      </c>
      <c r="AT918" s="32">
        <v>180938.03</v>
      </c>
      <c r="AU918" s="32">
        <v>173455.26</v>
      </c>
      <c r="AV918" s="32">
        <v>168089.1</v>
      </c>
      <c r="AW918" s="32">
        <v>168367.9</v>
      </c>
      <c r="AX918" s="32">
        <v>172973.9</v>
      </c>
      <c r="AY918" s="32">
        <v>176604.23</v>
      </c>
      <c r="AZ918" s="32">
        <v>173034.9</v>
      </c>
      <c r="BA918" s="32">
        <v>165663.34</v>
      </c>
      <c r="BB918" s="32">
        <v>160052.95000000001</v>
      </c>
      <c r="BC918" s="32">
        <v>1418.46</v>
      </c>
      <c r="BD918" s="32">
        <v>1424.35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3" t="s">
        <v>3119</v>
      </c>
      <c r="C919" s="4" t="s">
        <v>3123</v>
      </c>
      <c r="D919" s="7" t="s">
        <v>18</v>
      </c>
      <c r="E919" s="7" t="s">
        <v>127</v>
      </c>
      <c r="F919" s="7" t="s">
        <v>779</v>
      </c>
      <c r="G919" s="7" t="e">
        <f t="shared" ca="1" si="30"/>
        <v>#NAME?</v>
      </c>
      <c r="H919" s="26" t="s">
        <v>215</v>
      </c>
      <c r="I919" s="26" t="s">
        <v>23</v>
      </c>
      <c r="J919" s="7" t="str">
        <f t="shared" si="37"/>
        <v>Não</v>
      </c>
      <c r="K919" s="27">
        <v>44998</v>
      </c>
      <c r="L919" s="7"/>
      <c r="M919" s="7" t="s">
        <v>22</v>
      </c>
      <c r="N919" s="28">
        <v>1.2E-2</v>
      </c>
      <c r="O919" s="7" t="s">
        <v>23</v>
      </c>
      <c r="P919" s="29">
        <v>0</v>
      </c>
      <c r="Q919" s="30"/>
      <c r="R919" s="30" t="s">
        <v>3124</v>
      </c>
      <c r="S919" s="7" t="s">
        <v>208</v>
      </c>
      <c r="T919" s="7" t="s">
        <v>3125</v>
      </c>
      <c r="U919" s="7" t="s">
        <v>127</v>
      </c>
      <c r="V919" s="26" t="e">
        <f t="shared" ca="1" si="31"/>
        <v>#NAME?</v>
      </c>
      <c r="W919" s="7"/>
      <c r="X919" s="7"/>
      <c r="Y919" s="31" t="s">
        <v>210</v>
      </c>
      <c r="Z919" s="32"/>
      <c r="AA919" s="33">
        <v>44998</v>
      </c>
      <c r="AB919" s="34">
        <v>49075100008728</v>
      </c>
      <c r="AC919" s="32"/>
      <c r="AD919" s="32"/>
      <c r="AE919" s="32"/>
      <c r="AF919" s="32"/>
      <c r="AG919" s="32">
        <v>4066.02</v>
      </c>
      <c r="AH919" s="32">
        <v>119885.32</v>
      </c>
      <c r="AI919" s="32">
        <v>120387.26</v>
      </c>
      <c r="AJ919" s="32">
        <v>122550.79</v>
      </c>
      <c r="AK919" s="32">
        <v>124736.01</v>
      </c>
      <c r="AL919" s="32">
        <v>126205.58</v>
      </c>
      <c r="AM919" s="32">
        <v>126009.64</v>
      </c>
      <c r="AN919" s="32">
        <v>238439.05</v>
      </c>
      <c r="AO919" s="32">
        <v>238416.3</v>
      </c>
      <c r="AP919" s="32">
        <v>243583.02</v>
      </c>
      <c r="AQ919" s="32">
        <v>248332.55</v>
      </c>
      <c r="AR919" s="32">
        <v>244038.43</v>
      </c>
      <c r="AS919" s="32">
        <v>167467.49</v>
      </c>
      <c r="AT919" s="32">
        <v>168695.58</v>
      </c>
      <c r="AU919" s="32">
        <v>169793.89</v>
      </c>
      <c r="AV919" s="32">
        <v>171131.9</v>
      </c>
      <c r="AW919" s="32">
        <v>172418.8</v>
      </c>
      <c r="AX919" s="32">
        <v>173808.5</v>
      </c>
      <c r="AY919" s="32">
        <v>174320.1</v>
      </c>
      <c r="AZ919" s="32">
        <v>175086.26</v>
      </c>
      <c r="BA919" s="32">
        <v>176757.99</v>
      </c>
      <c r="BB919" s="32">
        <v>178071.51</v>
      </c>
      <c r="BC919" s="32">
        <v>30066.21</v>
      </c>
      <c r="BD919" s="32">
        <v>30222.36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14" t="s">
        <v>3126</v>
      </c>
      <c r="C920" s="4" t="s">
        <v>3127</v>
      </c>
      <c r="D920" s="7" t="s">
        <v>242</v>
      </c>
      <c r="E920" s="7" t="s">
        <v>76</v>
      </c>
      <c r="F920" s="7" t="s">
        <v>243</v>
      </c>
      <c r="G920" s="7" t="e">
        <f t="shared" ca="1" si="30"/>
        <v>#NAME?</v>
      </c>
      <c r="H920" s="26" t="s">
        <v>215</v>
      </c>
      <c r="I920" s="26" t="s">
        <v>23</v>
      </c>
      <c r="J920" s="7" t="str">
        <f t="shared" si="37"/>
        <v>Não</v>
      </c>
      <c r="K920" s="27">
        <v>45253</v>
      </c>
      <c r="L920" s="7"/>
      <c r="M920" s="7" t="s">
        <v>22</v>
      </c>
      <c r="N920" s="10">
        <v>1.2E-2</v>
      </c>
      <c r="O920" s="6" t="s">
        <v>23</v>
      </c>
      <c r="P920" s="11">
        <v>0</v>
      </c>
      <c r="Q920" s="30"/>
      <c r="R920" s="30"/>
      <c r="S920" s="7" t="s">
        <v>208</v>
      </c>
      <c r="T920" s="7" t="s">
        <v>3128</v>
      </c>
      <c r="U920" s="7" t="s">
        <v>76</v>
      </c>
      <c r="V920" s="26" t="e">
        <f t="shared" ca="1" si="31"/>
        <v>#NAME?</v>
      </c>
      <c r="W920" s="7"/>
      <c r="X920" s="7"/>
      <c r="Y920" s="31" t="s">
        <v>210</v>
      </c>
      <c r="Z920" s="32"/>
      <c r="AA920" s="33">
        <v>45253</v>
      </c>
      <c r="AB920" s="34">
        <v>49075100012865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>
        <v>170070.52</v>
      </c>
      <c r="AQ920" s="32">
        <v>171445.43</v>
      </c>
      <c r="AR920" s="32">
        <v>607050.12</v>
      </c>
      <c r="AS920" s="32">
        <v>615015.19999999995</v>
      </c>
      <c r="AT920" s="32">
        <v>623702.06999999995</v>
      </c>
      <c r="AU920" s="32">
        <v>977080.97</v>
      </c>
      <c r="AV920" s="32">
        <v>990953.2</v>
      </c>
      <c r="AW920" s="32">
        <v>1003964</v>
      </c>
      <c r="AX920" s="32">
        <v>1008605</v>
      </c>
      <c r="AY920" s="32">
        <v>1031201.35</v>
      </c>
      <c r="AZ920" s="32">
        <v>1032975.68</v>
      </c>
      <c r="BA920" s="32">
        <v>1051387.96</v>
      </c>
      <c r="BB920" s="32">
        <v>1033209.18</v>
      </c>
      <c r="BC920" s="32">
        <v>1005662.95</v>
      </c>
      <c r="BD920" s="32">
        <v>1009144.14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3" t="s">
        <v>3129</v>
      </c>
      <c r="C921" s="4" t="s">
        <v>3130</v>
      </c>
      <c r="D921" s="7" t="s">
        <v>18</v>
      </c>
      <c r="E921" s="7" t="s">
        <v>30</v>
      </c>
      <c r="F921" s="7" t="s">
        <v>93</v>
      </c>
      <c r="G921" s="7" t="e">
        <f t="shared" ca="1" si="30"/>
        <v>#NAME?</v>
      </c>
      <c r="H921" s="26" t="s">
        <v>215</v>
      </c>
      <c r="I921" s="26" t="s">
        <v>23</v>
      </c>
      <c r="J921" s="7" t="str">
        <f t="shared" si="37"/>
        <v>Não</v>
      </c>
      <c r="K921" s="27">
        <v>45008</v>
      </c>
      <c r="L921" s="7"/>
      <c r="M921" s="7" t="s">
        <v>22</v>
      </c>
      <c r="N921" s="28">
        <v>1.2E-2</v>
      </c>
      <c r="O921" s="7" t="s">
        <v>23</v>
      </c>
      <c r="P921" s="29">
        <v>0</v>
      </c>
      <c r="Q921" s="30"/>
      <c r="R921" s="30"/>
      <c r="S921" s="7" t="s">
        <v>208</v>
      </c>
      <c r="T921" s="7" t="s">
        <v>3131</v>
      </c>
      <c r="U921" s="7" t="s">
        <v>117</v>
      </c>
      <c r="V921" s="26" t="e">
        <f t="shared" ca="1" si="31"/>
        <v>#NAME?</v>
      </c>
      <c r="W921" s="7"/>
      <c r="X921" s="7"/>
      <c r="Y921" s="31" t="s">
        <v>210</v>
      </c>
      <c r="Z921" s="32"/>
      <c r="AA921" s="33">
        <v>45008</v>
      </c>
      <c r="AB921" s="34">
        <v>49075100009791</v>
      </c>
      <c r="AC921" s="32"/>
      <c r="AD921" s="32"/>
      <c r="AE921" s="32"/>
      <c r="AF921" s="32"/>
      <c r="AG921" s="32"/>
      <c r="AH921" s="32">
        <v>521621.68</v>
      </c>
      <c r="AI921" s="32">
        <v>532518.37</v>
      </c>
      <c r="AJ921" s="32">
        <v>507006.42</v>
      </c>
      <c r="AK921" s="32">
        <v>431627.77</v>
      </c>
      <c r="AL921" s="32">
        <v>435468.55</v>
      </c>
      <c r="AM921" s="32">
        <v>439899.37</v>
      </c>
      <c r="AN921" s="32">
        <v>442964.55</v>
      </c>
      <c r="AO921" s="32">
        <v>446342.96</v>
      </c>
      <c r="AP921" s="32">
        <v>449986.5</v>
      </c>
      <c r="AQ921" s="32">
        <v>453760.24</v>
      </c>
      <c r="AR921" s="32">
        <v>457488.96</v>
      </c>
      <c r="AS921" s="32">
        <v>456700.32</v>
      </c>
      <c r="AT921" s="32">
        <v>460657.48</v>
      </c>
      <c r="AU921" s="32">
        <v>462071.8</v>
      </c>
      <c r="AV921" s="32">
        <v>463926.1</v>
      </c>
      <c r="AW921" s="32">
        <v>467784.5</v>
      </c>
      <c r="AX921" s="32">
        <v>470653.2</v>
      </c>
      <c r="AY921" s="32">
        <v>474704.32</v>
      </c>
      <c r="AZ921" s="32">
        <v>477128.01</v>
      </c>
      <c r="BA921" s="32">
        <v>482001.49</v>
      </c>
      <c r="BB921" s="32">
        <v>485790.66</v>
      </c>
      <c r="BC921" s="32">
        <v>489700.33</v>
      </c>
      <c r="BD921" s="32">
        <v>494538.52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3" t="s">
        <v>3129</v>
      </c>
      <c r="C922" s="4" t="s">
        <v>3132</v>
      </c>
      <c r="D922" s="7" t="s">
        <v>18</v>
      </c>
      <c r="E922" s="7" t="s">
        <v>30</v>
      </c>
      <c r="F922" s="7" t="s">
        <v>93</v>
      </c>
      <c r="G922" s="7" t="e">
        <f t="shared" ca="1" si="30"/>
        <v>#NAME?</v>
      </c>
      <c r="H922" s="26" t="s">
        <v>224</v>
      </c>
      <c r="I922" s="26" t="s">
        <v>225</v>
      </c>
      <c r="J922" s="7" t="str">
        <f t="shared" si="37"/>
        <v>Não</v>
      </c>
      <c r="K922" s="27">
        <v>45008</v>
      </c>
      <c r="L922" s="7"/>
      <c r="M922" s="7" t="s">
        <v>140</v>
      </c>
      <c r="N922" s="28">
        <v>8.0000000000000002E-3</v>
      </c>
      <c r="O922" s="7" t="s">
        <v>141</v>
      </c>
      <c r="P922" s="29">
        <v>0.1</v>
      </c>
      <c r="Q922" s="30"/>
      <c r="R922" s="30"/>
      <c r="S922" s="7" t="s">
        <v>208</v>
      </c>
      <c r="T922" s="7" t="s">
        <v>3131</v>
      </c>
      <c r="U922" s="7" t="s">
        <v>117</v>
      </c>
      <c r="V922" s="26" t="e">
        <f t="shared" ca="1" si="31"/>
        <v>#NAME?</v>
      </c>
      <c r="W922" s="7"/>
      <c r="X922" s="7"/>
      <c r="Y922" s="31" t="s">
        <v>210</v>
      </c>
      <c r="Z922" s="32"/>
      <c r="AA922" s="33">
        <v>45008</v>
      </c>
      <c r="AB922" s="34">
        <v>49075100007128</v>
      </c>
      <c r="AC922" s="32"/>
      <c r="AD922" s="32"/>
      <c r="AE922" s="32"/>
      <c r="AF922" s="32"/>
      <c r="AG922" s="32"/>
      <c r="AH922" s="32">
        <v>163277.32999999999</v>
      </c>
      <c r="AI922" s="32">
        <v>169594.56</v>
      </c>
      <c r="AJ922" s="32">
        <v>180521.59</v>
      </c>
      <c r="AK922" s="32">
        <v>184229.48</v>
      </c>
      <c r="AL922" s="32">
        <v>191310.25</v>
      </c>
      <c r="AM922" s="32">
        <v>207176.92</v>
      </c>
      <c r="AN922" s="32">
        <v>205472.06</v>
      </c>
      <c r="AO922" s="32">
        <v>200959.98</v>
      </c>
      <c r="AP922" s="32">
        <v>204814.37</v>
      </c>
      <c r="AQ922" s="32">
        <v>213492.69</v>
      </c>
      <c r="AR922" s="32">
        <v>213961.05</v>
      </c>
      <c r="AS922" s="32">
        <v>214669.12</v>
      </c>
      <c r="AT922" s="32">
        <v>214690.42</v>
      </c>
      <c r="AU922" s="32">
        <v>213125.79</v>
      </c>
      <c r="AV922" s="32">
        <v>213944.5</v>
      </c>
      <c r="AW922" s="32">
        <v>214275</v>
      </c>
      <c r="AX922" s="32">
        <v>214050.8</v>
      </c>
      <c r="AY922" s="32">
        <v>216666.14</v>
      </c>
      <c r="AZ922" s="32">
        <v>211925.88</v>
      </c>
      <c r="BA922" s="32">
        <v>0</v>
      </c>
      <c r="BB922" s="32">
        <v>0</v>
      </c>
      <c r="BC922" s="32">
        <v>2.41</v>
      </c>
      <c r="BD922" s="32">
        <v>2.41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3" t="s">
        <v>3129</v>
      </c>
      <c r="C923" s="4" t="s">
        <v>3133</v>
      </c>
      <c r="D923" s="7" t="s">
        <v>18</v>
      </c>
      <c r="E923" s="7" t="s">
        <v>30</v>
      </c>
      <c r="F923" s="7" t="s">
        <v>93</v>
      </c>
      <c r="G923" s="7" t="e">
        <f t="shared" ca="1" si="30"/>
        <v>#NAME?</v>
      </c>
      <c r="H923" s="26" t="s">
        <v>224</v>
      </c>
      <c r="I923" s="26" t="s">
        <v>225</v>
      </c>
      <c r="J923" s="7" t="str">
        <f t="shared" si="37"/>
        <v>Não</v>
      </c>
      <c r="K923" s="27">
        <v>45065</v>
      </c>
      <c r="L923" s="7"/>
      <c r="M923" s="7" t="s">
        <v>326</v>
      </c>
      <c r="N923" s="28">
        <v>2.5000000000000001E-2</v>
      </c>
      <c r="O923" s="7" t="s">
        <v>248</v>
      </c>
      <c r="P923" s="29">
        <v>0.2</v>
      </c>
      <c r="Q923" s="30"/>
      <c r="R923" s="30"/>
      <c r="S923" s="7" t="s">
        <v>208</v>
      </c>
      <c r="T923" s="7" t="s">
        <v>3131</v>
      </c>
      <c r="U923" s="7" t="s">
        <v>117</v>
      </c>
      <c r="V923" s="26" t="e">
        <f t="shared" ca="1" si="31"/>
        <v>#NAME?</v>
      </c>
      <c r="W923" s="7"/>
      <c r="X923" s="7"/>
      <c r="Y923" s="31" t="s">
        <v>210</v>
      </c>
      <c r="Z923" s="32"/>
      <c r="AA923" s="33">
        <v>45065</v>
      </c>
      <c r="AB923" s="34">
        <v>49075100008469</v>
      </c>
      <c r="AC923" s="32"/>
      <c r="AD923" s="32"/>
      <c r="AE923" s="32"/>
      <c r="AF923" s="32"/>
      <c r="AG923" s="32"/>
      <c r="AH923" s="32">
        <v>0</v>
      </c>
      <c r="AI923" s="32">
        <v>0</v>
      </c>
      <c r="AJ923" s="32">
        <v>36143.78</v>
      </c>
      <c r="AK923" s="32">
        <v>149606.67000000001</v>
      </c>
      <c r="AL923" s="32">
        <v>196044.31</v>
      </c>
      <c r="AM923" s="32">
        <v>200551.99</v>
      </c>
      <c r="AN923" s="32">
        <v>200139.34</v>
      </c>
      <c r="AO923" s="32">
        <v>191279.63</v>
      </c>
      <c r="AP923" s="32">
        <v>205527</v>
      </c>
      <c r="AQ923" s="32">
        <v>215348.53</v>
      </c>
      <c r="AR923" s="32">
        <v>200476.15</v>
      </c>
      <c r="AS923" s="32">
        <v>203263.17</v>
      </c>
      <c r="AT923" s="32">
        <v>206222.73</v>
      </c>
      <c r="AU923" s="32">
        <v>197992.05</v>
      </c>
      <c r="AV923" s="32">
        <v>192081.4</v>
      </c>
      <c r="AW923" s="32">
        <v>192412.9</v>
      </c>
      <c r="AX923" s="32">
        <v>197680.9</v>
      </c>
      <c r="AY923" s="32">
        <v>201835.32</v>
      </c>
      <c r="AZ923" s="32">
        <v>197764.74</v>
      </c>
      <c r="BA923" s="32">
        <v>1554.8</v>
      </c>
      <c r="BB923" s="32">
        <v>1554.88</v>
      </c>
      <c r="BC923" s="32">
        <v>1558.74</v>
      </c>
      <c r="BD923" s="32">
        <v>786.63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3" t="s">
        <v>3134</v>
      </c>
      <c r="C924" s="4" t="s">
        <v>3135</v>
      </c>
      <c r="D924" s="7" t="s">
        <v>18</v>
      </c>
      <c r="E924" s="7" t="s">
        <v>76</v>
      </c>
      <c r="F924" s="7" t="s">
        <v>77</v>
      </c>
      <c r="G924" s="7" t="e">
        <f t="shared" ca="1" si="30"/>
        <v>#NAME?</v>
      </c>
      <c r="H924" s="26" t="s">
        <v>215</v>
      </c>
      <c r="I924" s="26" t="s">
        <v>23</v>
      </c>
      <c r="J924" s="7" t="str">
        <f t="shared" si="37"/>
        <v>Não</v>
      </c>
      <c r="K924" s="27">
        <v>44952</v>
      </c>
      <c r="L924" s="7"/>
      <c r="M924" s="7" t="s">
        <v>22</v>
      </c>
      <c r="N924" s="28">
        <v>1.2E-2</v>
      </c>
      <c r="O924" s="7" t="s">
        <v>23</v>
      </c>
      <c r="P924" s="29">
        <v>0</v>
      </c>
      <c r="Q924" s="25"/>
      <c r="R924" s="30" t="s">
        <v>3136</v>
      </c>
      <c r="S924" s="7" t="s">
        <v>208</v>
      </c>
      <c r="T924" s="7" t="s">
        <v>3137</v>
      </c>
      <c r="U924" s="7" t="s">
        <v>76</v>
      </c>
      <c r="V924" s="26" t="e">
        <f t="shared" ca="1" si="31"/>
        <v>#NAME?</v>
      </c>
      <c r="W924" s="7"/>
      <c r="X924" s="7"/>
      <c r="Y924" s="31" t="s">
        <v>324</v>
      </c>
      <c r="Z924" s="32"/>
      <c r="AA924" s="33">
        <v>44952</v>
      </c>
      <c r="AB924" s="34">
        <v>49075100006520</v>
      </c>
      <c r="AC924" s="32"/>
      <c r="AD924" s="32"/>
      <c r="AE924" s="32"/>
      <c r="AF924" s="32">
        <v>579196.03</v>
      </c>
      <c r="AG924" s="32">
        <v>798318.68</v>
      </c>
      <c r="AH924" s="32">
        <v>807877.6</v>
      </c>
      <c r="AI924" s="32">
        <v>813726.89</v>
      </c>
      <c r="AJ924" s="32">
        <v>887588.24</v>
      </c>
      <c r="AK924" s="32">
        <v>843575.38</v>
      </c>
      <c r="AL924" s="32">
        <v>832895.88</v>
      </c>
      <c r="AM924" s="32">
        <v>839324.22</v>
      </c>
      <c r="AN924" s="32">
        <v>793669.27</v>
      </c>
      <c r="AO924" s="32">
        <v>798873.52</v>
      </c>
      <c r="AP924" s="32">
        <v>804218.39</v>
      </c>
      <c r="AQ924" s="32">
        <v>799945.06</v>
      </c>
      <c r="AR924" s="32">
        <v>806505.87</v>
      </c>
      <c r="AS924" s="32">
        <v>452576.47</v>
      </c>
      <c r="AT924" s="32">
        <v>456589.58</v>
      </c>
      <c r="AU924" s="32">
        <v>428573.93</v>
      </c>
      <c r="AV924" s="32">
        <v>431991.8</v>
      </c>
      <c r="AW924" s="32">
        <v>435329.3</v>
      </c>
      <c r="AX924" s="32">
        <v>391287.7</v>
      </c>
      <c r="AY924" s="32">
        <v>391444.78</v>
      </c>
      <c r="AZ924" s="32">
        <v>394091.61</v>
      </c>
      <c r="BA924" s="32">
        <v>397916.86</v>
      </c>
      <c r="BB924" s="32">
        <v>400839.13</v>
      </c>
      <c r="BC924" s="32">
        <v>389073.01</v>
      </c>
      <c r="BD924" s="32">
        <v>371425.51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3" t="s">
        <v>3138</v>
      </c>
      <c r="C925" s="4" t="s">
        <v>3139</v>
      </c>
      <c r="D925" s="7" t="s">
        <v>18</v>
      </c>
      <c r="E925" s="7" t="s">
        <v>76</v>
      </c>
      <c r="F925" s="7" t="s">
        <v>88</v>
      </c>
      <c r="G925" s="7" t="e">
        <f t="shared" ca="1" si="30"/>
        <v>#NAME?</v>
      </c>
      <c r="H925" s="26" t="s">
        <v>224</v>
      </c>
      <c r="I925" s="26" t="s">
        <v>291</v>
      </c>
      <c r="J925" s="7" t="str">
        <f t="shared" si="37"/>
        <v>Não</v>
      </c>
      <c r="K925" s="27">
        <v>44986</v>
      </c>
      <c r="L925" s="7"/>
      <c r="M925" s="7" t="s">
        <v>22</v>
      </c>
      <c r="N925" s="28">
        <v>1.2E-2</v>
      </c>
      <c r="O925" s="7" t="s">
        <v>23</v>
      </c>
      <c r="P925" s="29">
        <v>0</v>
      </c>
      <c r="Q925" s="30"/>
      <c r="R925" s="30"/>
      <c r="S925" s="7" t="s">
        <v>208</v>
      </c>
      <c r="T925" s="7" t="s">
        <v>3140</v>
      </c>
      <c r="U925" s="7" t="s">
        <v>76</v>
      </c>
      <c r="V925" s="26" t="e">
        <f t="shared" ca="1" si="31"/>
        <v>#NAME?</v>
      </c>
      <c r="W925" s="7"/>
      <c r="X925" s="7"/>
      <c r="Y925" s="31" t="s">
        <v>210</v>
      </c>
      <c r="Z925" s="32"/>
      <c r="AA925" s="33">
        <v>44986</v>
      </c>
      <c r="AB925" s="34">
        <v>49075100010226</v>
      </c>
      <c r="AC925" s="32"/>
      <c r="AD925" s="32"/>
      <c r="AE925" s="32"/>
      <c r="AF925" s="32"/>
      <c r="AG925" s="32">
        <v>0</v>
      </c>
      <c r="AH925" s="32">
        <v>302924.14</v>
      </c>
      <c r="AI925" s="32">
        <v>305070.15000000002</v>
      </c>
      <c r="AJ925" s="32">
        <v>308282</v>
      </c>
      <c r="AK925" s="32">
        <v>277.8</v>
      </c>
      <c r="AL925" s="32">
        <v>14.67</v>
      </c>
      <c r="AM925" s="32">
        <v>14.67</v>
      </c>
      <c r="AN925" s="32">
        <v>14.67</v>
      </c>
      <c r="AO925" s="32">
        <v>14.67</v>
      </c>
      <c r="AP925" s="32">
        <v>14.67</v>
      </c>
      <c r="AQ925" s="32">
        <v>14.67</v>
      </c>
      <c r="AR925" s="32">
        <v>14.67</v>
      </c>
      <c r="AS925" s="32">
        <v>14.67</v>
      </c>
      <c r="AT925" s="32">
        <v>14.67</v>
      </c>
      <c r="AU925" s="32">
        <v>14.67</v>
      </c>
      <c r="AV925" s="32">
        <v>14.67</v>
      </c>
      <c r="AW925" s="32">
        <v>14.67</v>
      </c>
      <c r="AX925" s="32">
        <v>14.67</v>
      </c>
      <c r="AY925" s="32">
        <v>14.67</v>
      </c>
      <c r="AZ925" s="32">
        <v>14.67</v>
      </c>
      <c r="BA925" s="32">
        <v>14.67</v>
      </c>
      <c r="BB925" s="32">
        <v>14.67</v>
      </c>
      <c r="BC925" s="32">
        <v>14.67</v>
      </c>
      <c r="BD925" s="32">
        <v>14.67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14" t="s">
        <v>3141</v>
      </c>
      <c r="C926" s="4" t="s">
        <v>3142</v>
      </c>
      <c r="D926" s="7" t="s">
        <v>204</v>
      </c>
      <c r="E926" s="7" t="s">
        <v>19</v>
      </c>
      <c r="F926" s="7" t="s">
        <v>205</v>
      </c>
      <c r="G926" s="7" t="e">
        <f t="shared" ca="1" si="30"/>
        <v>#NAME?</v>
      </c>
      <c r="H926" s="26" t="s">
        <v>206</v>
      </c>
      <c r="I926" s="26" t="s">
        <v>23</v>
      </c>
      <c r="J926" s="7" t="str">
        <f t="shared" si="37"/>
        <v>Não</v>
      </c>
      <c r="K926" s="27">
        <v>45315</v>
      </c>
      <c r="L926" s="27">
        <v>45530</v>
      </c>
      <c r="M926" s="7" t="s">
        <v>267</v>
      </c>
      <c r="N926" s="28">
        <v>1.4999999999999999E-2</v>
      </c>
      <c r="O926" s="7" t="s">
        <v>84</v>
      </c>
      <c r="P926" s="29">
        <v>0.1</v>
      </c>
      <c r="Q926" s="30"/>
      <c r="R926" s="30"/>
      <c r="S926" s="7" t="s">
        <v>208</v>
      </c>
      <c r="T926" s="7" t="s">
        <v>3143</v>
      </c>
      <c r="U926" s="7" t="s">
        <v>19</v>
      </c>
      <c r="V926" s="26" t="e">
        <f t="shared" ca="1" si="31"/>
        <v>#NAME?</v>
      </c>
      <c r="W926" s="7"/>
      <c r="X926" s="7"/>
      <c r="Y926" s="31" t="s">
        <v>324</v>
      </c>
      <c r="Z926" s="32"/>
      <c r="AA926" s="33">
        <v>45315</v>
      </c>
      <c r="AB926" s="34">
        <v>49075100013251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>
        <v>249493.29</v>
      </c>
      <c r="AS926" s="32">
        <v>252033.87</v>
      </c>
      <c r="AT926" s="32">
        <v>254560.55</v>
      </c>
      <c r="AU926" s="32">
        <v>252704.25</v>
      </c>
      <c r="AV926" s="32">
        <v>251759.9</v>
      </c>
      <c r="AW926" s="32">
        <v>253263.5</v>
      </c>
      <c r="AX926" s="32">
        <v>216286.8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29</v>
      </c>
      <c r="B927" s="42" t="s">
        <v>3144</v>
      </c>
      <c r="C927" s="43" t="s">
        <v>3145</v>
      </c>
      <c r="D927" s="7" t="s">
        <v>18</v>
      </c>
      <c r="E927" s="7" t="s">
        <v>19</v>
      </c>
      <c r="F927" s="7" t="s">
        <v>266</v>
      </c>
      <c r="G927" s="7" t="e">
        <f t="shared" ca="1" si="30"/>
        <v>#NAME?</v>
      </c>
      <c r="H927" s="26" t="s">
        <v>215</v>
      </c>
      <c r="I927" s="26" t="s">
        <v>23</v>
      </c>
      <c r="J927" s="7" t="str">
        <f t="shared" si="37"/>
        <v>Não</v>
      </c>
      <c r="K927" s="27">
        <v>45182</v>
      </c>
      <c r="L927" s="7"/>
      <c r="M927" s="7" t="s">
        <v>22</v>
      </c>
      <c r="N927" s="28">
        <v>1.2E-2</v>
      </c>
      <c r="O927" s="7" t="s">
        <v>23</v>
      </c>
      <c r="P927" s="29">
        <v>0</v>
      </c>
      <c r="Q927" s="30"/>
      <c r="R927" s="30"/>
      <c r="S927" s="7" t="s">
        <v>208</v>
      </c>
      <c r="T927" s="7" t="s">
        <v>3146</v>
      </c>
      <c r="U927" s="7" t="s">
        <v>19</v>
      </c>
      <c r="V927" s="26" t="e">
        <f t="shared" ca="1" si="31"/>
        <v>#NAME?</v>
      </c>
      <c r="W927" s="7"/>
      <c r="X927" s="7"/>
      <c r="Y927" s="31" t="s">
        <v>210</v>
      </c>
      <c r="Z927" s="32"/>
      <c r="AA927" s="33">
        <v>45182</v>
      </c>
      <c r="AB927" s="34">
        <v>49075100012121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>
        <v>131676.6</v>
      </c>
      <c r="AO927" s="32">
        <v>142546.85</v>
      </c>
      <c r="AP927" s="32">
        <v>144758.67000000001</v>
      </c>
      <c r="AQ927" s="32">
        <v>146016.85999999999</v>
      </c>
      <c r="AR927" s="32">
        <v>147259.54999999999</v>
      </c>
      <c r="AS927" s="32">
        <v>148387.20000000001</v>
      </c>
      <c r="AT927" s="32">
        <v>149376.34</v>
      </c>
      <c r="AU927" s="32">
        <v>150548.75</v>
      </c>
      <c r="AV927" s="32">
        <v>151824.5</v>
      </c>
      <c r="AW927" s="32">
        <v>153021.29999999999</v>
      </c>
      <c r="AX927" s="32">
        <v>160893</v>
      </c>
      <c r="AY927" s="32">
        <v>162149.82</v>
      </c>
      <c r="AZ927" s="32">
        <v>163340.62</v>
      </c>
      <c r="BA927" s="32">
        <v>180768.1</v>
      </c>
      <c r="BB927" s="32">
        <v>181873.61</v>
      </c>
      <c r="BC927" s="32">
        <v>183104.01</v>
      </c>
      <c r="BD927" s="32">
        <v>184760.01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29</v>
      </c>
      <c r="B928" s="14" t="s">
        <v>3147</v>
      </c>
      <c r="C928" s="4" t="s">
        <v>3148</v>
      </c>
      <c r="D928" s="7" t="s">
        <v>18</v>
      </c>
      <c r="E928" s="7" t="s">
        <v>19</v>
      </c>
      <c r="F928" s="7" t="s">
        <v>279</v>
      </c>
      <c r="G928" s="7" t="e">
        <f t="shared" ca="1" si="30"/>
        <v>#NAME?</v>
      </c>
      <c r="H928" s="26" t="s">
        <v>206</v>
      </c>
      <c r="I928" s="26" t="s">
        <v>23</v>
      </c>
      <c r="J928" s="7" t="str">
        <f t="shared" si="37"/>
        <v>Não</v>
      </c>
      <c r="K928" s="27">
        <v>45051</v>
      </c>
      <c r="L928" s="27">
        <v>45449</v>
      </c>
      <c r="M928" s="7" t="s">
        <v>22</v>
      </c>
      <c r="N928" s="28">
        <v>0.01</v>
      </c>
      <c r="O928" s="7" t="s">
        <v>23</v>
      </c>
      <c r="P928" s="29">
        <v>0</v>
      </c>
      <c r="Q928" s="30"/>
      <c r="R928" s="30" t="s">
        <v>388</v>
      </c>
      <c r="S928" s="7" t="s">
        <v>208</v>
      </c>
      <c r="T928" s="7" t="s">
        <v>3149</v>
      </c>
      <c r="U928" s="7" t="s">
        <v>276</v>
      </c>
      <c r="V928" s="26" t="e">
        <f t="shared" ca="1" si="31"/>
        <v>#NAME?</v>
      </c>
      <c r="W928" s="7"/>
      <c r="X928" s="7"/>
      <c r="Y928" s="31" t="s">
        <v>210</v>
      </c>
      <c r="Z928" s="32"/>
      <c r="AA928" s="33">
        <v>45051</v>
      </c>
      <c r="AB928" s="34">
        <v>49075100012131</v>
      </c>
      <c r="AC928" s="32"/>
      <c r="AD928" s="32"/>
      <c r="AE928" s="32"/>
      <c r="AF928" s="32"/>
      <c r="AG928" s="32"/>
      <c r="AH928" s="32"/>
      <c r="AI928" s="32">
        <v>1689189.64</v>
      </c>
      <c r="AJ928" s="32">
        <v>1696169.83</v>
      </c>
      <c r="AK928" s="32">
        <v>1715562.2</v>
      </c>
      <c r="AL928" s="32">
        <v>1374140.03</v>
      </c>
      <c r="AM928" s="32">
        <v>0</v>
      </c>
      <c r="AN928" s="32">
        <v>0</v>
      </c>
      <c r="AO928" s="32">
        <v>0</v>
      </c>
      <c r="AP928" s="32">
        <v>0</v>
      </c>
      <c r="AQ928" s="32">
        <v>0</v>
      </c>
      <c r="AR928" s="32">
        <v>0</v>
      </c>
      <c r="AS928" s="32">
        <v>0</v>
      </c>
      <c r="AT928" s="32">
        <v>0</v>
      </c>
      <c r="AU928" s="32">
        <v>0</v>
      </c>
      <c r="AV928" s="32">
        <v>0</v>
      </c>
      <c r="AW928" s="32">
        <v>0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6.5" customHeight="1">
      <c r="A929" s="25" t="s">
        <v>29</v>
      </c>
      <c r="B929" s="14" t="s">
        <v>3150</v>
      </c>
      <c r="C929" s="38" t="s">
        <v>3151</v>
      </c>
      <c r="D929" s="7" t="s">
        <v>204</v>
      </c>
      <c r="E929" s="7" t="s">
        <v>19</v>
      </c>
      <c r="F929" s="7" t="s">
        <v>205</v>
      </c>
      <c r="G929" s="7" t="e">
        <f t="shared" ca="1" si="30"/>
        <v>#NAME?</v>
      </c>
      <c r="H929" s="26" t="s">
        <v>206</v>
      </c>
      <c r="I929" s="26" t="s">
        <v>23</v>
      </c>
      <c r="J929" s="7" t="str">
        <f t="shared" si="37"/>
        <v>Não</v>
      </c>
      <c r="K929" s="27">
        <v>45359</v>
      </c>
      <c r="L929" s="27">
        <v>45539</v>
      </c>
      <c r="M929" s="7" t="s">
        <v>273</v>
      </c>
      <c r="N929" s="28">
        <v>0</v>
      </c>
      <c r="O929" s="7" t="s">
        <v>23</v>
      </c>
      <c r="P929" s="29">
        <v>0</v>
      </c>
      <c r="Q929" s="30"/>
      <c r="R929" s="30" t="s">
        <v>388</v>
      </c>
      <c r="S929" s="7" t="s">
        <v>208</v>
      </c>
      <c r="T929" s="6" t="s">
        <v>3152</v>
      </c>
      <c r="U929" s="7" t="s">
        <v>127</v>
      </c>
      <c r="V929" s="26" t="e">
        <f t="shared" ca="1" si="31"/>
        <v>#NAME?</v>
      </c>
      <c r="W929" s="7"/>
      <c r="X929" s="7"/>
      <c r="Y929" s="31" t="s">
        <v>210</v>
      </c>
      <c r="Z929" s="32"/>
      <c r="AA929" s="33">
        <v>45359</v>
      </c>
      <c r="AB929" s="34">
        <v>49075100014620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>
        <v>536257.18000000005</v>
      </c>
      <c r="AU929" s="32">
        <v>560300.31000000006</v>
      </c>
      <c r="AV929" s="32">
        <v>564711.30000000005</v>
      </c>
      <c r="AW929" s="32">
        <v>563857.4</v>
      </c>
      <c r="AX929" s="32">
        <v>0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6.5" customHeight="1">
      <c r="A930" s="25" t="s">
        <v>29</v>
      </c>
      <c r="B930" s="14" t="s">
        <v>3150</v>
      </c>
      <c r="C930" s="38" t="s">
        <v>3153</v>
      </c>
      <c r="D930" s="7" t="s">
        <v>204</v>
      </c>
      <c r="E930" s="7" t="s">
        <v>19</v>
      </c>
      <c r="F930" s="7" t="s">
        <v>205</v>
      </c>
      <c r="G930" s="7" t="e">
        <f t="shared" ca="1" si="30"/>
        <v>#NAME?</v>
      </c>
      <c r="H930" s="26" t="s">
        <v>206</v>
      </c>
      <c r="I930" s="26" t="s">
        <v>23</v>
      </c>
      <c r="J930" s="7" t="s">
        <v>246</v>
      </c>
      <c r="K930" s="27">
        <v>45308</v>
      </c>
      <c r="L930" s="27">
        <v>45539</v>
      </c>
      <c r="M930" s="7" t="s">
        <v>358</v>
      </c>
      <c r="N930" s="28">
        <v>6.0000000000000001E-3</v>
      </c>
      <c r="O930" s="7" t="s">
        <v>23</v>
      </c>
      <c r="P930" s="29">
        <v>0</v>
      </c>
      <c r="Q930" s="30"/>
      <c r="R930" s="30" t="s">
        <v>3154</v>
      </c>
      <c r="S930" s="7" t="s">
        <v>208</v>
      </c>
      <c r="T930" s="6" t="s">
        <v>3152</v>
      </c>
      <c r="U930" s="7"/>
      <c r="V930" s="26" t="e">
        <f t="shared" ca="1" si="31"/>
        <v>#NAME?</v>
      </c>
      <c r="W930" s="7"/>
      <c r="X930" s="7"/>
      <c r="Y930" s="31"/>
      <c r="Z930" s="32"/>
      <c r="AA930" s="33">
        <v>45308</v>
      </c>
      <c r="AB930" s="34">
        <v>49075100013624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>
        <v>4330001.9400000004</v>
      </c>
      <c r="AS930" s="32">
        <v>4359086.67</v>
      </c>
      <c r="AT930" s="32">
        <v>3755707.41</v>
      </c>
      <c r="AU930" s="32">
        <v>3923725.93</v>
      </c>
      <c r="AV930" s="32">
        <v>3948084</v>
      </c>
      <c r="AW930" s="32">
        <v>4118178</v>
      </c>
      <c r="AX930" s="32">
        <v>0</v>
      </c>
      <c r="AY930" s="32">
        <v>0</v>
      </c>
      <c r="AZ930" s="32">
        <v>0</v>
      </c>
      <c r="BA930" s="32">
        <v>0</v>
      </c>
      <c r="BB930" s="32">
        <v>0</v>
      </c>
      <c r="BC930" s="32">
        <v>0</v>
      </c>
      <c r="BD930" s="32">
        <v>0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29</v>
      </c>
      <c r="B931" s="3" t="s">
        <v>3155</v>
      </c>
      <c r="C931" s="4" t="s">
        <v>3156</v>
      </c>
      <c r="D931" s="7" t="s">
        <v>18</v>
      </c>
      <c r="E931" s="7" t="s">
        <v>76</v>
      </c>
      <c r="F931" s="7" t="s">
        <v>77</v>
      </c>
      <c r="G931" s="7" t="e">
        <f t="shared" ca="1" si="30"/>
        <v>#NAME?</v>
      </c>
      <c r="H931" s="26" t="s">
        <v>224</v>
      </c>
      <c r="I931" s="26" t="s">
        <v>225</v>
      </c>
      <c r="J931" s="7" t="str">
        <f t="shared" ref="J931:J938" si="38">IF(Q931=0,"Não","Sim")</f>
        <v>Não</v>
      </c>
      <c r="K931" s="27">
        <v>44992</v>
      </c>
      <c r="L931" s="7"/>
      <c r="M931" s="7" t="s">
        <v>22</v>
      </c>
      <c r="N931" s="28">
        <v>0.01</v>
      </c>
      <c r="O931" s="7" t="s">
        <v>23</v>
      </c>
      <c r="P931" s="29">
        <v>0</v>
      </c>
      <c r="Q931" s="30"/>
      <c r="R931" s="30"/>
      <c r="S931" s="7" t="s">
        <v>208</v>
      </c>
      <c r="T931" s="7" t="s">
        <v>3157</v>
      </c>
      <c r="U931" s="7" t="s">
        <v>76</v>
      </c>
      <c r="V931" s="26" t="e">
        <f t="shared" ca="1" si="31"/>
        <v>#NAME?</v>
      </c>
      <c r="W931" s="7"/>
      <c r="X931" s="7"/>
      <c r="Y931" s="31" t="s">
        <v>210</v>
      </c>
      <c r="Z931" s="32"/>
      <c r="AA931" s="33">
        <v>44992</v>
      </c>
      <c r="AB931" s="34">
        <v>49075100009422</v>
      </c>
      <c r="AC931" s="32"/>
      <c r="AD931" s="32"/>
      <c r="AE931" s="32"/>
      <c r="AF931" s="32"/>
      <c r="AG931" s="32">
        <v>68740.039999999994</v>
      </c>
      <c r="AH931" s="32">
        <v>69255.53</v>
      </c>
      <c r="AI931" s="32">
        <v>69786.2</v>
      </c>
      <c r="AJ931" s="32">
        <v>70572.13</v>
      </c>
      <c r="AK931" s="32">
        <v>71251.350000000006</v>
      </c>
      <c r="AL931" s="32">
        <v>61652.23</v>
      </c>
      <c r="AM931" s="32">
        <v>62276.69</v>
      </c>
      <c r="AN931" s="32">
        <v>62797.85</v>
      </c>
      <c r="AO931" s="32">
        <v>63368.38</v>
      </c>
      <c r="AP931" s="32">
        <v>63801.15</v>
      </c>
      <c r="AQ931" s="32">
        <v>64203.199999999997</v>
      </c>
      <c r="AR931" s="32">
        <v>64745.13</v>
      </c>
      <c r="AS931" s="32">
        <v>65189.27</v>
      </c>
      <c r="AT931" s="32">
        <v>65158.14</v>
      </c>
      <c r="AU931" s="32">
        <v>65720.44</v>
      </c>
      <c r="AV931" s="32">
        <v>0</v>
      </c>
      <c r="AW931" s="32">
        <v>20.89</v>
      </c>
      <c r="AX931" s="32">
        <v>20.89</v>
      </c>
      <c r="AY931" s="32">
        <v>20.89</v>
      </c>
      <c r="AZ931" s="32">
        <v>20.89</v>
      </c>
      <c r="BA931" s="32">
        <v>20.89</v>
      </c>
      <c r="BB931" s="32">
        <v>20.89</v>
      </c>
      <c r="BC931" s="32">
        <v>20.89</v>
      </c>
      <c r="BD931" s="32">
        <v>20.89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05" t="s">
        <v>29</v>
      </c>
      <c r="B932" s="206" t="s">
        <v>3158</v>
      </c>
      <c r="C932" s="207" t="s">
        <v>3159</v>
      </c>
      <c r="D932" s="208" t="s">
        <v>18</v>
      </c>
      <c r="E932" s="208" t="s">
        <v>19</v>
      </c>
      <c r="F932" s="208" t="s">
        <v>266</v>
      </c>
      <c r="G932" s="7" t="e">
        <f t="shared" ca="1" si="30"/>
        <v>#NAME?</v>
      </c>
      <c r="H932" s="209" t="s">
        <v>224</v>
      </c>
      <c r="I932" s="209" t="s">
        <v>225</v>
      </c>
      <c r="J932" s="7" t="str">
        <f t="shared" si="38"/>
        <v>Não</v>
      </c>
      <c r="K932" s="210">
        <v>44894</v>
      </c>
      <c r="L932" s="208"/>
      <c r="M932" s="208" t="s">
        <v>109</v>
      </c>
      <c r="N932" s="211">
        <v>7.0000000000000001E-3</v>
      </c>
      <c r="O932" s="208" t="s">
        <v>23</v>
      </c>
      <c r="P932" s="212">
        <v>0</v>
      </c>
      <c r="Q932" s="30"/>
      <c r="R932" s="213"/>
      <c r="S932" s="208" t="s">
        <v>254</v>
      </c>
      <c r="T932" s="208" t="s">
        <v>3160</v>
      </c>
      <c r="U932" s="208" t="s">
        <v>276</v>
      </c>
      <c r="V932" s="26" t="e">
        <f t="shared" ca="1" si="31"/>
        <v>#NAME?</v>
      </c>
      <c r="W932" s="208"/>
      <c r="X932" s="208"/>
      <c r="Y932" s="214" t="s">
        <v>324</v>
      </c>
      <c r="Z932" s="215"/>
      <c r="AA932" s="216">
        <v>44894</v>
      </c>
      <c r="AB932" s="217">
        <v>49075100006539</v>
      </c>
      <c r="AC932" s="215"/>
      <c r="AD932" s="215"/>
      <c r="AE932" s="215">
        <v>2655155.41</v>
      </c>
      <c r="AF932" s="215">
        <v>2675570.11</v>
      </c>
      <c r="AG932" s="215">
        <v>2699231.96</v>
      </c>
      <c r="AH932" s="215">
        <v>2728008.19</v>
      </c>
      <c r="AI932" s="215">
        <v>2738653.68</v>
      </c>
      <c r="AJ932" s="215">
        <v>2770866.74</v>
      </c>
      <c r="AK932" s="215">
        <v>2798261.37</v>
      </c>
      <c r="AL932" s="215">
        <v>2825569.34</v>
      </c>
      <c r="AM932" s="215">
        <v>2851375.93</v>
      </c>
      <c r="AN932" s="215">
        <v>2873474.15</v>
      </c>
      <c r="AO932" s="215">
        <v>2892360.45</v>
      </c>
      <c r="AP932" s="215">
        <v>360671.84</v>
      </c>
      <c r="AQ932" s="215">
        <v>362643.08</v>
      </c>
      <c r="AR932" s="215">
        <v>220</v>
      </c>
      <c r="AS932" s="32">
        <v>170.04</v>
      </c>
      <c r="AT932" s="32">
        <v>170.67</v>
      </c>
      <c r="AU932" s="32">
        <v>172.16</v>
      </c>
      <c r="AV932" s="32">
        <v>173.05</v>
      </c>
      <c r="AW932" s="32">
        <v>174.41</v>
      </c>
      <c r="AX932" s="32">
        <v>175.98</v>
      </c>
      <c r="AY932" s="32">
        <v>177.51</v>
      </c>
      <c r="AZ932" s="32">
        <v>178.99</v>
      </c>
      <c r="BA932" s="32">
        <v>180.65</v>
      </c>
      <c r="BB932" s="32">
        <v>180.73</v>
      </c>
      <c r="BC932" s="32">
        <v>182.38</v>
      </c>
      <c r="BD932" s="32">
        <v>184.25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05" t="s">
        <v>29</v>
      </c>
      <c r="B933" s="40" t="s">
        <v>3161</v>
      </c>
      <c r="C933" s="41" t="s">
        <v>3162</v>
      </c>
      <c r="D933" s="208" t="s">
        <v>242</v>
      </c>
      <c r="E933" s="208" t="s">
        <v>76</v>
      </c>
      <c r="F933" s="7" t="s">
        <v>243</v>
      </c>
      <c r="G933" s="7" t="e">
        <f t="shared" ca="1" si="30"/>
        <v>#NAME?</v>
      </c>
      <c r="H933" s="209" t="s">
        <v>224</v>
      </c>
      <c r="I933" s="209" t="s">
        <v>225</v>
      </c>
      <c r="J933" s="7" t="str">
        <f t="shared" si="38"/>
        <v>Não</v>
      </c>
      <c r="K933" s="210">
        <v>45376</v>
      </c>
      <c r="L933" s="208"/>
      <c r="M933" s="208" t="s">
        <v>22</v>
      </c>
      <c r="N933" s="211">
        <v>1.2E-2</v>
      </c>
      <c r="O933" s="208" t="s">
        <v>23</v>
      </c>
      <c r="P933" s="212">
        <v>0</v>
      </c>
      <c r="Q933" s="30"/>
      <c r="R933" s="213"/>
      <c r="S933" s="208" t="s">
        <v>208</v>
      </c>
      <c r="T933" s="6" t="s">
        <v>3163</v>
      </c>
      <c r="U933" s="208" t="s">
        <v>76</v>
      </c>
      <c r="V933" s="26" t="e">
        <f t="shared" ca="1" si="31"/>
        <v>#NAME?</v>
      </c>
      <c r="W933" s="208"/>
      <c r="X933" s="208"/>
      <c r="Y933" s="214" t="s">
        <v>210</v>
      </c>
      <c r="Z933" s="215"/>
      <c r="AA933" s="216">
        <v>45376</v>
      </c>
      <c r="AB933" s="217">
        <v>49075100013934</v>
      </c>
      <c r="AC933" s="215"/>
      <c r="AD933" s="215"/>
      <c r="AE933" s="215"/>
      <c r="AF933" s="215"/>
      <c r="AG933" s="215"/>
      <c r="AH933" s="215"/>
      <c r="AI933" s="215"/>
      <c r="AJ933" s="215"/>
      <c r="AK933" s="215"/>
      <c r="AL933" s="215"/>
      <c r="AM933" s="215"/>
      <c r="AN933" s="215"/>
      <c r="AO933" s="215"/>
      <c r="AP933" s="215"/>
      <c r="AQ933" s="215"/>
      <c r="AR933" s="215"/>
      <c r="AS933" s="32"/>
      <c r="AT933" s="32">
        <v>0</v>
      </c>
      <c r="AU933" s="32">
        <v>201422.5</v>
      </c>
      <c r="AV933" s="32">
        <v>203080.1</v>
      </c>
      <c r="AW933" s="32">
        <v>204808.8</v>
      </c>
      <c r="AX933" s="32">
        <v>206568.3</v>
      </c>
      <c r="AY933" s="32">
        <v>208312.85</v>
      </c>
      <c r="AZ933" s="32">
        <v>209380.72</v>
      </c>
      <c r="BA933" s="32">
        <v>211226.79</v>
      </c>
      <c r="BB933" s="32">
        <v>0</v>
      </c>
      <c r="BC933" s="32">
        <v>0.21</v>
      </c>
      <c r="BD933" s="32">
        <v>0.21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29</v>
      </c>
      <c r="B934" s="3" t="s">
        <v>3164</v>
      </c>
      <c r="C934" s="41" t="s">
        <v>3165</v>
      </c>
      <c r="D934" s="7" t="s">
        <v>18</v>
      </c>
      <c r="E934" s="7" t="s">
        <v>30</v>
      </c>
      <c r="F934" s="7" t="s">
        <v>31</v>
      </c>
      <c r="G934" s="7" t="e">
        <f t="shared" ca="1" si="30"/>
        <v>#NAME?</v>
      </c>
      <c r="H934" s="26" t="s">
        <v>215</v>
      </c>
      <c r="I934" s="26" t="s">
        <v>23</v>
      </c>
      <c r="J934" s="7" t="str">
        <f t="shared" si="38"/>
        <v>Não</v>
      </c>
      <c r="K934" s="27">
        <v>45637</v>
      </c>
      <c r="L934" s="27"/>
      <c r="M934" s="7" t="s">
        <v>115</v>
      </c>
      <c r="N934" s="28">
        <v>1.2E-2</v>
      </c>
      <c r="O934" s="7" t="s">
        <v>23</v>
      </c>
      <c r="P934" s="29">
        <v>0</v>
      </c>
      <c r="Q934" s="47"/>
      <c r="R934" s="30"/>
      <c r="S934" s="7" t="s">
        <v>208</v>
      </c>
      <c r="T934" s="7" t="s">
        <v>3166</v>
      </c>
      <c r="U934" s="7" t="s">
        <v>117</v>
      </c>
      <c r="V934" s="26" t="e">
        <f t="shared" ca="1" si="31"/>
        <v>#NAME?</v>
      </c>
      <c r="W934" s="7"/>
      <c r="X934" s="7" t="s">
        <v>34</v>
      </c>
      <c r="Y934" s="31"/>
      <c r="Z934" s="32"/>
      <c r="AA934" s="91">
        <v>45673</v>
      </c>
      <c r="AB934" s="34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>
        <v>0</v>
      </c>
      <c r="BD934" s="32">
        <v>1027513.58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29</v>
      </c>
      <c r="B935" s="3" t="s">
        <v>3164</v>
      </c>
      <c r="C935" s="41" t="s">
        <v>3167</v>
      </c>
      <c r="D935" s="7" t="s">
        <v>18</v>
      </c>
      <c r="E935" s="7" t="s">
        <v>30</v>
      </c>
      <c r="F935" s="7" t="s">
        <v>31</v>
      </c>
      <c r="G935" s="7" t="e">
        <f t="shared" ca="1" si="30"/>
        <v>#NAME?</v>
      </c>
      <c r="H935" s="26" t="s">
        <v>224</v>
      </c>
      <c r="I935" s="26" t="s">
        <v>310</v>
      </c>
      <c r="J935" s="7" t="str">
        <f t="shared" si="38"/>
        <v>Não</v>
      </c>
      <c r="K935" s="27">
        <v>45159</v>
      </c>
      <c r="L935" s="27"/>
      <c r="M935" s="7" t="s">
        <v>22</v>
      </c>
      <c r="N935" s="28">
        <v>1.2E-2</v>
      </c>
      <c r="O935" s="7" t="s">
        <v>23</v>
      </c>
      <c r="P935" s="29">
        <v>0</v>
      </c>
      <c r="Q935" s="47"/>
      <c r="R935" s="30" t="s">
        <v>3168</v>
      </c>
      <c r="S935" s="7" t="s">
        <v>208</v>
      </c>
      <c r="T935" s="7" t="s">
        <v>3166</v>
      </c>
      <c r="U935" s="7" t="s">
        <v>117</v>
      </c>
      <c r="V935" s="26" t="e">
        <f t="shared" ca="1" si="31"/>
        <v>#NAME?</v>
      </c>
      <c r="W935" s="7"/>
      <c r="X935" s="7" t="s">
        <v>34</v>
      </c>
      <c r="Y935" s="31" t="s">
        <v>210</v>
      </c>
      <c r="Z935" s="32"/>
      <c r="AA935" s="33">
        <v>45159</v>
      </c>
      <c r="AB935" s="34">
        <v>49075100012148</v>
      </c>
      <c r="AC935" s="32"/>
      <c r="AD935" s="32"/>
      <c r="AE935" s="32"/>
      <c r="AF935" s="32"/>
      <c r="AG935" s="32"/>
      <c r="AH935" s="32"/>
      <c r="AI935" s="32">
        <v>0</v>
      </c>
      <c r="AJ935" s="32">
        <v>0</v>
      </c>
      <c r="AK935" s="32">
        <v>0</v>
      </c>
      <c r="AL935" s="32">
        <v>0</v>
      </c>
      <c r="AM935" s="32">
        <v>211510.28</v>
      </c>
      <c r="AN935" s="32">
        <v>213108.31</v>
      </c>
      <c r="AO935" s="32">
        <v>214818.17</v>
      </c>
      <c r="AP935" s="32">
        <v>233600.15</v>
      </c>
      <c r="AQ935" s="32">
        <v>234755.16</v>
      </c>
      <c r="AR935" s="32">
        <v>236867.04</v>
      </c>
      <c r="AS935" s="32">
        <v>238650.84</v>
      </c>
      <c r="AT935" s="32">
        <v>240282.31</v>
      </c>
      <c r="AU935" s="32">
        <v>242157.27</v>
      </c>
      <c r="AV935" s="32">
        <v>244070.6</v>
      </c>
      <c r="AW935" s="32">
        <v>245977.1</v>
      </c>
      <c r="AX935" s="32">
        <v>247556</v>
      </c>
      <c r="AY935" s="32">
        <v>249318.85</v>
      </c>
      <c r="AZ935" s="32">
        <v>0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29</v>
      </c>
      <c r="B936" s="40" t="s">
        <v>3169</v>
      </c>
      <c r="C936" s="41" t="s">
        <v>3170</v>
      </c>
      <c r="D936" s="7" t="s">
        <v>107</v>
      </c>
      <c r="E936" s="7" t="s">
        <v>19</v>
      </c>
      <c r="F936" s="7" t="s">
        <v>467</v>
      </c>
      <c r="G936" s="7" t="e">
        <f t="shared" ca="1" si="30"/>
        <v>#NAME?</v>
      </c>
      <c r="H936" s="26" t="s">
        <v>215</v>
      </c>
      <c r="I936" s="26" t="s">
        <v>23</v>
      </c>
      <c r="J936" s="7" t="str">
        <f t="shared" si="38"/>
        <v>Sim</v>
      </c>
      <c r="K936" s="27">
        <v>45407</v>
      </c>
      <c r="L936" s="27"/>
      <c r="M936" s="7" t="s">
        <v>22</v>
      </c>
      <c r="N936" s="28">
        <v>1.2E-2</v>
      </c>
      <c r="O936" s="7" t="s">
        <v>23</v>
      </c>
      <c r="P936" s="29">
        <v>0</v>
      </c>
      <c r="Q936" s="39" t="s">
        <v>3171</v>
      </c>
      <c r="R936" s="30"/>
      <c r="S936" s="7" t="s">
        <v>208</v>
      </c>
      <c r="T936" s="6" t="s">
        <v>3172</v>
      </c>
      <c r="U936" s="7" t="s">
        <v>19</v>
      </c>
      <c r="V936" s="26" t="e">
        <f t="shared" ca="1" si="31"/>
        <v>#NAME?</v>
      </c>
      <c r="W936" s="7"/>
      <c r="X936" s="7" t="s">
        <v>232</v>
      </c>
      <c r="Y936" s="31" t="s">
        <v>210</v>
      </c>
      <c r="Z936" s="32"/>
      <c r="AA936" s="33">
        <v>45407</v>
      </c>
      <c r="AB936" s="34">
        <v>49075100014221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>
        <v>130756.33</v>
      </c>
      <c r="AV936" s="32">
        <v>131987.1</v>
      </c>
      <c r="AW936" s="32">
        <v>132528.1</v>
      </c>
      <c r="AX936" s="32">
        <v>133374.9</v>
      </c>
      <c r="AY936" s="32">
        <v>149390.70000000001</v>
      </c>
      <c r="AZ936" s="32">
        <v>150338.15</v>
      </c>
      <c r="BA936" s="32">
        <v>151288.16</v>
      </c>
      <c r="BB936" s="32">
        <v>151950.37</v>
      </c>
      <c r="BC936" s="32">
        <v>151582.01999999999</v>
      </c>
      <c r="BD936" s="32">
        <v>152090.13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29</v>
      </c>
      <c r="B937" s="40" t="s">
        <v>3173</v>
      </c>
      <c r="C937" s="41" t="s">
        <v>3174</v>
      </c>
      <c r="D937" s="7" t="s">
        <v>112</v>
      </c>
      <c r="E937" s="7" t="s">
        <v>30</v>
      </c>
      <c r="F937" s="7" t="s">
        <v>251</v>
      </c>
      <c r="G937" s="7" t="e">
        <f t="shared" ca="1" si="30"/>
        <v>#NAME?</v>
      </c>
      <c r="H937" s="26" t="s">
        <v>215</v>
      </c>
      <c r="I937" s="26" t="s">
        <v>23</v>
      </c>
      <c r="J937" s="7" t="str">
        <f t="shared" si="38"/>
        <v>Não</v>
      </c>
      <c r="K937" s="27">
        <v>45421</v>
      </c>
      <c r="L937" s="27"/>
      <c r="M937" s="7" t="s">
        <v>22</v>
      </c>
      <c r="N937" s="28">
        <v>1.2E-2</v>
      </c>
      <c r="O937" s="7" t="s">
        <v>23</v>
      </c>
      <c r="P937" s="29">
        <v>0</v>
      </c>
      <c r="Q937" s="39"/>
      <c r="R937" s="30"/>
      <c r="S937" s="7" t="s">
        <v>208</v>
      </c>
      <c r="T937" s="12" t="s">
        <v>3175</v>
      </c>
      <c r="U937" s="7" t="s">
        <v>127</v>
      </c>
      <c r="V937" s="26" t="e">
        <f t="shared" ca="1" si="31"/>
        <v>#NAME?</v>
      </c>
      <c r="W937" s="7"/>
      <c r="X937" s="7" t="s">
        <v>34</v>
      </c>
      <c r="Y937" s="31" t="s">
        <v>210</v>
      </c>
      <c r="Z937" s="32"/>
      <c r="AA937" s="33">
        <v>45421</v>
      </c>
      <c r="AB937" s="34">
        <v>49075100014639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>
        <v>100722.2</v>
      </c>
      <c r="AW937" s="32">
        <v>101684.2</v>
      </c>
      <c r="AX937" s="32">
        <v>102729.3</v>
      </c>
      <c r="AY937" s="32">
        <v>103610.52</v>
      </c>
      <c r="AZ937" s="32">
        <v>104323.39</v>
      </c>
      <c r="BA937" s="32">
        <v>105380.02</v>
      </c>
      <c r="BB937" s="32">
        <v>106181.84</v>
      </c>
      <c r="BC937" s="32">
        <v>130642.39</v>
      </c>
      <c r="BD937" s="32">
        <v>131817.59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5" t="s">
        <v>29</v>
      </c>
      <c r="B938" s="40" t="s">
        <v>3176</v>
      </c>
      <c r="C938" s="41" t="s">
        <v>3177</v>
      </c>
      <c r="D938" s="7" t="s">
        <v>18</v>
      </c>
      <c r="E938" s="7" t="s">
        <v>19</v>
      </c>
      <c r="F938" s="7" t="s">
        <v>1137</v>
      </c>
      <c r="G938" s="7" t="e">
        <f t="shared" ca="1" si="30"/>
        <v>#NAME?</v>
      </c>
      <c r="H938" s="26" t="s">
        <v>224</v>
      </c>
      <c r="I938" s="26" t="s">
        <v>310</v>
      </c>
      <c r="J938" s="7" t="str">
        <f t="shared" si="38"/>
        <v>Não</v>
      </c>
      <c r="K938" s="27">
        <v>45394</v>
      </c>
      <c r="L938" s="27"/>
      <c r="M938" s="7" t="s">
        <v>273</v>
      </c>
      <c r="N938" s="28">
        <v>0</v>
      </c>
      <c r="O938" s="7" t="s">
        <v>23</v>
      </c>
      <c r="P938" s="29">
        <v>0</v>
      </c>
      <c r="Q938" s="47"/>
      <c r="R938" s="30"/>
      <c r="S938" s="7" t="s">
        <v>208</v>
      </c>
      <c r="T938" s="6" t="s">
        <v>3178</v>
      </c>
      <c r="U938" s="7" t="s">
        <v>1886</v>
      </c>
      <c r="V938" s="26" t="e">
        <f t="shared" ca="1" si="31"/>
        <v>#NAME?</v>
      </c>
      <c r="W938" s="7"/>
      <c r="X938" s="7" t="s">
        <v>34</v>
      </c>
      <c r="Y938" s="31" t="s">
        <v>210</v>
      </c>
      <c r="Z938" s="32"/>
      <c r="AA938" s="33">
        <v>45394</v>
      </c>
      <c r="AB938" s="34">
        <v>49075100014231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>
        <v>40169.61</v>
      </c>
      <c r="AV938" s="32">
        <v>45573.03</v>
      </c>
      <c r="AW938" s="32">
        <v>51030.45</v>
      </c>
      <c r="AX938" s="32">
        <v>61618.31</v>
      </c>
      <c r="AY938" s="32">
        <v>70288.259999999995</v>
      </c>
      <c r="AZ938" s="32">
        <v>85004.61</v>
      </c>
      <c r="BA938" s="32">
        <v>0</v>
      </c>
      <c r="BB938" s="32">
        <v>0</v>
      </c>
      <c r="BC938" s="32">
        <v>0</v>
      </c>
      <c r="BD938" s="32">
        <v>0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18"/>
      <c r="B939" s="218"/>
      <c r="C939" s="49"/>
      <c r="D939" s="219"/>
      <c r="E939" s="219"/>
      <c r="F939" s="126"/>
      <c r="G939" s="126"/>
      <c r="H939" s="220"/>
      <c r="I939" s="221"/>
      <c r="J939" s="220"/>
      <c r="K939" s="222"/>
      <c r="L939" s="222"/>
      <c r="M939" s="126"/>
      <c r="N939" s="223"/>
      <c r="O939" s="223"/>
      <c r="P939" s="224"/>
      <c r="Q939" s="85"/>
      <c r="R939" s="85"/>
      <c r="S939" s="126"/>
      <c r="T939" s="126"/>
      <c r="U939" s="126"/>
      <c r="V939" s="126"/>
      <c r="W939" s="222"/>
      <c r="X939" s="222"/>
      <c r="Y939" s="222"/>
      <c r="Z939" s="225"/>
      <c r="AA939" s="225"/>
      <c r="AB939" s="225"/>
      <c r="AC939" s="226"/>
      <c r="AD939" s="226"/>
      <c r="AE939" s="226"/>
      <c r="AF939" s="226"/>
      <c r="AG939" s="226"/>
      <c r="AH939" s="226"/>
      <c r="AI939" s="226"/>
      <c r="AJ939" s="226"/>
      <c r="AK939" s="226"/>
      <c r="AL939" s="226"/>
      <c r="AM939" s="226"/>
      <c r="AN939" s="226"/>
      <c r="AO939" s="226"/>
      <c r="AP939" s="226"/>
      <c r="AQ939" s="226"/>
      <c r="AR939" s="226"/>
      <c r="AS939" s="226"/>
      <c r="AT939" s="226"/>
      <c r="AU939" s="226"/>
      <c r="AV939" s="226"/>
      <c r="AW939" s="226"/>
      <c r="AX939" s="226"/>
      <c r="AY939" s="226"/>
      <c r="AZ939" s="226"/>
      <c r="BA939" s="226"/>
      <c r="BB939" s="226"/>
      <c r="BC939" s="226"/>
      <c r="BD939" s="226"/>
      <c r="BE939" s="226"/>
    </row>
    <row r="940" spans="1:57" ht="15.75" customHeight="1">
      <c r="A940" s="218"/>
      <c r="B940" s="218"/>
      <c r="C940" s="49"/>
      <c r="D940" s="219"/>
      <c r="E940" s="219"/>
      <c r="F940" s="126"/>
      <c r="G940" s="126"/>
      <c r="H940" s="220"/>
      <c r="I940" s="221"/>
      <c r="J940" s="220"/>
      <c r="K940" s="222"/>
      <c r="L940" s="222"/>
      <c r="M940" s="126"/>
      <c r="N940" s="223"/>
      <c r="O940" s="223"/>
      <c r="P940" s="224"/>
      <c r="Q940" s="85"/>
      <c r="R940" s="85"/>
      <c r="S940" s="126"/>
      <c r="T940" s="126"/>
      <c r="U940" s="126"/>
      <c r="V940" s="126"/>
      <c r="W940" s="222"/>
      <c r="X940" s="222"/>
      <c r="Y940" s="222"/>
      <c r="Z940" s="225"/>
      <c r="AA940" s="225"/>
      <c r="AB940" s="225"/>
      <c r="AC940" s="226"/>
      <c r="AD940" s="226"/>
      <c r="AE940" s="226"/>
      <c r="AF940" s="226"/>
      <c r="AG940" s="226"/>
      <c r="AH940" s="226"/>
      <c r="AI940" s="226"/>
      <c r="AJ940" s="226"/>
      <c r="AK940" s="226"/>
      <c r="AL940" s="226"/>
      <c r="AM940" s="226"/>
      <c r="AN940" s="226"/>
      <c r="AO940" s="226"/>
      <c r="AP940" s="226"/>
      <c r="AQ940" s="226"/>
      <c r="AR940" s="226"/>
      <c r="AS940" s="226"/>
      <c r="AT940" s="226"/>
      <c r="AU940" s="226"/>
      <c r="AV940" s="226"/>
      <c r="AW940" s="226"/>
      <c r="AX940" s="226"/>
      <c r="AY940" s="226"/>
      <c r="AZ940" s="226"/>
      <c r="BA940" s="226"/>
      <c r="BB940" s="226"/>
      <c r="BC940" s="226"/>
      <c r="BD940" s="226"/>
      <c r="BE940" s="226"/>
    </row>
    <row r="941" spans="1:57" ht="15.75" customHeight="1">
      <c r="A941" s="227"/>
      <c r="B941" s="228" t="s">
        <v>3179</v>
      </c>
      <c r="C941" s="229">
        <f>COUNTIF(H:H,"Ativo")</f>
        <v>439</v>
      </c>
      <c r="F941" s="126"/>
      <c r="G941" s="126"/>
      <c r="H941" s="126"/>
      <c r="I941" s="230"/>
      <c r="J941" s="126"/>
      <c r="K941" s="222"/>
      <c r="L941" s="222"/>
      <c r="M941" s="126"/>
      <c r="N941" s="223"/>
      <c r="O941" s="223"/>
      <c r="P941" s="224"/>
      <c r="Q941" s="85"/>
      <c r="R941" s="85"/>
      <c r="S941" s="126"/>
      <c r="T941" s="154"/>
      <c r="U941" s="154"/>
      <c r="V941" s="126"/>
      <c r="W941" s="222"/>
      <c r="X941" s="222"/>
      <c r="Y941" s="222"/>
      <c r="Z941" s="225"/>
      <c r="AA941" s="225"/>
      <c r="AB941" s="225"/>
      <c r="AC941" s="231">
        <f t="shared" ref="AC941:BE941" si="39">SUM(AC3:AC940)</f>
        <v>0</v>
      </c>
      <c r="AD941" s="231">
        <f t="shared" si="39"/>
        <v>0</v>
      </c>
      <c r="AE941" s="231">
        <f t="shared" si="39"/>
        <v>11487265.990000002</v>
      </c>
      <c r="AF941" s="231">
        <f t="shared" si="39"/>
        <v>27095720.269999996</v>
      </c>
      <c r="AG941" s="231">
        <f t="shared" si="39"/>
        <v>67316998.840000018</v>
      </c>
      <c r="AH941" s="231">
        <f t="shared" si="39"/>
        <v>121282813.75999999</v>
      </c>
      <c r="AI941" s="231">
        <f t="shared" si="39"/>
        <v>158430126.59000015</v>
      </c>
      <c r="AJ941" s="231">
        <f t="shared" si="39"/>
        <v>176470655.85999987</v>
      </c>
      <c r="AK941" s="231">
        <f t="shared" si="39"/>
        <v>200958619.3900001</v>
      </c>
      <c r="AL941" s="231">
        <f t="shared" si="39"/>
        <v>222907286.78000036</v>
      </c>
      <c r="AM941" s="231">
        <f t="shared" si="39"/>
        <v>249199264.38999993</v>
      </c>
      <c r="AN941" s="231">
        <f t="shared" si="39"/>
        <v>250644923.85999984</v>
      </c>
      <c r="AO941" s="231">
        <f t="shared" si="39"/>
        <v>258419762.56000003</v>
      </c>
      <c r="AP941" s="231">
        <f t="shared" si="39"/>
        <v>266716379.45000032</v>
      </c>
      <c r="AQ941" s="231">
        <f t="shared" si="39"/>
        <v>274958096.23000032</v>
      </c>
      <c r="AR941" s="231">
        <f t="shared" si="39"/>
        <v>299052900.73000032</v>
      </c>
      <c r="AS941" s="231">
        <f t="shared" si="39"/>
        <v>307051791.96000004</v>
      </c>
      <c r="AT941" s="231">
        <f t="shared" si="39"/>
        <v>305990253.87999988</v>
      </c>
      <c r="AU941" s="231">
        <f t="shared" si="39"/>
        <v>321180823.67000014</v>
      </c>
      <c r="AV941" s="231">
        <f t="shared" si="39"/>
        <v>330498211.71000016</v>
      </c>
      <c r="AW941" s="231">
        <f t="shared" si="39"/>
        <v>337035449.65000004</v>
      </c>
      <c r="AX941" s="231">
        <f t="shared" si="39"/>
        <v>282738204.07999974</v>
      </c>
      <c r="AY941" s="231">
        <f t="shared" si="39"/>
        <v>262223673.79000008</v>
      </c>
      <c r="AZ941" s="231">
        <f t="shared" si="39"/>
        <v>256272540.12999985</v>
      </c>
      <c r="BA941" s="231">
        <f t="shared" si="39"/>
        <v>252318336.78000003</v>
      </c>
      <c r="BB941" s="231">
        <f t="shared" si="39"/>
        <v>264045058.64999995</v>
      </c>
      <c r="BC941" s="231">
        <f t="shared" si="39"/>
        <v>268414282.72999993</v>
      </c>
      <c r="BD941" s="231">
        <f t="shared" si="39"/>
        <v>273026462.79000002</v>
      </c>
      <c r="BE941" s="231" t="e">
        <f t="shared" ca="1" si="39"/>
        <v>#NAME?</v>
      </c>
    </row>
    <row r="942" spans="1:57" ht="15.75" customHeight="1">
      <c r="A942" s="232"/>
      <c r="B942" s="233" t="s">
        <v>3180</v>
      </c>
      <c r="C942" s="234">
        <f>COUNTIF(H:H,"Inativo")</f>
        <v>280</v>
      </c>
      <c r="F942" s="220"/>
      <c r="G942" s="220"/>
      <c r="H942" s="219"/>
      <c r="I942" s="235"/>
      <c r="J942" s="219"/>
      <c r="K942" s="236"/>
      <c r="L942" s="237"/>
      <c r="M942" s="219"/>
      <c r="N942" s="223"/>
      <c r="O942" s="223"/>
      <c r="P942" s="224"/>
      <c r="Q942" s="85"/>
      <c r="R942" s="85"/>
      <c r="S942" s="126"/>
      <c r="T942" s="154"/>
      <c r="U942" s="154"/>
      <c r="V942" s="126"/>
      <c r="W942" s="237"/>
      <c r="X942" s="237"/>
      <c r="Y942" s="237"/>
      <c r="Z942" s="225"/>
      <c r="AA942" s="225"/>
      <c r="AB942" s="225"/>
      <c r="AC942" s="226"/>
      <c r="AD942" s="226"/>
      <c r="AE942" s="226"/>
      <c r="AF942" s="226"/>
      <c r="AG942" s="226"/>
      <c r="AH942" s="226"/>
      <c r="AI942" s="226"/>
      <c r="AJ942" s="226"/>
      <c r="AK942" s="226"/>
      <c r="AL942" s="226"/>
      <c r="AM942" s="226"/>
      <c r="AN942" s="226"/>
      <c r="AO942" s="226"/>
      <c r="AP942" s="226"/>
      <c r="AQ942" s="226"/>
      <c r="AR942" s="226"/>
      <c r="AS942" s="226"/>
      <c r="AT942" s="226"/>
      <c r="AU942" s="226"/>
      <c r="AV942" s="226"/>
      <c r="AW942" s="226"/>
      <c r="AX942" s="226"/>
      <c r="AY942" s="226"/>
      <c r="AZ942" s="226"/>
      <c r="BA942" s="226"/>
      <c r="BB942" s="226"/>
      <c r="BC942" s="226"/>
      <c r="BD942" s="226"/>
      <c r="BE942" s="226"/>
    </row>
    <row r="943" spans="1:57" ht="15.75" customHeight="1">
      <c r="A943" s="232"/>
      <c r="B943" s="233" t="s">
        <v>3181</v>
      </c>
      <c r="C943" s="234">
        <f>COUNTIF(H:H,"Encerrado")</f>
        <v>185</v>
      </c>
      <c r="F943" s="220"/>
      <c r="G943" s="220"/>
      <c r="H943" s="219"/>
      <c r="I943" s="235"/>
      <c r="J943" s="219"/>
      <c r="K943" s="236"/>
      <c r="L943" s="237"/>
      <c r="M943" s="219"/>
      <c r="N943" s="223"/>
      <c r="O943" s="223"/>
      <c r="P943" s="224"/>
      <c r="Q943" s="85"/>
      <c r="R943" s="85"/>
      <c r="S943" s="126"/>
      <c r="T943" s="154"/>
      <c r="U943" s="154"/>
      <c r="V943" s="126"/>
      <c r="W943" s="237"/>
      <c r="X943" s="237"/>
      <c r="Y943" s="237"/>
      <c r="Z943" s="225"/>
      <c r="AA943" s="225"/>
      <c r="AB943" s="225"/>
      <c r="AC943" s="226"/>
      <c r="AD943" s="226"/>
      <c r="AE943" s="226"/>
      <c r="AF943" s="226"/>
      <c r="AG943" s="226"/>
      <c r="AH943" s="226"/>
      <c r="AI943" s="226"/>
      <c r="AJ943" s="226"/>
      <c r="AK943" s="226"/>
      <c r="AL943" s="226"/>
      <c r="AM943" s="226"/>
      <c r="AN943" s="226"/>
      <c r="AO943" s="226"/>
      <c r="AP943" s="226"/>
      <c r="AQ943" s="226"/>
      <c r="AR943" s="226"/>
      <c r="AS943" s="226"/>
      <c r="AT943" s="226"/>
      <c r="AU943" s="226"/>
      <c r="AV943" s="226"/>
      <c r="AW943" s="226"/>
      <c r="AX943" s="226"/>
      <c r="AY943" s="226"/>
      <c r="AZ943" s="226"/>
      <c r="BA943" s="226"/>
      <c r="BB943" s="226"/>
      <c r="BC943" s="226"/>
      <c r="BD943" s="226"/>
      <c r="BE943" s="226"/>
    </row>
    <row r="944" spans="1:57" ht="15.75" customHeight="1">
      <c r="A944" s="238"/>
      <c r="B944" s="239" t="s">
        <v>3182</v>
      </c>
      <c r="C944" s="240">
        <f>COUNTIF(H:H,"Pode Operar")</f>
        <v>32</v>
      </c>
      <c r="F944" s="220"/>
      <c r="G944" s="220"/>
      <c r="H944" s="219"/>
      <c r="I944" s="235"/>
      <c r="J944" s="219"/>
      <c r="K944" s="236"/>
      <c r="L944" s="237"/>
      <c r="M944" s="219"/>
      <c r="N944" s="223"/>
      <c r="O944" s="223"/>
      <c r="P944" s="224"/>
      <c r="Q944" s="85"/>
      <c r="R944" s="85"/>
      <c r="S944" s="126"/>
      <c r="T944" s="154"/>
      <c r="U944" s="154"/>
      <c r="V944" s="126"/>
      <c r="W944" s="237"/>
      <c r="X944" s="237"/>
      <c r="Y944" s="237"/>
      <c r="Z944" s="225"/>
      <c r="AA944" s="225"/>
      <c r="AB944" s="225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</row>
    <row r="945" spans="1:57" ht="15.75" customHeight="1">
      <c r="A945" s="241"/>
      <c r="B945" s="241"/>
      <c r="C945" s="242"/>
      <c r="D945" s="220"/>
      <c r="E945" s="220"/>
      <c r="F945" s="243"/>
      <c r="G945" s="243"/>
      <c r="H945" s="219"/>
      <c r="I945" s="235"/>
      <c r="J945" s="219"/>
      <c r="K945" s="236"/>
      <c r="L945" s="222"/>
      <c r="M945" s="126"/>
      <c r="N945" s="223"/>
      <c r="O945" s="223"/>
      <c r="P945" s="224"/>
      <c r="Q945" s="85"/>
      <c r="R945" s="85"/>
      <c r="S945" s="126"/>
      <c r="T945" s="244"/>
      <c r="U945" s="126"/>
      <c r="V945" s="126"/>
      <c r="W945" s="222"/>
      <c r="X945" s="222"/>
      <c r="Y945" s="222"/>
      <c r="Z945" s="225"/>
      <c r="AA945" s="225"/>
      <c r="AB945" s="225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</row>
    <row r="946" spans="1:57" ht="15.75" customHeight="1">
      <c r="A946" s="241"/>
      <c r="B946" s="241"/>
      <c r="C946" s="242"/>
      <c r="D946" s="220"/>
      <c r="E946" s="220"/>
      <c r="F946" s="243"/>
      <c r="G946" s="243"/>
      <c r="H946" s="219"/>
      <c r="I946" s="235"/>
      <c r="J946" s="219"/>
      <c r="K946" s="236"/>
      <c r="L946" s="222"/>
      <c r="M946" s="126"/>
      <c r="N946" s="223"/>
      <c r="O946" s="223"/>
      <c r="P946" s="224"/>
      <c r="Q946" s="85"/>
      <c r="R946" s="85"/>
      <c r="S946" s="126"/>
      <c r="T946" s="244"/>
      <c r="U946" s="126"/>
      <c r="V946" s="126"/>
      <c r="W946" s="222"/>
      <c r="X946" s="222"/>
      <c r="Y946" s="222"/>
      <c r="Z946" s="225"/>
      <c r="AA946" s="225"/>
      <c r="AB946" s="225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</row>
    <row r="947" spans="1:57" ht="15.75" customHeight="1">
      <c r="A947" s="241"/>
      <c r="B947" s="241"/>
      <c r="C947" s="242"/>
      <c r="D947" s="220"/>
      <c r="E947" s="220"/>
      <c r="F947" s="243"/>
      <c r="G947" s="243"/>
      <c r="H947" s="219"/>
      <c r="I947" s="235"/>
      <c r="J947" s="219"/>
      <c r="K947" s="236"/>
      <c r="L947" s="222"/>
      <c r="M947" s="126"/>
      <c r="N947" s="223"/>
      <c r="O947" s="223"/>
      <c r="P947" s="224"/>
      <c r="Q947" s="85"/>
      <c r="R947" s="85"/>
      <c r="S947" s="126"/>
      <c r="T947" s="244"/>
      <c r="U947" s="126"/>
      <c r="V947" s="126"/>
      <c r="W947" s="222"/>
      <c r="X947" s="222"/>
      <c r="Y947" s="222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</sheetData>
  <customSheetViews>
    <customSheetView guid="{5084E74F-DF12-4865-9152-FBAA0EAE3E6A}" filter="1" showAutoFilter="1">
      <pageMargins left="0.511811024" right="0.511811024" top="0.78740157499999996" bottom="0.78740157499999996" header="0.31496062000000002" footer="0.31496062000000002"/>
      <autoFilter ref="K2:K945" xr:uid="{A35577BF-1CCF-4467-B804-2C758CE32E90}"/>
    </customSheetView>
    <customSheetView guid="{B3C344E1-80FC-4A2A-BB07-76864360F086}" filter="1" showAutoFilter="1">
      <pageMargins left="0.511811024" right="0.511811024" top="0.78740157499999996" bottom="0.78740157499999996" header="0.31496062000000002" footer="0.31496062000000002"/>
      <autoFilter ref="B2:AL945" xr:uid="{A3D2A969-3124-4328-9748-CD8F6D37330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7D0EF3D-D781-4FB3-ACF3-5014C61B1DEB}" filter="1" showAutoFilter="1">
      <pageMargins left="0.511811024" right="0.511811024" top="0.78740157499999996" bottom="0.78740157499999996" header="0.31496062000000002" footer="0.31496062000000002"/>
      <autoFilter ref="A2:AR936" xr:uid="{B995608B-254A-4DCC-A765-C6CA36067BD8}"/>
    </customSheetView>
    <customSheetView guid="{3FB0D668-5306-4D81-9D4E-6EA6AB4C30AE}" filter="1" showAutoFilter="1">
      <pageMargins left="0.511811024" right="0.511811024" top="0.78740157499999996" bottom="0.78740157499999996" header="0.31496062000000002" footer="0.31496062000000002"/>
      <autoFilter ref="A2:AT936" xr:uid="{17BED68E-DD28-44FA-90C6-4C401BC4573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C0D6444-0954-4E03-AD52-445938E7A5D3}" filter="1" showAutoFilter="1">
      <pageMargins left="0.511811024" right="0.511811024" top="0.78740157499999996" bottom="0.78740157499999996" header="0.31496062000000002" footer="0.31496062000000002"/>
      <autoFilter ref="A1:AN940" xr:uid="{581CCACF-2B63-4DF9-8478-7CCF812FFAD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525FF7C-1272-4238-BBC4-57C11BE60FF2}" filter="1" showAutoFilter="1">
      <pageMargins left="0.511811024" right="0.511811024" top="0.78740157499999996" bottom="0.78740157499999996" header="0.31496062000000002" footer="0.31496062000000002"/>
      <autoFilter ref="A1:AQ936" xr:uid="{FEC32FF6-F053-4574-BD79-4F517289DCDC}"/>
    </customSheetView>
    <customSheetView guid="{69CDAC5E-53A8-412C-A14C-FCCBE7D2A61D}" filter="1" showAutoFilter="1">
      <pageMargins left="0.511811024" right="0.511811024" top="0.78740157499999996" bottom="0.78740157499999996" header="0.31496062000000002" footer="0.31496062000000002"/>
      <autoFilter ref="AK2:AK945" xr:uid="{91FAAE2C-AB74-410D-BEA1-0818D457AF5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6943E55-EB48-414A-8E23-287D999F2ED3}" filter="1" showAutoFilter="1">
      <pageMargins left="0.511811024" right="0.511811024" top="0.78740157499999996" bottom="0.78740157499999996" header="0.31496062000000002" footer="0.31496062000000002"/>
      <autoFilter ref="D2:F945" xr:uid="{9DDFD4AE-A294-449F-B264-DCF176ACBFF0}"/>
    </customSheetView>
    <customSheetView guid="{CE414C24-45A7-4B78-90FD-02424ACC8FAE}" filter="1" showAutoFilter="1">
      <pageMargins left="0.511811024" right="0.511811024" top="0.78740157499999996" bottom="0.78740157499999996" header="0.31496062000000002" footer="0.31496062000000002"/>
      <autoFilter ref="B2:AK940" xr:uid="{CD68390F-AB06-44D4-BFDA-AF8549E6BF5B}"/>
    </customSheetView>
    <customSheetView guid="{00A66A2E-82FD-4CFB-97D3-CB640F541EF1}" filter="1" showAutoFilter="1">
      <pageMargins left="0.511811024" right="0.511811024" top="0.78740157499999996" bottom="0.78740157499999996" header="0.31496062000000002" footer="0.31496062000000002"/>
      <autoFilter ref="A1:AN940" xr:uid="{4882DCCD-F4C1-4D2B-82A3-FB81E21A307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C123B11-63D5-4266-8DE8-940ED1BD320F}" filter="1" showAutoFilter="1">
      <pageMargins left="0.511811024" right="0.511811024" top="0.78740157499999996" bottom="0.78740157499999996" header="0.31496062000000002" footer="0.31496062000000002"/>
      <autoFilter ref="A1:AT936" xr:uid="{C4FFB343-DA5C-4B38-9598-FD5EA4C5D27E}">
        <filterColumn colId="3">
          <filters>
            <filter val="Altum"/>
            <filter val="Bluemetrix"/>
            <filter val="Bluemetrix (MI)"/>
            <filter val="Escritório"/>
            <filter val="MI Smart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EEDFF61-163D-41E6-88A9-99A8D73C1411}" filter="1" showAutoFilter="1">
      <pageMargins left="0.511811024" right="0.511811024" top="0.78740157499999996" bottom="0.78740157499999996" header="0.31496062000000002" footer="0.31496062000000002"/>
      <autoFilter ref="B2:AK945" xr:uid="{7E74F0A0-2986-4901-943F-9A25A71331D5}"/>
    </customSheetView>
    <customSheetView guid="{D78B05E1-B600-4659-9D86-BAE7DD403BE2}" filter="1" showAutoFilter="1">
      <pageMargins left="0.511811024" right="0.511811024" top="0.78740157499999996" bottom="0.78740157499999996" header="0.31496062000000002" footer="0.31496062000000002"/>
      <autoFilter ref="B2:AI940" xr:uid="{031BA5B8-26DB-4ADD-9F41-3C92EB7FADAE}"/>
    </customSheetView>
    <customSheetView guid="{B361FA1E-8149-4B58-BE7F-C1F4BCFDEE44}" filter="1" showAutoFilter="1">
      <pageMargins left="0.511811024" right="0.511811024" top="0.78740157499999996" bottom="0.78740157499999996" header="0.31496062000000002" footer="0.31496062000000002"/>
      <autoFilter ref="B2:AL940" xr:uid="{63069064-D4D9-4899-968A-8B19479E36A1}"/>
    </customSheetView>
    <customSheetView guid="{77EA2287-A63E-4C72-B03F-B82EBB7E42E5}" filter="1" showAutoFilter="1">
      <pageMargins left="0.511811024" right="0.511811024" top="0.78740157499999996" bottom="0.78740157499999996" header="0.31496062000000002" footer="0.31496062000000002"/>
      <autoFilter ref="J1:P934" xr:uid="{AB1D3C3E-A30E-453B-88DD-4A7932872ACB}"/>
    </customSheetView>
    <customSheetView guid="{3017FDE2-5A23-4DF2-BF56-B741378CA6E0}" filter="1" showAutoFilter="1">
      <pageMargins left="0.511811024" right="0.511811024" top="0.78740157499999996" bottom="0.78740157499999996" header="0.31496062000000002" footer="0.31496062000000002"/>
      <autoFilter ref="B2:AK940" xr:uid="{643FF139-9172-4B26-8AAC-D0CABF1ADCD7}"/>
    </customSheetView>
    <customSheetView guid="{07ACC3B8-4AD1-4091-9EDE-2236842F820A}" filter="1" showAutoFilter="1">
      <pageMargins left="0.511811024" right="0.511811024" top="0.78740157499999996" bottom="0.78740157499999996" header="0.31496062000000002" footer="0.31496062000000002"/>
      <autoFilter ref="B2:AL940" xr:uid="{736B8B24-24BF-439A-A4D9-2D945F0CF3C0}"/>
    </customSheetView>
    <customSheetView guid="{62BD3AF2-B055-4F33-9593-08C7D9E14DA9}" filter="1" showAutoFilter="1">
      <pageMargins left="0.511811024" right="0.511811024" top="0.78740157499999996" bottom="0.78740157499999996" header="0.31496062000000002" footer="0.31496062000000002"/>
      <autoFilter ref="A1:AQ936" xr:uid="{D86FD191-D272-49F1-8FF1-43F80009830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647FE35-D348-473A-A9F0-9F439B9A332E}" filter="1" showAutoFilter="1">
      <pageMargins left="0.511811024" right="0.511811024" top="0.78740157499999996" bottom="0.78740157499999996" header="0.31496062000000002" footer="0.31496062000000002"/>
      <autoFilter ref="A1:AS936" xr:uid="{A41BF6BF-DE8F-49BB-A393-DDA5A186587B}"/>
    </customSheetView>
    <customSheetView guid="{59799A66-B7AA-4E93-BE1E-C830958D99E2}" filter="1" showAutoFilter="1">
      <pageMargins left="0.511811024" right="0.511811024" top="0.78740157499999996" bottom="0.78740157499999996" header="0.31496062000000002" footer="0.31496062000000002"/>
      <autoFilter ref="A2:AT936" xr:uid="{EBCF55A5-3852-4662-9B81-DC48F90D006D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529AAD7-E3E9-433A-B228-01D633A60EF7}" filter="1" showAutoFilter="1">
      <pageMargins left="0.511811024" right="0.511811024" top="0.78740157499999996" bottom="0.78740157499999996" header="0.31496062000000002" footer="0.31496062000000002"/>
      <autoFilter ref="A2:AS936" xr:uid="{2EC3BCBC-017C-4857-9240-94F1E813B8F3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6DCC70F-B69A-41DE-A514-26FDF0EFB0B5}" filter="1" showAutoFilter="1">
      <pageMargins left="0.511811024" right="0.511811024" top="0.78740157499999996" bottom="0.78740157499999996" header="0.31496062000000002" footer="0.31496062000000002"/>
      <autoFilter ref="K2:K945" xr:uid="{8CE88368-C504-4E5F-8ABB-BF88582295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81D7101-2971-439C-AADB-19FA417BDCD8}" filter="1" showAutoFilter="1">
      <pageMargins left="0.511811024" right="0.511811024" top="0.78740157499999996" bottom="0.78740157499999996" header="0.31496062000000002" footer="0.31496062000000002"/>
      <autoFilter ref="A1:AS936" xr:uid="{D11DC48B-A4CA-4533-9B69-19C2D76A394D}">
        <filterColumn colId="21">
          <filters>
            <filter val="Inativo"/>
          </filters>
        </filterColumn>
      </autoFilter>
    </customSheetView>
    <customSheetView guid="{1754FE56-D610-4854-AAAA-E394267BA5D1}" filter="1" showAutoFilter="1">
      <pageMargins left="0.511811024" right="0.511811024" top="0.78740157499999996" bottom="0.78740157499999996" header="0.31496062000000002" footer="0.31496062000000002"/>
      <autoFilter ref="F2:F945" xr:uid="{BFB084AB-57FB-44AD-B9C3-C7B9C9B5D73B}"/>
    </customSheetView>
    <customSheetView guid="{9C000CA0-7B26-4696-AC3B-385C95912D1B}" filter="1" showAutoFilter="1">
      <pageMargins left="0.511811024" right="0.511811024" top="0.78740157499999996" bottom="0.78740157499999996" header="0.31496062000000002" footer="0.31496062000000002"/>
      <autoFilter ref="A1:AQ945" xr:uid="{DBA361C5-A96D-455D-8C8C-C1A233C8CAA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773551B-9846-486D-8D69-CED3605B66C6}" filter="1" showAutoFilter="1">
      <pageMargins left="0.511811024" right="0.511811024" top="0.78740157499999996" bottom="0.78740157499999996" header="0.31496062000000002" footer="0.31496062000000002"/>
      <autoFilter ref="H1:I938" xr:uid="{BC3D3D0E-B5C3-4CF4-9835-810E7CF8013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E58124F-7DFE-4814-B23A-8704FEC10166}" filter="1" showAutoFilter="1">
      <pageMargins left="0.511811024" right="0.511811024" top="0.78740157499999996" bottom="0.78740157499999996" header="0.31496062000000002" footer="0.31496062000000002"/>
      <autoFilter ref="A1:AQ936" xr:uid="{7DA66B9A-C890-4EE7-AB73-E39EC62E23C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004787D7-6620-46B6-8DA6-48CAE619F182}" filter="1" showAutoFilter="1">
      <pageMargins left="0.511811024" right="0.511811024" top="0.78740157499999996" bottom="0.78740157499999996" header="0.31496062000000002" footer="0.31496062000000002"/>
      <autoFilter ref="B2:AI940" xr:uid="{ECE3A5BE-03F4-469D-B0EE-9010EA401414}"/>
    </customSheetView>
    <customSheetView guid="{E44671A7-0FFA-45E4-8B7C-3C1159575F8C}" filter="1" showAutoFilter="1">
      <pageMargins left="0.511811024" right="0.511811024" top="0.78740157499999996" bottom="0.78740157499999996" header="0.31496062000000002" footer="0.31496062000000002"/>
      <autoFilter ref="B2:AI940" xr:uid="{E1DB087D-36EF-4FB6-8585-11428F7B62FD}"/>
    </customSheetView>
    <customSheetView guid="{91AC03CF-1387-44B7-927C-CBFDB6550235}" filter="1" showAutoFilter="1">
      <pageMargins left="0.511811024" right="0.511811024" top="0.78740157499999996" bottom="0.78740157499999996" header="0.31496062000000002" footer="0.31496062000000002"/>
      <autoFilter ref="A1:AR936" xr:uid="{009573A4-72C4-44C3-92A5-A3351AD7E486}">
        <filterColumn colId="21">
          <filters>
            <filter val="Ativo"/>
          </filters>
        </filterColumn>
      </autoFilter>
    </customSheetView>
    <customSheetView guid="{4EEBB70C-DAE7-47BA-A3C3-34EAF1342C9C}" filter="1" showAutoFilter="1">
      <pageMargins left="0.511811024" right="0.511811024" top="0.78740157499999996" bottom="0.78740157499999996" header="0.31496062000000002" footer="0.31496062000000002"/>
      <autoFilter ref="A1:AR936" xr:uid="{B7DF3D13-5817-41D6-8ED0-7377E4A76E9C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0E9B8026-9E43-4551-AD22-B840A5EE2C98}" filter="1" showAutoFilter="1">
      <pageMargins left="0.511811024" right="0.511811024" top="0.78740157499999996" bottom="0.78740157499999996" header="0.31496062000000002" footer="0.31496062000000002"/>
      <autoFilter ref="Q2:Q945" xr:uid="{F23A3144-2B55-4D4D-AA4F-C42A752E67E4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558833C-30AA-4E3B-97BE-A3763BD88BF3}" filter="1" showAutoFilter="1">
      <pageMargins left="0.511811024" right="0.511811024" top="0.78740157499999996" bottom="0.78740157499999996" header="0.31496062000000002" footer="0.31496062000000002"/>
      <autoFilter ref="B2:AL940" xr:uid="{58FF83ED-F412-488D-BAC5-8B9EEC8FFFDD}"/>
    </customSheetView>
    <customSheetView guid="{577CCFA6-7631-4851-9DAF-BFCD674A310B}" filter="1" showAutoFilter="1">
      <pageMargins left="0.511811024" right="0.511811024" top="0.78740157499999996" bottom="0.78740157499999996" header="0.31496062000000002" footer="0.31496062000000002"/>
      <autoFilter ref="K2:K945" xr:uid="{C975F955-0361-4A08-B8BA-819FB6670D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7C15A56-9CC6-467C-A254-B3089FFC4AAE}" filter="1" showAutoFilter="1">
      <pageMargins left="0.511811024" right="0.511811024" top="0.78740157499999996" bottom="0.78740157499999996" header="0.31496062000000002" footer="0.31496062000000002"/>
      <autoFilter ref="A2:AT936" xr:uid="{2C3255D0-6B17-473B-91C2-7D66DB6BFC83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F098A76-8DB8-43A2-9C2C-25C1886087E9}" filter="1" showAutoFilter="1">
      <pageMargins left="0.511811024" right="0.511811024" top="0.78740157499999996" bottom="0.78740157499999996" header="0.31496062000000002" footer="0.31496062000000002"/>
      <autoFilter ref="A2:AR936" xr:uid="{9F50B5CF-11B0-48DA-99AB-BB44967371B6}"/>
    </customSheetView>
    <customSheetView guid="{7EBAD995-03B5-429E-BB62-ECD07027A642}" filter="1" showAutoFilter="1">
      <pageMargins left="0.511811024" right="0.511811024" top="0.78740157499999996" bottom="0.78740157499999996" header="0.31496062000000002" footer="0.31496062000000002"/>
      <autoFilter ref="A2:AS936" xr:uid="{0C5B04DC-C805-408A-A56C-6D11AC421F2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E673D26-0D7E-4AAA-AB09-42D616177605}" filter="1" showAutoFilter="1">
      <pageMargins left="0.511811024" right="0.511811024" top="0.78740157499999996" bottom="0.78740157499999996" header="0.31496062000000002" footer="0.31496062000000002"/>
      <autoFilter ref="A1:AS936" xr:uid="{4E636460-9EFF-4D7A-9204-92D85A950557}">
        <filterColumn colId="21">
          <filters>
            <filter val="Inativo"/>
          </filters>
        </filterColumn>
      </autoFilter>
    </customSheetView>
    <customSheetView guid="{1960778E-C8B2-4F75-AA7A-65B8EBF73474}" filter="1" showAutoFilter="1">
      <pageMargins left="0.511811024" right="0.511811024" top="0.78740157499999996" bottom="0.78740157499999996" header="0.31496062000000002" footer="0.31496062000000002"/>
      <autoFilter ref="A1:AQ936" xr:uid="{22CF1184-99B0-4B50-9A76-55AEBF546743}"/>
    </customSheetView>
    <customSheetView guid="{9940A438-8AB3-478E-A6C3-F25E0B9121E9}" filter="1" showAutoFilter="1">
      <pageMargins left="0.511811024" right="0.511811024" top="0.78740157499999996" bottom="0.78740157499999996" header="0.31496062000000002" footer="0.31496062000000002"/>
      <autoFilter ref="A1:AR936" xr:uid="{E10EA1E8-95C7-4B5E-B53F-0AC26A2E179C}">
        <filterColumn colId="21">
          <filters>
            <filter val="Inativo"/>
          </filters>
        </filterColumn>
      </autoFilter>
    </customSheetView>
    <customSheetView guid="{F2FA9649-2C98-46BA-9BF1-0922A6186044}" filter="1" showAutoFilter="1">
      <pageMargins left="0.511811024" right="0.511811024" top="0.78740157499999996" bottom="0.78740157499999996" header="0.31496062000000002" footer="0.31496062000000002"/>
      <autoFilter ref="A2:AS936" xr:uid="{D0F462E7-CFCC-4335-B565-975AF071697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935CB24-4855-44AB-A1A4-EA18BA3B9025}" filter="1" showAutoFilter="1">
      <pageMargins left="0.511811024" right="0.511811024" top="0.78740157499999996" bottom="0.78740157499999996" header="0.31496062000000002" footer="0.31496062000000002"/>
      <autoFilter ref="B2:AL940" xr:uid="{15FCFAB5-9065-4543-BA6C-EE8A65222387}"/>
    </customSheetView>
    <customSheetView guid="{8F1C9FE9-E5A9-4C5F-8EA9-9A9ECCF777E2}" filter="1" showAutoFilter="1">
      <pageMargins left="0.511811024" right="0.511811024" top="0.78740157499999996" bottom="0.78740157499999996" header="0.31496062000000002" footer="0.31496062000000002"/>
      <autoFilter ref="B2:AK940" xr:uid="{924EC207-EE3A-4765-89ED-97B4765C008E}"/>
    </customSheetView>
    <customSheetView guid="{5073CD4D-10B5-448C-B811-E48AC92E3CB7}" filter="1" showAutoFilter="1">
      <pageMargins left="0.511811024" right="0.511811024" top="0.78740157499999996" bottom="0.78740157499999996" header="0.31496062000000002" footer="0.31496062000000002"/>
      <autoFilter ref="F2:F945" xr:uid="{0CFC096D-EA58-44A6-BC1C-FD8F5112B719}"/>
    </customSheetView>
    <customSheetView guid="{8AB639AB-D8F3-4C09-924C-E0201FDC4869}" filter="1" showAutoFilter="1">
      <pageMargins left="0.511811024" right="0.511811024" top="0.78740157499999996" bottom="0.78740157499999996" header="0.31496062000000002" footer="0.31496062000000002"/>
      <autoFilter ref="K2:K945" xr:uid="{E0118DEA-FDAA-4F2F-B87B-D16B9C1BB0A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3012302-9765-4F55-989E-BF08009646C6}" filter="1" showAutoFilter="1">
      <pageMargins left="0.511811024" right="0.511811024" top="0.78740157499999996" bottom="0.78740157499999996" header="0.31496062000000002" footer="0.31496062000000002"/>
      <autoFilter ref="A1:AT936" xr:uid="{56A09153-34A6-4ACD-B8D5-154D8083044E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5A651DF-A1E1-4B6B-A1A2-E6CD96C29D86}" filter="1" showAutoFilter="1">
      <pageMargins left="0.511811024" right="0.511811024" top="0.78740157499999996" bottom="0.78740157499999996" header="0.31496062000000002" footer="0.31496062000000002"/>
      <autoFilter ref="A2:AR936" xr:uid="{36BA2E9D-0B46-4F37-A283-023CB9FB45D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671D5A9-65D5-4287-BAD7-FD67305DB224}" filter="1" showAutoFilter="1">
      <pageMargins left="0.511811024" right="0.511811024" top="0.78740157499999996" bottom="0.78740157499999996" header="0.31496062000000002" footer="0.31496062000000002"/>
      <autoFilter ref="B2:AL940" xr:uid="{79C42AFB-06C7-46A2-ADE2-9BCA5BA2FE24}"/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K2:L945" xr:uid="{24625CC9-B677-4B49-8A2E-252F94D04C9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F2D3FF2-CF9E-4D4C-9DB1-3C6ADFE6D0C4}" filter="1" showAutoFilter="1">
      <pageMargins left="0.511811024" right="0.511811024" top="0.78740157499999996" bottom="0.78740157499999996" header="0.31496062000000002" footer="0.31496062000000002"/>
      <autoFilter ref="A1:AR936" xr:uid="{EC4F74BD-EA00-49B4-8D8B-712E8CE6E15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C6EECA4-9347-4A14-B82E-B45B857D9213}" filter="1" showAutoFilter="1">
      <pageMargins left="0.511811024" right="0.511811024" top="0.78740157499999996" bottom="0.78740157499999996" header="0.31496062000000002" footer="0.31496062000000002"/>
      <autoFilter ref="A1:AO945" xr:uid="{8835D13B-FF67-4434-95FF-43DDE7071D2A}"/>
    </customSheetView>
    <customSheetView guid="{B2B2A795-9373-468D-BDC4-5D16E4FDA181}" filter="1" showAutoFilter="1">
      <pageMargins left="0.511811024" right="0.511811024" top="0.78740157499999996" bottom="0.78740157499999996" header="0.31496062000000002" footer="0.31496062000000002"/>
      <autoFilter ref="AD2:AD945" xr:uid="{43CC87CC-4D25-4BBB-A4D9-082E945EC672}"/>
    </customSheetView>
    <customSheetView guid="{FFBD3735-14DE-4860-9A09-63E6831D9EE4}" filter="1" showAutoFilter="1">
      <pageMargins left="0.511811024" right="0.511811024" top="0.78740157499999996" bottom="0.78740157499999996" header="0.31496062000000002" footer="0.31496062000000002"/>
      <autoFilter ref="A1:AO945" xr:uid="{50FE46EB-09D2-41F9-ABAB-D2435D9A2F6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CAD5E083-0A67-4FFD-95D0-D9337D61B188}" filter="1" showAutoFilter="1">
      <pageMargins left="0.511811024" right="0.511811024" top="0.78740157499999996" bottom="0.78740157499999996" header="0.31496062000000002" footer="0.31496062000000002"/>
      <autoFilter ref="A1:AO936" xr:uid="{CDC87D1E-5976-4493-B424-F08E5CAEBFDD}"/>
    </customSheetView>
    <customSheetView guid="{2EEAD0EA-1DAF-4D67-89FA-0B4280422251}" filter="1" showAutoFilter="1">
      <pageMargins left="0.511811024" right="0.511811024" top="0.78740157499999996" bottom="0.78740157499999996" header="0.31496062000000002" footer="0.31496062000000002"/>
      <autoFilter ref="A1:AN940" xr:uid="{B4575614-7EF5-4D24-8E07-F818FB6A84A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83DCF851-74BA-48EA-A204-8B045E2AE71F}" filter="1" showAutoFilter="1">
      <pageMargins left="0.511811024" right="0.511811024" top="0.78740157499999996" bottom="0.78740157499999996" header="0.31496062000000002" footer="0.31496062000000002"/>
      <autoFilter ref="A2:AT936" xr:uid="{E7EFF670-FC90-4A59-ACA3-BDA41970A02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E77F6D7-7A78-4C7D-9075-B6BA7BEC2218}" filter="1" showAutoFilter="1">
      <pageMargins left="0.511811024" right="0.511811024" top="0.78740157499999996" bottom="0.78740157499999996" header="0.31496062000000002" footer="0.31496062000000002"/>
      <autoFilter ref="K2:K945" xr:uid="{5C95AEA9-18B0-4608-A2C6-7DFFD84F651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7FB6E0A-B287-47D6-B81C-592FE977A3DC}" filter="1" showAutoFilter="1">
      <pageMargins left="0.511811024" right="0.511811024" top="0.78740157499999996" bottom="0.78740157499999996" header="0.31496062000000002" footer="0.31496062000000002"/>
      <autoFilter ref="A1:AT936" xr:uid="{CAFFADB9-2B41-43CD-9C59-FD2C3793A9F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F927863-F550-4ADA-B239-4EB222E102A3}" filter="1" showAutoFilter="1">
      <pageMargins left="0.511811024" right="0.511811024" top="0.78740157499999996" bottom="0.78740157499999996" header="0.31496062000000002" footer="0.31496062000000002"/>
      <autoFilter ref="E2:F945" xr:uid="{CE821E27-982D-44D4-B8F4-E54D07C357B9}"/>
    </customSheetView>
    <customSheetView guid="{084A2EB6-B072-43C5-B5F8-8A4D900C69D9}" filter="1" showAutoFilter="1">
      <pageMargins left="0.511811024" right="0.511811024" top="0.78740157499999996" bottom="0.78740157499999996" header="0.31496062000000002" footer="0.31496062000000002"/>
      <autoFilter ref="A1:AT940" xr:uid="{5909D7A0-A72A-4382-9DF8-D64819F4A161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C0E1AB9A-7890-4D49-961F-F27E6EEC5F75}" filter="1" showAutoFilter="1">
      <pageMargins left="0.511811024" right="0.511811024" top="0.78740157499999996" bottom="0.78740157499999996" header="0.31496062000000002" footer="0.31496062000000002"/>
      <autoFilter ref="A1:AR936" xr:uid="{4F0AB94D-6438-4E61-85B1-591B9F981B4C}">
        <filterColumn colId="21">
          <filters>
            <filter val="Inativo"/>
          </filters>
        </filterColumn>
      </autoFilter>
    </customSheetView>
    <customSheetView guid="{DEC1A6F5-CC4A-439C-AF76-5B784544465C}" filter="1" showAutoFilter="1">
      <pageMargins left="0.511811024" right="0.511811024" top="0.78740157499999996" bottom="0.78740157499999996" header="0.31496062000000002" footer="0.31496062000000002"/>
      <autoFilter ref="A1:AT936" xr:uid="{FC8B98E9-B1E1-42D0-A8ED-CAD0049D52AA}">
        <filterColumn colId="7">
          <filters>
            <filter val="Pode Operar"/>
          </filters>
        </filterColumn>
      </autoFilter>
    </customSheetView>
    <customSheetView guid="{047C2D69-3621-4C4D-B009-1113687590A5}" filter="1" showAutoFilter="1">
      <pageMargins left="0.511811024" right="0.511811024" top="0.78740157499999996" bottom="0.78740157499999996" header="0.31496062000000002" footer="0.31496062000000002"/>
      <autoFilter ref="A1:AR936" xr:uid="{CCE11644-7CD8-4A9A-A308-D50CA01B5057}"/>
    </customSheetView>
    <customSheetView guid="{6F5583FD-2012-4F7A-BBB5-976B1450FF16}" filter="1" showAutoFilter="1">
      <pageMargins left="0.511811024" right="0.511811024" top="0.78740157499999996" bottom="0.78740157499999996" header="0.31496062000000002" footer="0.31496062000000002"/>
      <autoFilter ref="A1:AO945" xr:uid="{974E702F-1B40-4684-A364-BE5FFF23E0D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ADC984C3-3B64-46E3-9134-31F005BE841C}" filter="1" showAutoFilter="1">
      <pageMargins left="0.511811024" right="0.511811024" top="0.78740157499999996" bottom="0.78740157499999996" header="0.31496062000000002" footer="0.31496062000000002"/>
      <autoFilter ref="A1:AO944" xr:uid="{979B818D-7CFE-4C3D-8009-9988ECF8759D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F8921FD-357D-492D-B99C-26591AD3B40C}" filter="1" showAutoFilter="1">
      <pageMargins left="0.511811024" right="0.511811024" top="0.78740157499999996" bottom="0.78740157499999996" header="0.31496062000000002" footer="0.31496062000000002"/>
      <autoFilter ref="A1:AR936" xr:uid="{0A88A6E8-1E83-4F2F-8D69-DFD4891BD31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EC370A7-75D6-4F72-A7CE-4791F27D786E}" filter="1" showAutoFilter="1">
      <pageMargins left="0.511811024" right="0.511811024" top="0.78740157499999996" bottom="0.78740157499999996" header="0.31496062000000002" footer="0.31496062000000002"/>
      <autoFilter ref="A1:AR936" xr:uid="{449A7BA1-EE7C-4B00-9861-231512B431D2}"/>
    </customSheetView>
    <customSheetView guid="{D951E102-9658-4C74-B95E-96ACB2EF1DB7}" filter="1" showAutoFilter="1">
      <pageMargins left="0.511811024" right="0.511811024" top="0.78740157499999996" bottom="0.78740157499999996" header="0.31496062000000002" footer="0.31496062000000002"/>
      <autoFilter ref="B2:AL940" xr:uid="{F067ACD4-DA1E-4FFA-822D-9F8143506C8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B172017-50D6-4E5A-93EF-3DC0E9A51791}" filter="1" showAutoFilter="1">
      <pageMargins left="0.511811024" right="0.511811024" top="0.78740157499999996" bottom="0.78740157499999996" header="0.31496062000000002" footer="0.31496062000000002"/>
      <autoFilter ref="A1:AT940" xr:uid="{D292E603-FD53-49C0-97A6-97906D772975}">
        <filterColumn colId="7">
          <filters blank="1">
            <filter val="Ativo"/>
          </filters>
        </filterColumn>
      </autoFilter>
    </customSheetView>
    <customSheetView guid="{F17AA6FE-1986-41FB-9BA2-541C21746D94}" filter="1" showAutoFilter="1">
      <pageMargins left="0.511811024" right="0.511811024" top="0.78740157499999996" bottom="0.78740157499999996" header="0.31496062000000002" footer="0.31496062000000002"/>
      <autoFilter ref="D2:F945" xr:uid="{8661D830-5965-4EF6-BD7B-F124FFDDD54B}"/>
    </customSheetView>
    <customSheetView guid="{C09E913B-193C-4681-BEC3-E6F773BE82AA}" filter="1" showAutoFilter="1">
      <pageMargins left="0.511811024" right="0.511811024" top="0.78740157499999996" bottom="0.78740157499999996" header="0.31496062000000002" footer="0.31496062000000002"/>
      <autoFilter ref="A1:AT936" xr:uid="{F5ADE794-3EB0-47C5-896F-A36F7CA01493}"/>
    </customSheetView>
    <customSheetView guid="{3B1F88BA-52CD-4D9F-9014-88D1DB14C251}" filter="1" showAutoFilter="1">
      <pageMargins left="0.511811024" right="0.511811024" top="0.78740157499999996" bottom="0.78740157499999996" header="0.31496062000000002" footer="0.31496062000000002"/>
      <autoFilter ref="A1:AT936" xr:uid="{049A5FBB-C44B-4722-B58B-4C91822895D8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113FE31-F149-4897-A9D1-B0640EE04FB5}" filter="1" showAutoFilter="1">
      <pageMargins left="0.511811024" right="0.511811024" top="0.78740157499999996" bottom="0.78740157499999996" header="0.31496062000000002" footer="0.31496062000000002"/>
      <autoFilter ref="A1:AN940" xr:uid="{5CE95A91-35A2-4524-B84B-2818166E7C6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033136DD-DB5B-4785-81C3-99D1848E3240}" filter="1" showAutoFilter="1">
      <pageMargins left="0.511811024" right="0.511811024" top="0.78740157499999996" bottom="0.78740157499999996" header="0.31496062000000002" footer="0.31496062000000002"/>
      <autoFilter ref="F2:F945" xr:uid="{C7C5A5EF-D385-436C-A48D-11FF9879C9B5}"/>
    </customSheetView>
    <customSheetView guid="{3A2DB8A1-03AE-4A95-B87D-7D2DD871F281}" filter="1" showAutoFilter="1">
      <pageMargins left="0.511811024" right="0.511811024" top="0.78740157499999996" bottom="0.78740157499999996" header="0.31496062000000002" footer="0.31496062000000002"/>
      <autoFilter ref="B2:AK940" xr:uid="{86D16A03-5B90-4933-BAEC-11BED49CE840}"/>
    </customSheetView>
    <customSheetView guid="{1232B7ED-B9B6-47A5-BDE2-BFC5EA119D00}" filter="1" showAutoFilter="1">
      <pageMargins left="0.511811024" right="0.511811024" top="0.78740157499999996" bottom="0.78740157499999996" header="0.31496062000000002" footer="0.31496062000000002"/>
      <autoFilter ref="A1:BE940" xr:uid="{6ACEE179-D87C-4004-B4BB-C87CC4873BDB}"/>
    </customSheetView>
    <customSheetView guid="{F1452D59-979F-4BE8-B095-D48B4FEC1568}" filter="1" showAutoFilter="1">
      <pageMargins left="0.511811024" right="0.511811024" top="0.78740157499999996" bottom="0.78740157499999996" header="0.31496062000000002" footer="0.31496062000000002"/>
      <autoFilter ref="B2:Q940" xr:uid="{2F6B2356-7250-49E4-BA75-59A415EEAA2F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68760AB9-7A70-49A2-A7A8-A3905B5EC201}" filter="1" showAutoFilter="1">
      <pageMargins left="0.511811024" right="0.511811024" top="0.78740157499999996" bottom="0.78740157499999996" header="0.31496062000000002" footer="0.31496062000000002"/>
      <autoFilter ref="A1:AR936" xr:uid="{672FACA1-6F65-451B-B6F2-DBBB1892740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41B667A-EB48-48E0-94DD-158670D44443}" filter="1" showAutoFilter="1">
      <pageMargins left="0.511811024" right="0.511811024" top="0.78740157499999996" bottom="0.78740157499999996" header="0.31496062000000002" footer="0.31496062000000002"/>
      <autoFilter ref="M2:M945" xr:uid="{136555FE-60CC-4947-923E-8CCC234F4807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02E6B77-72EF-48D0-84C3-BA09625AEB69}" filter="1" showAutoFilter="1">
      <pageMargins left="0.511811024" right="0.511811024" top="0.78740157499999996" bottom="0.78740157499999996" header="0.31496062000000002" footer="0.31496062000000002"/>
      <autoFilter ref="A1:AS936" xr:uid="{7BD50140-B807-4697-A7C7-B39B5492AE3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05A3D37-167D-4EF7-BD93-9B3FBDC83CFC}" filter="1" showAutoFilter="1">
      <pageMargins left="0.511811024" right="0.511811024" top="0.78740157499999996" bottom="0.78740157499999996" header="0.31496062000000002" footer="0.31496062000000002"/>
      <autoFilter ref="B2:AL940" xr:uid="{DF407358-4729-4CF9-A47A-23F10B0E328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F9DD9E2-917B-4A5D-A166-65C7A0CCA060}" filter="1" showAutoFilter="1">
      <pageMargins left="0.511811024" right="0.511811024" top="0.78740157499999996" bottom="0.78740157499999996" header="0.31496062000000002" footer="0.31496062000000002"/>
      <autoFilter ref="D2:AK945" xr:uid="{4914C2FB-3EBC-4D8F-8686-5BBCB6AA432B}"/>
    </customSheetView>
    <customSheetView guid="{E88A3C69-0821-4A54-8A69-6BED3A5B433B}" filter="1" showAutoFilter="1">
      <pageMargins left="0.511811024" right="0.511811024" top="0.78740157499999996" bottom="0.78740157499999996" header="0.31496062000000002" footer="0.31496062000000002"/>
      <autoFilter ref="A1:AN940" xr:uid="{D2A4801E-D191-4850-94AE-8CAA84A9B86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A2264C2-329B-4C34-8410-92C689B3B977}" filter="1" showAutoFilter="1">
      <pageMargins left="0.511811024" right="0.511811024" top="0.78740157499999996" bottom="0.78740157499999996" header="0.31496062000000002" footer="0.31496062000000002"/>
      <autoFilter ref="D2:K945" xr:uid="{87D95D0A-FD19-4D51-8089-A836B713773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B80310C-C685-4997-80AD-0ACF9B1D5009}" filter="1" showAutoFilter="1">
      <pageMargins left="0.511811024" right="0.511811024" top="0.78740157499999996" bottom="0.78740157499999996" header="0.31496062000000002" footer="0.31496062000000002"/>
      <autoFilter ref="B2:AL940" xr:uid="{53630FC2-2AAF-4AEC-B13D-6DB5C402A31E}"/>
    </customSheetView>
    <customSheetView guid="{2516AF1E-7A6F-4309-AE38-C8788080B557}" filter="1" showAutoFilter="1">
      <pageMargins left="0.511811024" right="0.511811024" top="0.78740157499999996" bottom="0.78740157499999996" header="0.31496062000000002" footer="0.31496062000000002"/>
      <autoFilter ref="B2:AK940" xr:uid="{16605989-8247-4D6E-9D94-62F5981E6A69}"/>
    </customSheetView>
    <customSheetView guid="{D95829D8-D06A-4F1F-93D9-EE0580380216}" filter="1" showAutoFilter="1">
      <pageMargins left="0.511811024" right="0.511811024" top="0.78740157499999996" bottom="0.78740157499999996" header="0.31496062000000002" footer="0.31496062000000002"/>
      <autoFilter ref="A1:AT936" xr:uid="{4AD24000-C41E-4A73-9AC4-E6B73D66916F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F4111A1A-5752-44B0-BCC1-FEAC804257CA}" filter="1" showAutoFilter="1">
      <pageMargins left="0.511811024" right="0.511811024" top="0.78740157499999996" bottom="0.78740157499999996" header="0.31496062000000002" footer="0.31496062000000002"/>
      <autoFilter ref="F2:AK945" xr:uid="{67AE5603-E4CB-40D5-88B0-6099B920512B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964A8619-7FBF-4CCD-8C65-BED4688A1F2D}" filter="1" showAutoFilter="1">
      <pageMargins left="0.511811024" right="0.511811024" top="0.78740157499999996" bottom="0.78740157499999996" header="0.31496062000000002" footer="0.31496062000000002"/>
      <autoFilter ref="A1:AO945" xr:uid="{EC0C8B28-7E15-4ED1-882F-7A59FDB02CE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C4B68E2-2337-4A61-9453-D54396D5BCB0}" filter="1" showAutoFilter="1">
      <pageMargins left="0.511811024" right="0.511811024" top="0.78740157499999996" bottom="0.78740157499999996" header="0.31496062000000002" footer="0.31496062000000002"/>
      <autoFilter ref="A2:AT936" xr:uid="{1C3F28D8-6FC4-43F9-9C16-F448DD47AE5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8B9CCED-9221-4298-AFE5-5486B37D032D}" filter="1" showAutoFilter="1">
      <pageMargins left="0.511811024" right="0.511811024" top="0.78740157499999996" bottom="0.78740157499999996" header="0.31496062000000002" footer="0.31496062000000002"/>
      <autoFilter ref="A2:AS936" xr:uid="{8F57F33A-5DA2-4171-8CC5-DE838457BDE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1FE18AA-7C8B-4730-B52F-21DF84FEAFCF}" filter="1" showAutoFilter="1">
      <pageMargins left="0.511811024" right="0.511811024" top="0.78740157499999996" bottom="0.78740157499999996" header="0.31496062000000002" footer="0.31496062000000002"/>
      <autoFilter ref="A1:AN940" xr:uid="{9B831920-AED4-4789-A791-96DBAF799FA3}"/>
    </customSheetView>
    <customSheetView guid="{0EFB304D-999E-481E-A97E-1351783EBCCA}" filter="1" showAutoFilter="1">
      <pageMargins left="0.511811024" right="0.511811024" top="0.78740157499999996" bottom="0.78740157499999996" header="0.31496062000000002" footer="0.31496062000000002"/>
      <autoFilter ref="D2:F945" xr:uid="{542AE9D9-0B1C-4A94-AA3C-7848423C32A6}"/>
    </customSheetView>
    <customSheetView guid="{2C2502BA-E9B5-4DD5-99DE-9C6717B7343F}" filter="1" showAutoFilter="1">
      <pageMargins left="0.511811024" right="0.511811024" top="0.78740157499999996" bottom="0.78740157499999996" header="0.31496062000000002" footer="0.31496062000000002"/>
      <autoFilter ref="AT8:AT932" xr:uid="{636136F1-6BEF-4369-AE4D-51E411F08739}"/>
    </customSheetView>
    <customSheetView guid="{A03F6324-32AD-4C9F-948D-DAE23B3191E6}" filter="1" showAutoFilter="1">
      <pageMargins left="0.511811024" right="0.511811024" top="0.78740157499999996" bottom="0.78740157499999996" header="0.31496062000000002" footer="0.31496062000000002"/>
      <autoFilter ref="B2:AK940" xr:uid="{855B9FE2-A007-4AC7-ADA7-0B12CF983F2C}"/>
    </customSheetView>
    <customSheetView guid="{04F95E25-E6BA-49B5-8DE0-8E026E0319BA}" filter="1" showAutoFilter="1">
      <pageMargins left="0.511811024" right="0.511811024" top="0.78740157499999996" bottom="0.78740157499999996" header="0.31496062000000002" footer="0.31496062000000002"/>
      <autoFilter ref="B2:AI940" xr:uid="{31A4E8A0-9C62-4119-8445-1DD84F0A360C}"/>
    </customSheetView>
    <customSheetView guid="{AD454C38-1AFC-45C2-B7A7-6FD3A4697C14}" filter="1" showAutoFilter="1">
      <pageMargins left="0.511811024" right="0.511811024" top="0.78740157499999996" bottom="0.78740157499999996" header="0.31496062000000002" footer="0.31496062000000002"/>
      <autoFilter ref="A2:AT936" xr:uid="{7D5B8A44-6B84-4422-A2F6-5124A20AD8C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2224A1-9659-421F-BB65-68FA9FA20427}" filter="1" showAutoFilter="1">
      <pageMargins left="0.511811024" right="0.511811024" top="0.78740157499999996" bottom="0.78740157499999996" header="0.31496062000000002" footer="0.31496062000000002"/>
      <autoFilter ref="A1:AN940" xr:uid="{BE50F839-9CFB-49C2-B599-EBC5D8200EBE}"/>
    </customSheetView>
    <customSheetView guid="{AF16CEC6-C984-4696-A85F-FA6FA70F89EF}" filter="1" showAutoFilter="1">
      <pageMargins left="0.511811024" right="0.511811024" top="0.78740157499999996" bottom="0.78740157499999996" header="0.31496062000000002" footer="0.31496062000000002"/>
      <autoFilter ref="A1:AQ936" xr:uid="{A9560549-1110-4497-8B2A-510A335E54A5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E86FAEBC-D828-452C-A474-6D1EA0DDAAE8}" filter="1" showAutoFilter="1">
      <pageMargins left="0.511811024" right="0.511811024" top="0.78740157499999996" bottom="0.78740157499999996" header="0.31496062000000002" footer="0.31496062000000002"/>
      <autoFilter ref="B2:AL940" xr:uid="{7B8F0842-5D5E-4373-86D4-BBA173303019}"/>
    </customSheetView>
    <customSheetView guid="{ABD2C7CC-7C29-4DFC-BD48-B42F33822CA8}" filter="1" showAutoFilter="1">
      <pageMargins left="0.511811024" right="0.511811024" top="0.78740157499999996" bottom="0.78740157499999996" header="0.31496062000000002" footer="0.31496062000000002"/>
      <autoFilter ref="A1:AR936" xr:uid="{A96DDB5A-59CE-42CD-AABC-D1C1724C702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7D4A700-D32C-4523-B75B-034DBD6EDC57}" filter="1" showAutoFilter="1">
      <pageMargins left="0.511811024" right="0.511811024" top="0.78740157499999996" bottom="0.78740157499999996" header="0.31496062000000002" footer="0.31496062000000002"/>
      <autoFilter ref="A1:AO945" xr:uid="{1F9B4CFD-6BD1-4979-9F92-D2492730CD4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D96E7D4-2B82-45B4-AC14-4DAEEA4A1546}" filter="1" showAutoFilter="1">
      <pageMargins left="0.511811024" right="0.511811024" top="0.78740157499999996" bottom="0.78740157499999996" header="0.31496062000000002" footer="0.31496062000000002"/>
      <autoFilter ref="A2:AS936" xr:uid="{208128DD-B00D-4C06-9D23-34196DF51DBB}"/>
    </customSheetView>
    <customSheetView guid="{CF8005EC-F348-495E-A492-7AF1876C3E13}" filter="1" showAutoFilter="1">
      <pageMargins left="0.511811024" right="0.511811024" top="0.78740157499999996" bottom="0.78740157499999996" header="0.31496062000000002" footer="0.31496062000000002"/>
      <autoFilter ref="F2:F945" xr:uid="{1D1BD6C1-0247-459D-BD18-02E7CAC31576}"/>
    </customSheetView>
    <customSheetView guid="{E61FE412-F5D1-42AA-B6F7-4A93DB0E9035}" filter="1" showAutoFilter="1">
      <pageMargins left="0.511811024" right="0.511811024" top="0.78740157499999996" bottom="0.78740157499999996" header="0.31496062000000002" footer="0.31496062000000002"/>
      <autoFilter ref="B2:AI940" xr:uid="{8C845284-E37B-4DCF-9645-2C1F426CF29C}"/>
    </customSheetView>
    <customSheetView guid="{B2FE2D24-8C90-4302-AD0A-B695C2AC36D8}" filter="1" showAutoFilter="1">
      <pageMargins left="0.511811024" right="0.511811024" top="0.78740157499999996" bottom="0.78740157499999996" header="0.31496062000000002" footer="0.31496062000000002"/>
      <autoFilter ref="D2:F945" xr:uid="{C0DEB9FA-1717-4E8F-A516-2434A4935BA5}"/>
    </customSheetView>
    <customSheetView guid="{D46E7350-5146-4557-9416-C2C4025A1667}" filter="1" showAutoFilter="1">
      <pageMargins left="0.511811024" right="0.511811024" top="0.78740157499999996" bottom="0.78740157499999996" header="0.31496062000000002" footer="0.31496062000000002"/>
      <autoFilter ref="A2:AT936" xr:uid="{067C891C-3645-4BA6-9FE1-0C3D7EA9E0A4}">
        <filterColumn colId="7">
          <filters>
            <filter val="Pode Operar"/>
          </filters>
        </filterColumn>
      </autoFilter>
    </customSheetView>
    <customSheetView guid="{035C082E-049E-42EB-8D6D-47DBB709F611}" filter="1" showAutoFilter="1">
      <pageMargins left="0.511811024" right="0.511811024" top="0.78740157499999996" bottom="0.78740157499999996" header="0.31496062000000002" footer="0.31496062000000002"/>
      <autoFilter ref="A1:AR936" xr:uid="{4BB5D6AF-E55F-43D5-989E-B78D0007AE3C}"/>
    </customSheetView>
    <customSheetView guid="{0C3A3584-CE46-4273-8BC3-5A849642ED06}" filter="1" showAutoFilter="1">
      <pageMargins left="0.511811024" right="0.511811024" top="0.78740157499999996" bottom="0.78740157499999996" header="0.31496062000000002" footer="0.31496062000000002"/>
      <autoFilter ref="B2:AM940" xr:uid="{0DA84F5F-350C-4AFF-8C7F-2FF89EC343E7}"/>
    </customSheetView>
    <customSheetView guid="{381D36B7-6A6F-4EAD-B7F8-4E667BE0C92D}" filter="1" showAutoFilter="1">
      <pageMargins left="0.511811024" right="0.511811024" top="0.78740157499999996" bottom="0.78740157499999996" header="0.31496062000000002" footer="0.31496062000000002"/>
      <autoFilter ref="B2:AL940" xr:uid="{17A01CB2-D163-4215-B7AD-90334DF204A8}"/>
    </customSheetView>
    <customSheetView guid="{C8F4D202-33BB-461E-9579-A34FB9880171}" filter="1" showAutoFilter="1">
      <pageMargins left="0.511811024" right="0.511811024" top="0.78740157499999996" bottom="0.78740157499999996" header="0.31496062000000002" footer="0.31496062000000002"/>
      <autoFilter ref="D2:E938" xr:uid="{D3FD72E8-6C32-4799-B1F6-2C8F75DD4221}">
        <filterColumn colId="1">
          <filters>
            <filter val="SUL"/>
          </filters>
        </filterColumn>
      </autoFilter>
    </customSheetView>
    <customSheetView guid="{106BD9EE-F2E6-4597-8C10-1AB124BF8BCB}" filter="1" showAutoFilter="1">
      <pageMargins left="0.511811024" right="0.511811024" top="0.78740157499999996" bottom="0.78740157499999996" header="0.31496062000000002" footer="0.31496062000000002"/>
      <autoFilter ref="A1:AN940" xr:uid="{3E79DF56-ACFB-444B-A8F8-152A3824C7E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CF09081-B2D8-46F8-B6FC-1055F5DCA74E}" filter="1" showAutoFilter="1">
      <pageMargins left="0.511811024" right="0.511811024" top="0.78740157499999996" bottom="0.78740157499999996" header="0.31496062000000002" footer="0.31496062000000002"/>
      <autoFilter ref="A1:AQ936" xr:uid="{0E56259C-0A4A-4629-A7C5-CF57AD7C4A8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617BC0E-AC4B-4AF4-BD35-0FCE7DD64D4F}" filter="1" showAutoFilter="1">
      <pageMargins left="0.511811024" right="0.511811024" top="0.78740157499999996" bottom="0.78740157499999996" header="0.31496062000000002" footer="0.31496062000000002"/>
      <autoFilter ref="B2:AL940" xr:uid="{238D7C8E-8E36-4F71-8F0F-39468F7638E8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524974C5-36CB-4D63-91EB-96C6C1724DFE}" filter="1" showAutoFilter="1">
      <pageMargins left="0.511811024" right="0.511811024" top="0.78740157499999996" bottom="0.78740157499999996" header="0.31496062000000002" footer="0.31496062000000002"/>
      <autoFilter ref="D2:AK945" xr:uid="{3A63F7DA-68CF-4F7A-883E-AD10A1342424}"/>
    </customSheetView>
    <customSheetView guid="{2B953B65-91E5-42E2-81E3-81F579FEA2A0}" filter="1" showAutoFilter="1">
      <pageMargins left="0.511811024" right="0.511811024" top="0.78740157499999996" bottom="0.78740157499999996" header="0.31496062000000002" footer="0.31496062000000002"/>
      <autoFilter ref="AE2:AE945" xr:uid="{86777DD4-68B1-4EFF-A2F8-A864CE331092}"/>
    </customSheetView>
    <customSheetView guid="{7F418575-F229-4406-8E60-A8B0418CCB32}" filter="1" showAutoFilter="1">
      <pageMargins left="0.511811024" right="0.511811024" top="0.78740157499999996" bottom="0.78740157499999996" header="0.31496062000000002" footer="0.31496062000000002"/>
      <autoFilter ref="A1:AR936" xr:uid="{A8CA2306-D92B-4190-87C7-F5E98AAC0AF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272D024-6192-4858-B345-9E9081420C12}" filter="1" showAutoFilter="1">
      <pageMargins left="0.511811024" right="0.511811024" top="0.78740157499999996" bottom="0.78740157499999996" header="0.31496062000000002" footer="0.31496062000000002"/>
      <autoFilter ref="A1:AP945" xr:uid="{281D7501-44CC-4D1C-9437-3DAA50363170}"/>
    </customSheetView>
    <customSheetView guid="{79F563B9-2712-449A-ACAB-420C61B90C8D}" filter="1" showAutoFilter="1">
      <pageMargins left="0.511811024" right="0.511811024" top="0.78740157499999996" bottom="0.78740157499999996" header="0.31496062000000002" footer="0.31496062000000002"/>
      <autoFilter ref="A1:AR936" xr:uid="{EC299AB9-8B78-47E9-9A58-20631D72284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36C388E7-F0EC-4B54-8F42-55C38C4FDA53}" filter="1" showAutoFilter="1">
      <pageMargins left="0.511811024" right="0.511811024" top="0.78740157499999996" bottom="0.78740157499999996" header="0.31496062000000002" footer="0.31496062000000002"/>
      <autoFilter ref="A2:AS936" xr:uid="{D29B77F3-6EEE-4D7F-B6FA-6663A3E5FC0A}">
        <filterColumn colId="4">
          <filters>
            <filter val="SUL"/>
          </filters>
        </filterColumn>
      </autoFilter>
    </customSheetView>
    <customSheetView guid="{477F208F-DFD5-41D5-94ED-4AD503DD4037}" filter="1" showAutoFilter="1">
      <pageMargins left="0.511811024" right="0.511811024" top="0.78740157499999996" bottom="0.78740157499999996" header="0.31496062000000002" footer="0.31496062000000002"/>
      <autoFilter ref="A1:AP936" xr:uid="{A2EB076A-E487-4811-AE36-80F01ED85553}">
        <filterColumn colId="4">
          <filters>
            <filter val="DF"/>
          </filters>
        </filterColumn>
      </autoFilter>
    </customSheetView>
    <customSheetView guid="{B3E7094B-BBAD-46EA-A54D-E39B6785D9AC}" filter="1" showAutoFilter="1">
      <pageMargins left="0.511811024" right="0.511811024" top="0.78740157499999996" bottom="0.78740157499999996" header="0.31496062000000002" footer="0.31496062000000002"/>
      <autoFilter ref="A1:F936" xr:uid="{F77BBB4F-EDF4-47DE-9F07-089FD55120ED}"/>
    </customSheetView>
    <customSheetView guid="{1F0BFA6F-0A14-4FD0-99CA-7095C960C654}" filter="1" showAutoFilter="1">
      <pageMargins left="0.511811024" right="0.511811024" top="0.78740157499999996" bottom="0.78740157499999996" header="0.31496062000000002" footer="0.31496062000000002"/>
      <autoFilter ref="B2:AI940" xr:uid="{8C8F3B3F-F065-4225-A03D-E4C0BBAD8CAA}"/>
    </customSheetView>
    <customSheetView guid="{DBCD3431-E09E-4C6E-B6BA-18AB74E0B3AA}" filter="1" showAutoFilter="1">
      <pageMargins left="0.511811024" right="0.511811024" top="0.78740157499999996" bottom="0.78740157499999996" header="0.31496062000000002" footer="0.31496062000000002"/>
      <autoFilter ref="A1:AS936" xr:uid="{889F390E-4050-4BB5-9F1F-31C0D82F86B0}"/>
    </customSheetView>
    <customSheetView guid="{33091500-EBA8-4C37-AE37-F39AE8FA6B53}" filter="1" showAutoFilter="1">
      <pageMargins left="0.511811024" right="0.511811024" top="0.78740157499999996" bottom="0.78740157499999996" header="0.31496062000000002" footer="0.31496062000000002"/>
      <autoFilter ref="B2:AK945" xr:uid="{F0EFE6BA-A0F0-43CC-841C-7A5D2C152379}"/>
    </customSheetView>
    <customSheetView guid="{89F7802A-ED01-456B-AA04-D06FF1D1E9AB}" filter="1" showAutoFilter="1">
      <pageMargins left="0.511811024" right="0.511811024" top="0.78740157499999996" bottom="0.78740157499999996" header="0.31496062000000002" footer="0.31496062000000002"/>
      <autoFilter ref="B2:AK940" xr:uid="{D1385E54-E285-4CA3-826A-77086C55BDEE}"/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B2:AM940" xr:uid="{F55387D3-3C0E-4530-BA63-3019172782F7}">
        <filterColumn colId="6">
          <filters blank="1">
            <filter val="Ativo"/>
            <filter val="Inativo"/>
          </filters>
        </filterColumn>
      </autoFilter>
    </customSheetView>
    <customSheetView guid="{8CCA3CD6-C31F-449B-8F4A-3C5ED63E19CD}" filter="1" showAutoFilter="1">
      <pageMargins left="0.511811024" right="0.511811024" top="0.78740157499999996" bottom="0.78740157499999996" header="0.31496062000000002" footer="0.31496062000000002"/>
      <autoFilter ref="A1:AS936" xr:uid="{F6AA51DB-8E62-4182-BC4A-193B10BED94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BB047797-865B-49D0-94BA-CC8037104FDE}" filter="1" showAutoFilter="1">
      <pageMargins left="0.511811024" right="0.511811024" top="0.78740157499999996" bottom="0.78740157499999996" header="0.31496062000000002" footer="0.31496062000000002"/>
      <autoFilter ref="A1:AR936" xr:uid="{AA6D8761-C42C-4F36-B32B-19053125877E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E6EA4BDB-5A17-4F59-983F-7ED1B3682926}" filter="1" showAutoFilter="1">
      <pageMargins left="0.511811024" right="0.511811024" top="0.78740157499999996" bottom="0.78740157499999996" header="0.31496062000000002" footer="0.31496062000000002"/>
      <autoFilter ref="A1:AN940" xr:uid="{4181E4A8-071C-4ED3-8A30-9776F1D788D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109C399-4814-4C16-9982-5420E3372CDD}" filter="1" showAutoFilter="1">
      <pageMargins left="0.511811024" right="0.511811024" top="0.78740157499999996" bottom="0.78740157499999996" header="0.31496062000000002" footer="0.31496062000000002"/>
      <autoFilter ref="A1:AN940" xr:uid="{522EA868-70CC-4B7D-B010-7373CCC81FD1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0431267-A8E3-4F65-B723-006B062E6261}" filter="1" showAutoFilter="1">
      <pageMargins left="0.511811024" right="0.511811024" top="0.78740157499999996" bottom="0.78740157499999996" header="0.31496062000000002" footer="0.31496062000000002"/>
      <autoFilter ref="AL2:AL945" xr:uid="{F9118D94-7A23-4415-A119-D38DC17A6C8E}"/>
    </customSheetView>
    <customSheetView guid="{56A0FBD9-9606-49D6-B9AA-621F7B59CDAF}" filter="1" showAutoFilter="1">
      <pageMargins left="0.511811024" right="0.511811024" top="0.78740157499999996" bottom="0.78740157499999996" header="0.31496062000000002" footer="0.31496062000000002"/>
      <autoFilter ref="A2:AS936" xr:uid="{CC2A4459-CE1E-4638-9944-9F7972C7655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C5A4B66-F45B-44DC-A572-608D0954A67C}" filter="1" showAutoFilter="1">
      <pageMargins left="0.511811024" right="0.511811024" top="0.78740157499999996" bottom="0.78740157499999996" header="0.31496062000000002" footer="0.31496062000000002"/>
      <autoFilter ref="A1:AN940" xr:uid="{5EC0A711-802B-4336-915A-367E4D55375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233BC04-FD85-41A5-9C40-16B9E4A4B89E}" filter="1" showAutoFilter="1">
      <pageMargins left="0.511811024" right="0.511811024" top="0.78740157499999996" bottom="0.78740157499999996" header="0.31496062000000002" footer="0.31496062000000002"/>
      <autoFilter ref="A2:AP936" xr:uid="{6A85245E-2F46-4FC8-A25C-31CA1FA7CE23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932F925-E0D6-4BF6-8E44-A9B1B06793CE}" filter="1" showAutoFilter="1">
      <pageMargins left="0.511811024" right="0.511811024" top="0.78740157499999996" bottom="0.78740157499999996" header="0.31496062000000002" footer="0.31496062000000002"/>
      <autoFilter ref="A1:AO940" xr:uid="{7D6ECA3D-6168-4F9E-A768-FAB0893BCB5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255371B-D2C5-47B4-A933-53D64EF3C665}" filter="1" showAutoFilter="1">
      <pageMargins left="0.511811024" right="0.511811024" top="0.78740157499999996" bottom="0.78740157499999996" header="0.31496062000000002" footer="0.31496062000000002"/>
      <autoFilter ref="F2:F945" xr:uid="{13969865-F473-49FA-9AAD-54145CC8E086}"/>
    </customSheetView>
    <customSheetView guid="{2C6B58CF-642C-4270-BCB1-D260641CCC55}" filter="1" showAutoFilter="1">
      <pageMargins left="0.511811024" right="0.511811024" top="0.78740157499999996" bottom="0.78740157499999996" header="0.31496062000000002" footer="0.31496062000000002"/>
      <autoFilter ref="A2:AR936" xr:uid="{9EA40C9A-A243-411D-AEBD-22C19118507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E55A370-EFE0-4353-A5C9-01D0F70E6134}" filter="1" showAutoFilter="1">
      <pageMargins left="0.511811024" right="0.511811024" top="0.78740157499999996" bottom="0.78740157499999996" header="0.31496062000000002" footer="0.31496062000000002"/>
      <autoFilter ref="F2:M945" xr:uid="{B37D6A2D-97D4-4F55-95BB-55A345649B31}"/>
    </customSheetView>
    <customSheetView guid="{B88A32EE-E1E0-4499-949F-C4439782D67C}" filter="1" showAutoFilter="1">
      <pageMargins left="0.511811024" right="0.511811024" top="0.78740157499999996" bottom="0.78740157499999996" header="0.31496062000000002" footer="0.31496062000000002"/>
      <autoFilter ref="A2:AQ936" xr:uid="{C9B0D3B0-AF15-40ED-ACF5-AAACAA4DA43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0BFABE2-DB4A-47DA-84EC-6DCC5D334E31}" filter="1" showAutoFilter="1">
      <pageMargins left="0.511811024" right="0.511811024" top="0.78740157499999996" bottom="0.78740157499999996" header="0.31496062000000002" footer="0.31496062000000002"/>
      <autoFilter ref="A1:AS936" xr:uid="{B95387A8-A68C-4879-9AAC-C6788182799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C544803-028C-48B6-8056-F79AE861C359}" filter="1" showAutoFilter="1">
      <pageMargins left="0.511811024" right="0.511811024" top="0.78740157499999996" bottom="0.78740157499999996" header="0.31496062000000002" footer="0.31496062000000002"/>
      <autoFilter ref="A1:AR936" xr:uid="{FCE6D4C8-FB1E-45FD-BD7E-2149BE8EC762}"/>
    </customSheetView>
    <customSheetView guid="{6E469823-515C-4E0F-8B29-BE4FB10FA974}" filter="1" showAutoFilter="1">
      <pageMargins left="0.511811024" right="0.511811024" top="0.78740157499999996" bottom="0.78740157499999996" header="0.31496062000000002" footer="0.31496062000000002"/>
      <autoFilter ref="B2:AL940" xr:uid="{46609C2A-15C4-4DD4-A1EE-9B96F9BC97D9}"/>
    </customSheetView>
    <customSheetView guid="{E04BF072-379A-4C63-A011-26031D2CD9AD}" filter="1" showAutoFilter="1">
      <pageMargins left="0.511811024" right="0.511811024" top="0.78740157499999996" bottom="0.78740157499999996" header="0.31496062000000002" footer="0.31496062000000002"/>
      <autoFilter ref="A2:AR936" xr:uid="{968D2BB1-C7AC-4A98-94DE-712E4428DA6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CF620C1-16D5-4512-B821-F146D80C29AC}" filter="1" showAutoFilter="1">
      <pageMargins left="0.511811024" right="0.511811024" top="0.78740157499999996" bottom="0.78740157499999996" header="0.31496062000000002" footer="0.31496062000000002"/>
      <autoFilter ref="A1:AO945" xr:uid="{3FD779C9-DB03-40BA-924C-71462F73205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9C4713EE-9A7B-4A4E-9B5B-903DD364676A}" filter="1" showAutoFilter="1">
      <pageMargins left="0.511811024" right="0.511811024" top="0.78740157499999996" bottom="0.78740157499999996" header="0.31496062000000002" footer="0.31496062000000002"/>
      <autoFilter ref="A1:AR936" xr:uid="{4664B438-1234-4F77-9808-D698BB59DE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4BBEB89-1512-45AF-9386-170D4DD8A669}" filter="1" showAutoFilter="1">
      <pageMargins left="0.511811024" right="0.511811024" top="0.78740157499999996" bottom="0.78740157499999996" header="0.31496062000000002" footer="0.31496062000000002"/>
      <autoFilter ref="A1:AR945" xr:uid="{5BBAA029-6B8D-458D-8030-2CEE1153943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9D74AA1-2277-4584-B4A9-BC0E1C100C57}" filter="1" showAutoFilter="1">
      <pageMargins left="0.511811024" right="0.511811024" top="0.78740157499999996" bottom="0.78740157499999996" header="0.31496062000000002" footer="0.31496062000000002"/>
      <autoFilter ref="A1:AN940" xr:uid="{D7522CCC-AA73-42A0-8A6C-2432198D0D55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DB4B313E-9FB4-46E9-9BE9-F5C4F87522AC}" filter="1" showAutoFilter="1">
      <pageMargins left="0.511811024" right="0.511811024" top="0.78740157499999996" bottom="0.78740157499999996" header="0.31496062000000002" footer="0.31496062000000002"/>
      <autoFilter ref="A1:AQ936" xr:uid="{FC84D620-EAA3-499E-9592-1B9E3E7164F8}"/>
    </customSheetView>
    <customSheetView guid="{E92CCBAA-A42E-4E8E-8564-92D556ABC9DB}" filter="1" showAutoFilter="1">
      <pageMargins left="0.511811024" right="0.511811024" top="0.78740157499999996" bottom="0.78740157499999996" header="0.31496062000000002" footer="0.31496062000000002"/>
      <autoFilter ref="A1:AN945" xr:uid="{E47ABF9C-DCF1-487A-AA6E-08A2EA74DB8E}"/>
    </customSheetView>
    <customSheetView guid="{1D4961C1-F898-4054-B9D2-3D35AC2A4CE8}" filter="1" showAutoFilter="1">
      <pageMargins left="0.511811024" right="0.511811024" top="0.78740157499999996" bottom="0.78740157499999996" header="0.31496062000000002" footer="0.31496062000000002"/>
      <autoFilter ref="F2:F945" xr:uid="{6E002A9F-45DA-40C9-861E-93DC0574178E}"/>
    </customSheetView>
    <customSheetView guid="{875C21DF-4FF0-4FF0-BC07-CAD2732C5C7B}" filter="1" showAutoFilter="1">
      <pageMargins left="0.511811024" right="0.511811024" top="0.78740157499999996" bottom="0.78740157499999996" header="0.31496062000000002" footer="0.31496062000000002"/>
      <autoFilter ref="A1:AN940" xr:uid="{AC2C282A-8BAB-44F0-A14C-AE0C5FD3F435}">
        <filterColumn colId="6">
          <filters blank="1"/>
        </filterColumn>
      </autoFilter>
    </customSheetView>
    <customSheetView guid="{85F5B0CC-9AD4-40FE-9CC8-70ACCA05162D}" filter="1" showAutoFilter="1">
      <pageMargins left="0.511811024" right="0.511811024" top="0.78740157499999996" bottom="0.78740157499999996" header="0.31496062000000002" footer="0.31496062000000002"/>
      <autoFilter ref="B2:AL945" xr:uid="{C3B89618-0914-4A24-BC61-F27AD0406D9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2475ACC-26CB-4979-9B57-51DF8FC4CA2C}" filter="1" showAutoFilter="1">
      <pageMargins left="0.511811024" right="0.511811024" top="0.78740157499999996" bottom="0.78740157499999996" header="0.31496062000000002" footer="0.31496062000000002"/>
      <autoFilter ref="AJ2:AJ945" xr:uid="{9E9BC12C-F481-45DD-BCBF-7FB4AFE4A864}"/>
    </customSheetView>
    <customSheetView guid="{2C529A6F-4CE0-4CCE-B13A-969B1C197692}" filter="1" showAutoFilter="1">
      <pageMargins left="0.511811024" right="0.511811024" top="0.78740157499999996" bottom="0.78740157499999996" header="0.31496062000000002" footer="0.31496062000000002"/>
      <autoFilter ref="M2:O945" xr:uid="{FC9F7AD2-DFB7-490C-B91B-3AC45734DED5}"/>
    </customSheetView>
    <customSheetView guid="{C0EBEDAA-A3BE-49A0-880C-E36097400285}" filter="1" showAutoFilter="1">
      <pageMargins left="0.511811024" right="0.511811024" top="0.78740157499999996" bottom="0.78740157499999996" header="0.31496062000000002" footer="0.31496062000000002"/>
      <autoFilter ref="K2:K945" xr:uid="{5F4AE877-4F59-4B9F-8CB8-2FA6CD0A95FA}"/>
    </customSheetView>
    <customSheetView guid="{76D60C7E-71D4-45EF-B581-C92E76E1075B}" filter="1" showAutoFilter="1">
      <pageMargins left="0.511811024" right="0.511811024" top="0.78740157499999996" bottom="0.78740157499999996" header="0.31496062000000002" footer="0.31496062000000002"/>
      <autoFilter ref="A1:AO944" xr:uid="{86F33259-8923-4FE4-8C9F-5F738617110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27E21E5-4CE4-477D-AB52-C64522FC55EF}" filter="1" showAutoFilter="1">
      <pageMargins left="0.511811024" right="0.511811024" top="0.78740157499999996" bottom="0.78740157499999996" header="0.31496062000000002" footer="0.31496062000000002"/>
      <autoFilter ref="A1:AT936" xr:uid="{84F1832D-11CB-4A8E-B742-3C292E75263B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C5EC6203-C6DF-474B-8C43-E8A4A45F2EAA}" filter="1" showAutoFilter="1">
      <pageMargins left="0.511811024" right="0.511811024" top="0.78740157499999996" bottom="0.78740157499999996" header="0.31496062000000002" footer="0.31496062000000002"/>
      <autoFilter ref="A1:AN940" xr:uid="{43EEFD88-15A5-4819-836E-0D449AC1F47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78DA3DE2-8F11-4348-AB3B-160CC6D43CDB}" filter="1" showAutoFilter="1">
      <pageMargins left="0.511811024" right="0.511811024" top="0.78740157499999996" bottom="0.78740157499999996" header="0.31496062000000002" footer="0.31496062000000002"/>
      <autoFilter ref="A2:AN940" xr:uid="{F3799E76-AE03-4E59-B459-5B736F08BD35}"/>
    </customSheetView>
    <customSheetView guid="{79EFDD9D-12AF-4A8C-9F8F-65E164DFDF11}" filter="1" showAutoFilter="1">
      <pageMargins left="0.511811024" right="0.511811024" top="0.78740157499999996" bottom="0.78740157499999996" header="0.31496062000000002" footer="0.31496062000000002"/>
      <autoFilter ref="A2:AN940" xr:uid="{8890EF18-8D9D-467B-91F2-990AA4DE0598}">
        <filterColumn colId="3">
          <filters blank="1">
            <filter val="Altum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</autoFilter>
    </customSheetView>
    <customSheetView guid="{BA668BF7-88B2-4B76-BB74-15E397F860C7}" filter="1" showAutoFilter="1">
      <pageMargins left="0.511811024" right="0.511811024" top="0.78740157499999996" bottom="0.78740157499999996" header="0.31496062000000002" footer="0.31496062000000002"/>
      <autoFilter ref="A1:AT936" xr:uid="{0A1887AD-F729-48A4-B332-788452A535B6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A4D888F-1594-49C2-BA55-7C436257487A}" filter="1" showAutoFilter="1">
      <pageMargins left="0.511811024" right="0.511811024" top="0.78740157499999996" bottom="0.78740157499999996" header="0.31496062000000002" footer="0.31496062000000002"/>
      <autoFilter ref="A1:AR936" xr:uid="{33A4F603-115D-4092-BADA-989AED1423D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2E98AC7-8933-4339-873F-AF31573BDF8F}" filter="1" showAutoFilter="1">
      <pageMargins left="0.511811024" right="0.511811024" top="0.78740157499999996" bottom="0.78740157499999996" header="0.31496062000000002" footer="0.31496062000000002"/>
      <autoFilter ref="A1:AR936" xr:uid="{9388FFAF-EA07-451D-8D34-65003B0245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B522EF0-CCE1-40EC-B674-7229261BC665}" filter="1" showAutoFilter="1">
      <pageMargins left="0.511811024" right="0.511811024" top="0.78740157499999996" bottom="0.78740157499999996" header="0.31496062000000002" footer="0.31496062000000002"/>
      <autoFilter ref="A2:AQ936" xr:uid="{53220BD2-6B66-4BD3-8192-B3AE8442233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F6A32A1A-2E60-49F7-91A7-34E31BFC01BF}" filter="1" showAutoFilter="1">
      <pageMargins left="0.511811024" right="0.511811024" top="0.78740157499999996" bottom="0.78740157499999996" header="0.31496062000000002" footer="0.31496062000000002"/>
      <autoFilter ref="A1:AR936" xr:uid="{6B1BCF4B-22B8-4EBC-9C58-B9093AD254F1}"/>
    </customSheetView>
    <customSheetView guid="{89CB681A-8975-4B3B-9DD9-53122217B59A}" filter="1" showAutoFilter="1">
      <pageMargins left="0.511811024" right="0.511811024" top="0.78740157499999996" bottom="0.78740157499999996" header="0.31496062000000002" footer="0.31496062000000002"/>
      <autoFilter ref="AL2:AL945" xr:uid="{C6E33E2E-15FB-4785-8DFC-56891D9B3072}"/>
    </customSheetView>
    <customSheetView guid="{9FBF7B91-33F4-475B-B593-5C5CAD31E43D}" filter="1" showAutoFilter="1">
      <pageMargins left="0.511811024" right="0.511811024" top="0.78740157499999996" bottom="0.78740157499999996" header="0.31496062000000002" footer="0.31496062000000002"/>
      <autoFilter ref="A2:AT936" xr:uid="{24E31FFD-045A-4CBB-A650-DB0DB6DE2C29}">
        <filterColumn colId="3">
          <filters>
            <filter val="Altum"/>
            <filter val="Bluemetrix (MI)"/>
            <filter val="MI Smart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1E4EC2D5-4BED-4E94-8067-1F764EF4684B}" filter="1" showAutoFilter="1">
      <pageMargins left="0.511811024" right="0.511811024" top="0.78740157499999996" bottom="0.78740157499999996" header="0.31496062000000002" footer="0.31496062000000002"/>
      <autoFilter ref="B2:AI940" xr:uid="{18D3FA39-6F41-4F95-AED2-4480FCD548F3}"/>
    </customSheetView>
    <customSheetView guid="{DFE6A951-583A-455D-AF7E-866BBD01FDC7}" filter="1" showAutoFilter="1">
      <pageMargins left="0.511811024" right="0.511811024" top="0.78740157499999996" bottom="0.78740157499999996" header="0.31496062000000002" footer="0.31496062000000002"/>
      <autoFilter ref="A1:AR936" xr:uid="{C7D52E78-DB2C-4AD7-87A0-627870CCEC6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7CA6CC1-DDBF-4D30-9A8D-32149BED7365}" filter="1" showAutoFilter="1">
      <pageMargins left="0.511811024" right="0.511811024" top="0.78740157499999996" bottom="0.78740157499999996" header="0.31496062000000002" footer="0.31496062000000002"/>
      <autoFilter ref="A1:AN940" xr:uid="{37D47DE6-8547-4BB3-B9C7-613732691632}"/>
    </customSheetView>
    <customSheetView guid="{B95748ED-9EDD-4D82-B9E5-4C1FC9E47FA0}" filter="1" showAutoFilter="1">
      <pageMargins left="0.511811024" right="0.511811024" top="0.78740157499999996" bottom="0.78740157499999996" header="0.31496062000000002" footer="0.31496062000000002"/>
      <autoFilter ref="A1:AT936" xr:uid="{CC0EBE22-482A-4A87-B4B6-5CF6555177ED}">
        <filterColumn colId="7">
          <filters>
            <filter val="Pode Operar"/>
          </filters>
        </filterColumn>
      </autoFilter>
    </customSheetView>
    <customSheetView guid="{233D90C9-6464-4D0C-A011-260FB83B68F7}" filter="1" showAutoFilter="1">
      <pageMargins left="0.511811024" right="0.511811024" top="0.78740157499999996" bottom="0.78740157499999996" header="0.31496062000000002" footer="0.31496062000000002"/>
      <autoFilter ref="A1:AN940" xr:uid="{B977A5EA-0C30-4803-922D-69A3E3B7772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49840A-901F-45B0-8600-F21767C4E177}" filter="1" showAutoFilter="1">
      <pageMargins left="0.511811024" right="0.511811024" top="0.78740157499999996" bottom="0.78740157499999996" header="0.31496062000000002" footer="0.31496062000000002"/>
      <autoFilter ref="A1:AO940" xr:uid="{69EB219C-1AF1-4760-8A98-4DB766B0582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80FA3D6-09EE-4EEA-93CC-16D55503ED4A}" filter="1" showAutoFilter="1">
      <pageMargins left="0.511811024" right="0.511811024" top="0.78740157499999996" bottom="0.78740157499999996" header="0.31496062000000002" footer="0.31496062000000002"/>
      <autoFilter ref="A1:AT936" xr:uid="{7E2AE21D-1EC4-4A48-B61F-D64DBA52ECB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50DBBD49-DDD2-4D62-8242-FFC071918DC6}" filter="1" showAutoFilter="1">
      <pageMargins left="0.511811024" right="0.511811024" top="0.78740157499999996" bottom="0.78740157499999996" header="0.31496062000000002" footer="0.31496062000000002"/>
      <autoFilter ref="A1:BE940" xr:uid="{30354391-6A51-4067-8236-243025056871}"/>
    </customSheetView>
    <customSheetView guid="{556746D9-6A24-4731-BFD3-A1809804BD6A}" filter="1" showAutoFilter="1">
      <pageMargins left="0.511811024" right="0.511811024" top="0.78740157499999996" bottom="0.78740157499999996" header="0.31496062000000002" footer="0.31496062000000002"/>
      <autoFilter ref="A1:AS936" xr:uid="{98178CAD-09E7-4921-8D08-0684631291A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6409C87-E5D5-4AD2-9A87-97101834E4E2}" filter="1" showAutoFilter="1">
      <pageMargins left="0.511811024" right="0.511811024" top="0.78740157499999996" bottom="0.78740157499999996" header="0.31496062000000002" footer="0.31496062000000002"/>
      <autoFilter ref="D2:F945" xr:uid="{8E1DD75C-4CBC-4ECF-B7FA-7B96D85FB0C3}"/>
    </customSheetView>
  </customSheetViews>
  <mergeCells count="3">
    <mergeCell ref="A1:F1"/>
    <mergeCell ref="H1:I1"/>
    <mergeCell ref="J1:P1"/>
  </mergeCells>
  <conditionalFormatting sqref="E3:E938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0 W633:X938">
    <cfRule type="notContainsBlanks" dxfId="270" priority="3">
      <formula>LEN(TRIM(W3))&gt;0</formula>
    </cfRule>
  </conditionalFormatting>
  <dataValidations count="10">
    <dataValidation type="list" allowBlank="1" showErrorMessage="1" sqref="D3:D938" xr:uid="{00000000-0002-0000-0100-000000000000}">
      <formula1>"Bluemetrix,Voga,Conquest,VcInvest,Bluemetrix (MI),Altum,Poupinvista,Solution For Life,MI Smart"</formula1>
    </dataValidation>
    <dataValidation type="list" allowBlank="1" showErrorMessage="1" sqref="I3:I938" xr:uid="{00000000-0002-0000-01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630 W632:X632 W634:X938" xr:uid="{00000000-0002-0000-0100-000002000000}">
      <formula1>"Conservador,Moderado,Arrojado"</formula1>
    </dataValidation>
    <dataValidation type="list" allowBlank="1" showErrorMessage="1" sqref="V3:V938" xr:uid="{00000000-0002-0000-0100-000003000000}">
      <formula1>"Ativo,Inativo,Encerrado"</formula1>
    </dataValidation>
    <dataValidation type="list" allowBlank="1" showErrorMessage="1" sqref="Y3:Y195 Y197:Y630 Y632 Y634:Y938" xr:uid="{00000000-0002-0000-0100-000004000000}">
      <formula1>"Não Qualificado,Qualificado,Profissional"</formula1>
    </dataValidation>
    <dataValidation type="list" allowBlank="1" showErrorMessage="1" sqref="O3:O364 O366:O938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8" xr:uid="{00000000-0002-0000-0100-000007000000}">
      <formula1>"DF,GO,SUL,SP"</formula1>
    </dataValidation>
    <dataValidation type="list" allowBlank="1" showErrorMessage="1" sqref="H3:H938" xr:uid="{00000000-0002-0000-0100-000008000000}">
      <formula1>"Ativo,Inativo,Encerrado,Pode Operar"</formula1>
    </dataValidation>
    <dataValidation type="list" allowBlank="1" showErrorMessage="1" sqref="S3:S93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3183</v>
      </c>
      <c r="B1" s="669"/>
      <c r="C1" s="669"/>
      <c r="D1" s="669"/>
      <c r="E1" s="669"/>
      <c r="F1" s="670"/>
      <c r="G1" s="245" t="s">
        <v>151</v>
      </c>
      <c r="H1" s="671" t="s">
        <v>152</v>
      </c>
      <c r="I1" s="670"/>
      <c r="J1" s="668" t="s">
        <v>3183</v>
      </c>
      <c r="K1" s="669"/>
      <c r="L1" s="669"/>
      <c r="M1" s="669"/>
      <c r="N1" s="669"/>
      <c r="O1" s="669"/>
      <c r="P1" s="670"/>
      <c r="Q1" s="246" t="s">
        <v>3184</v>
      </c>
      <c r="R1" s="247" t="s">
        <v>3183</v>
      </c>
      <c r="S1" s="672" t="s">
        <v>153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154</v>
      </c>
      <c r="AD1" s="248" t="s">
        <v>154</v>
      </c>
      <c r="AE1" s="248" t="s">
        <v>154</v>
      </c>
      <c r="AF1" s="248" t="s">
        <v>154</v>
      </c>
      <c r="AG1" s="248" t="s">
        <v>154</v>
      </c>
      <c r="AH1" s="248" t="s">
        <v>154</v>
      </c>
      <c r="AI1" s="248" t="s">
        <v>154</v>
      </c>
      <c r="AJ1" s="248" t="s">
        <v>154</v>
      </c>
      <c r="AK1" s="248" t="s">
        <v>154</v>
      </c>
      <c r="AL1" s="248" t="s">
        <v>154</v>
      </c>
      <c r="AM1" s="248" t="s">
        <v>154</v>
      </c>
      <c r="AN1" s="248" t="s">
        <v>154</v>
      </c>
      <c r="AO1" s="248" t="s">
        <v>154</v>
      </c>
      <c r="AP1" s="248" t="s">
        <v>154</v>
      </c>
      <c r="AQ1" s="248" t="s">
        <v>154</v>
      </c>
      <c r="AR1" s="248" t="s">
        <v>154</v>
      </c>
      <c r="AS1" s="248" t="s">
        <v>154</v>
      </c>
      <c r="AT1" s="248" t="s">
        <v>154</v>
      </c>
      <c r="AU1" s="248" t="s">
        <v>154</v>
      </c>
      <c r="AV1" s="248" t="s">
        <v>154</v>
      </c>
      <c r="AW1" s="248" t="s">
        <v>154</v>
      </c>
      <c r="AX1" s="248" t="s">
        <v>154</v>
      </c>
      <c r="AY1" s="248" t="s">
        <v>154</v>
      </c>
      <c r="AZ1" s="248" t="s">
        <v>154</v>
      </c>
      <c r="BA1" s="248" t="s">
        <v>154</v>
      </c>
      <c r="BB1" s="248" t="s">
        <v>154</v>
      </c>
      <c r="BC1" s="248" t="s">
        <v>154</v>
      </c>
      <c r="BD1" s="248" t="s">
        <v>154</v>
      </c>
      <c r="BE1" s="248" t="s">
        <v>154</v>
      </c>
      <c r="BF1" s="248" t="s">
        <v>154</v>
      </c>
      <c r="BG1" s="248" t="s">
        <v>154</v>
      </c>
      <c r="BH1" s="248" t="s">
        <v>154</v>
      </c>
      <c r="BI1" s="248" t="s">
        <v>154</v>
      </c>
      <c r="BJ1" s="248" t="s">
        <v>154</v>
      </c>
      <c r="BK1" s="248" t="s">
        <v>154</v>
      </c>
      <c r="BL1" s="248" t="s">
        <v>154</v>
      </c>
      <c r="BM1" s="248" t="s">
        <v>154</v>
      </c>
      <c r="BN1" s="248" t="s">
        <v>154</v>
      </c>
      <c r="BO1" s="248" t="s">
        <v>154</v>
      </c>
      <c r="BP1" s="248" t="s">
        <v>154</v>
      </c>
      <c r="BQ1" s="248" t="s">
        <v>154</v>
      </c>
      <c r="BR1" s="248" t="s">
        <v>154</v>
      </c>
      <c r="BS1" s="248" t="s">
        <v>154</v>
      </c>
      <c r="BT1" s="248" t="s">
        <v>154</v>
      </c>
      <c r="BU1" s="248" t="s">
        <v>154</v>
      </c>
      <c r="BV1" s="248" t="s">
        <v>154</v>
      </c>
      <c r="BW1" s="248" t="s">
        <v>154</v>
      </c>
      <c r="BX1" s="248" t="s">
        <v>154</v>
      </c>
      <c r="BY1" s="248" t="s">
        <v>154</v>
      </c>
      <c r="BZ1" s="248" t="s">
        <v>154</v>
      </c>
      <c r="CA1" s="248" t="s">
        <v>154</v>
      </c>
      <c r="CB1" s="248" t="s">
        <v>154</v>
      </c>
      <c r="CC1" s="248" t="s">
        <v>154</v>
      </c>
      <c r="CD1" s="248" t="s">
        <v>154</v>
      </c>
      <c r="CE1" s="248" t="s">
        <v>154</v>
      </c>
      <c r="CF1" s="248" t="s">
        <v>154</v>
      </c>
      <c r="CG1" s="248" t="s">
        <v>154</v>
      </c>
      <c r="CH1" s="248" t="s">
        <v>154</v>
      </c>
      <c r="CI1" s="248" t="s">
        <v>154</v>
      </c>
      <c r="CJ1" s="248" t="s">
        <v>154</v>
      </c>
      <c r="CK1" s="248" t="s">
        <v>154</v>
      </c>
      <c r="CL1" s="248" t="s">
        <v>154</v>
      </c>
      <c r="CM1" s="248" t="s">
        <v>154</v>
      </c>
    </row>
    <row r="2" spans="1:91" ht="15.75" customHeight="1">
      <c r="A2" s="22" t="s">
        <v>2</v>
      </c>
      <c r="B2" s="22" t="s">
        <v>155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156</v>
      </c>
      <c r="H2" s="22" t="s">
        <v>157</v>
      </c>
      <c r="I2" s="22" t="s">
        <v>158</v>
      </c>
      <c r="J2" s="22" t="s">
        <v>159</v>
      </c>
      <c r="K2" s="22" t="s">
        <v>160</v>
      </c>
      <c r="L2" s="22" t="s">
        <v>161</v>
      </c>
      <c r="M2" s="22" t="s">
        <v>8</v>
      </c>
      <c r="N2" s="22" t="s">
        <v>162</v>
      </c>
      <c r="O2" s="22" t="s">
        <v>163</v>
      </c>
      <c r="P2" s="22" t="s">
        <v>11</v>
      </c>
      <c r="Q2" s="23" t="s">
        <v>7</v>
      </c>
      <c r="R2" s="23" t="s">
        <v>164</v>
      </c>
      <c r="S2" s="22" t="s">
        <v>165</v>
      </c>
      <c r="T2" s="22" t="s">
        <v>12</v>
      </c>
      <c r="U2" s="22" t="s">
        <v>13</v>
      </c>
      <c r="V2" s="24" t="s">
        <v>166</v>
      </c>
      <c r="W2" s="22" t="s">
        <v>167</v>
      </c>
      <c r="X2" s="22" t="s">
        <v>168</v>
      </c>
      <c r="Y2" s="22" t="s">
        <v>169</v>
      </c>
      <c r="Z2" s="22" t="s">
        <v>170</v>
      </c>
      <c r="AA2" s="22" t="s">
        <v>171</v>
      </c>
      <c r="AB2" s="22" t="s">
        <v>172</v>
      </c>
      <c r="AC2" s="22" t="s">
        <v>3185</v>
      </c>
      <c r="AD2" s="22" t="s">
        <v>3186</v>
      </c>
      <c r="AE2" s="22" t="s">
        <v>3187</v>
      </c>
      <c r="AF2" s="22" t="s">
        <v>3188</v>
      </c>
      <c r="AG2" s="22" t="s">
        <v>3189</v>
      </c>
      <c r="AH2" s="22" t="s">
        <v>3190</v>
      </c>
      <c r="AI2" s="22" t="s">
        <v>3191</v>
      </c>
      <c r="AJ2" s="22" t="s">
        <v>3192</v>
      </c>
      <c r="AK2" s="22" t="s">
        <v>3193</v>
      </c>
      <c r="AL2" s="22" t="s">
        <v>3194</v>
      </c>
      <c r="AM2" s="22" t="s">
        <v>3195</v>
      </c>
      <c r="AN2" s="22" t="s">
        <v>3196</v>
      </c>
      <c r="AO2" s="22" t="s">
        <v>3197</v>
      </c>
      <c r="AP2" s="22" t="s">
        <v>3198</v>
      </c>
      <c r="AQ2" s="22" t="s">
        <v>3199</v>
      </c>
      <c r="AR2" s="22" t="s">
        <v>3200</v>
      </c>
      <c r="AS2" s="22" t="s">
        <v>3201</v>
      </c>
      <c r="AT2" s="22" t="s">
        <v>3202</v>
      </c>
      <c r="AU2" s="22" t="s">
        <v>3203</v>
      </c>
      <c r="AV2" s="22" t="s">
        <v>3204</v>
      </c>
      <c r="AW2" s="22" t="s">
        <v>3205</v>
      </c>
      <c r="AX2" s="22" t="s">
        <v>3206</v>
      </c>
      <c r="AY2" s="22" t="s">
        <v>3207</v>
      </c>
      <c r="AZ2" s="22" t="s">
        <v>3208</v>
      </c>
      <c r="BA2" s="22" t="s">
        <v>3209</v>
      </c>
      <c r="BB2" s="22" t="s">
        <v>3210</v>
      </c>
      <c r="BC2" s="22" t="s">
        <v>3211</v>
      </c>
      <c r="BD2" s="22" t="s">
        <v>3212</v>
      </c>
      <c r="BE2" s="22" t="s">
        <v>3213</v>
      </c>
      <c r="BF2" s="22" t="s">
        <v>3214</v>
      </c>
      <c r="BG2" s="22" t="s">
        <v>3215</v>
      </c>
      <c r="BH2" s="22" t="s">
        <v>3216</v>
      </c>
      <c r="BI2" s="22" t="s">
        <v>3217</v>
      </c>
      <c r="BJ2" s="22" t="s">
        <v>3218</v>
      </c>
      <c r="BK2" s="22" t="s">
        <v>3219</v>
      </c>
      <c r="BL2" s="22" t="s">
        <v>173</v>
      </c>
      <c r="BM2" s="22" t="s">
        <v>174</v>
      </c>
      <c r="BN2" s="22" t="s">
        <v>3220</v>
      </c>
      <c r="BO2" s="22" t="s">
        <v>176</v>
      </c>
      <c r="BP2" s="22" t="s">
        <v>177</v>
      </c>
      <c r="BQ2" s="22" t="s">
        <v>178</v>
      </c>
      <c r="BR2" s="22" t="s">
        <v>179</v>
      </c>
      <c r="BS2" s="22" t="s">
        <v>180</v>
      </c>
      <c r="BT2" s="22" t="s">
        <v>181</v>
      </c>
      <c r="BU2" s="22" t="s">
        <v>182</v>
      </c>
      <c r="BV2" s="22" t="s">
        <v>183</v>
      </c>
      <c r="BW2" s="22" t="s">
        <v>184</v>
      </c>
      <c r="BX2" s="22" t="s">
        <v>185</v>
      </c>
      <c r="BY2" s="22" t="s">
        <v>186</v>
      </c>
      <c r="BZ2" s="22" t="s">
        <v>187</v>
      </c>
      <c r="CA2" s="22" t="s">
        <v>188</v>
      </c>
      <c r="CB2" s="22" t="s">
        <v>189</v>
      </c>
      <c r="CC2" s="22" t="s">
        <v>190</v>
      </c>
      <c r="CD2" s="249" t="s">
        <v>191</v>
      </c>
      <c r="CE2" s="249" t="s">
        <v>192</v>
      </c>
      <c r="CF2" s="249" t="s">
        <v>193</v>
      </c>
      <c r="CG2" s="249" t="s">
        <v>194</v>
      </c>
      <c r="CH2" s="249" t="s">
        <v>195</v>
      </c>
      <c r="CI2" s="249" t="s">
        <v>196</v>
      </c>
      <c r="CJ2" s="249" t="s">
        <v>197</v>
      </c>
      <c r="CK2" s="249" t="s">
        <v>198</v>
      </c>
      <c r="CL2" s="249" t="s">
        <v>199</v>
      </c>
      <c r="CM2" s="249" t="s">
        <v>200</v>
      </c>
    </row>
    <row r="3" spans="1:91" ht="15.75" customHeight="1">
      <c r="A3" s="39" t="s">
        <v>3221</v>
      </c>
      <c r="B3" s="39" t="s">
        <v>3222</v>
      </c>
      <c r="C3" s="9">
        <v>579904</v>
      </c>
      <c r="D3" s="9" t="s">
        <v>3223</v>
      </c>
      <c r="E3" s="9" t="s">
        <v>19</v>
      </c>
      <c r="F3" s="9" t="s">
        <v>3224</v>
      </c>
      <c r="G3" s="7" t="e">
        <f t="shared" ref="G3:G257" ca="1" si="0">_xludf.IFS($CL$3:$CL$678&lt;=200000,"Breno",$CL$3:$CL$678&lt;=20000000000,"Bruno",$CL$3:$CL$678="","")</f>
        <v>#NAME?</v>
      </c>
      <c r="H3" s="8" t="s">
        <v>224</v>
      </c>
      <c r="I3" s="26" t="s">
        <v>225</v>
      </c>
      <c r="J3" s="9" t="str">
        <f t="shared" ref="J3:J92" si="1">IF(Q3=0,"Não","Sim")</f>
        <v>Não</v>
      </c>
      <c r="K3" s="250">
        <v>43570</v>
      </c>
      <c r="L3" s="6"/>
      <c r="M3" s="6" t="s">
        <v>83</v>
      </c>
      <c r="N3" s="251">
        <v>0.01</v>
      </c>
      <c r="O3" s="9" t="s">
        <v>23</v>
      </c>
      <c r="P3" s="252">
        <v>0</v>
      </c>
      <c r="Q3" s="115"/>
      <c r="R3" s="253" t="s">
        <v>3225</v>
      </c>
      <c r="S3" s="7" t="s">
        <v>208</v>
      </c>
      <c r="T3" s="9" t="s">
        <v>3226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324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3221</v>
      </c>
      <c r="B4" s="14" t="s">
        <v>3227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224</v>
      </c>
      <c r="I4" s="26" t="s">
        <v>225</v>
      </c>
      <c r="J4" s="9" t="str">
        <f t="shared" si="1"/>
        <v>Não</v>
      </c>
      <c r="K4" s="250">
        <v>44664</v>
      </c>
      <c r="L4" s="6"/>
      <c r="M4" s="6" t="s">
        <v>83</v>
      </c>
      <c r="N4" s="28">
        <v>1.2E-2</v>
      </c>
      <c r="O4" s="9" t="s">
        <v>23</v>
      </c>
      <c r="P4" s="252">
        <v>0</v>
      </c>
      <c r="Q4" s="25"/>
      <c r="R4" s="30" t="s">
        <v>1350</v>
      </c>
      <c r="S4" s="7" t="s">
        <v>208</v>
      </c>
      <c r="T4" s="6" t="s">
        <v>3228</v>
      </c>
      <c r="U4" s="6" t="s">
        <v>117</v>
      </c>
      <c r="V4" s="26" t="e">
        <f t="shared" ca="1" si="2"/>
        <v>#NAME?</v>
      </c>
      <c r="W4" s="26"/>
      <c r="X4" s="26"/>
      <c r="Y4" s="6" t="s">
        <v>324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3221</v>
      </c>
      <c r="B5" s="14" t="s">
        <v>3229</v>
      </c>
      <c r="C5" s="9">
        <v>448162</v>
      </c>
      <c r="D5" s="9" t="s">
        <v>3223</v>
      </c>
      <c r="E5" s="9" t="s">
        <v>19</v>
      </c>
      <c r="F5" s="6" t="s">
        <v>3230</v>
      </c>
      <c r="G5" s="7" t="e">
        <f t="shared" ca="1" si="0"/>
        <v>#NAME?</v>
      </c>
      <c r="H5" s="8" t="s">
        <v>206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267</v>
      </c>
      <c r="N5" s="10">
        <v>1.2E-2</v>
      </c>
      <c r="O5" s="9" t="s">
        <v>84</v>
      </c>
      <c r="P5" s="252">
        <v>0.1</v>
      </c>
      <c r="Q5" s="25"/>
      <c r="R5" s="47"/>
      <c r="S5" s="7" t="s">
        <v>208</v>
      </c>
      <c r="T5" s="6" t="s">
        <v>3231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3232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3221</v>
      </c>
      <c r="B6" s="14" t="s">
        <v>3233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224</v>
      </c>
      <c r="I6" s="26" t="s">
        <v>225</v>
      </c>
      <c r="J6" s="9" t="str">
        <f t="shared" si="1"/>
        <v>Não</v>
      </c>
      <c r="K6" s="250">
        <v>44321</v>
      </c>
      <c r="L6" s="6"/>
      <c r="M6" s="6" t="s">
        <v>83</v>
      </c>
      <c r="N6" s="28">
        <v>1.2E-2</v>
      </c>
      <c r="O6" s="9" t="s">
        <v>23</v>
      </c>
      <c r="P6" s="252">
        <v>0</v>
      </c>
      <c r="Q6" s="25"/>
      <c r="R6" s="30" t="s">
        <v>3234</v>
      </c>
      <c r="S6" s="7" t="s">
        <v>208</v>
      </c>
      <c r="T6" s="6" t="s">
        <v>3235</v>
      </c>
      <c r="U6" s="6" t="s">
        <v>117</v>
      </c>
      <c r="V6" s="26" t="e">
        <f t="shared" ca="1" si="2"/>
        <v>#NAME?</v>
      </c>
      <c r="W6" s="26"/>
      <c r="X6" s="26"/>
      <c r="Y6" s="6" t="s">
        <v>210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3221</v>
      </c>
      <c r="B7" s="39" t="s">
        <v>3236</v>
      </c>
      <c r="C7" s="9">
        <v>439947</v>
      </c>
      <c r="D7" s="9" t="s">
        <v>3223</v>
      </c>
      <c r="E7" s="9" t="s">
        <v>19</v>
      </c>
      <c r="F7" s="9" t="s">
        <v>3230</v>
      </c>
      <c r="G7" s="7" t="e">
        <f t="shared" ca="1" si="0"/>
        <v>#NAME?</v>
      </c>
      <c r="H7" s="8" t="s">
        <v>224</v>
      </c>
      <c r="I7" s="26" t="s">
        <v>225</v>
      </c>
      <c r="J7" s="9" t="str">
        <f t="shared" si="1"/>
        <v>Não</v>
      </c>
      <c r="K7" s="256">
        <v>43780</v>
      </c>
      <c r="L7" s="6"/>
      <c r="M7" s="6" t="s">
        <v>83</v>
      </c>
      <c r="N7" s="10">
        <v>1.2E-2</v>
      </c>
      <c r="O7" s="9" t="s">
        <v>23</v>
      </c>
      <c r="P7" s="252">
        <v>0</v>
      </c>
      <c r="Q7" s="47"/>
      <c r="R7" s="115" t="s">
        <v>3237</v>
      </c>
      <c r="S7" s="7" t="s">
        <v>208</v>
      </c>
      <c r="T7" s="9" t="s">
        <v>3238</v>
      </c>
      <c r="U7" s="6" t="s">
        <v>19</v>
      </c>
      <c r="V7" s="26" t="e">
        <f t="shared" ca="1" si="2"/>
        <v>#NAME?</v>
      </c>
      <c r="W7" s="26"/>
      <c r="X7" s="26"/>
      <c r="Y7" s="6" t="s">
        <v>324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3221</v>
      </c>
      <c r="B8" s="14" t="s">
        <v>3239</v>
      </c>
      <c r="C8" s="9">
        <v>442725</v>
      </c>
      <c r="D8" s="9" t="s">
        <v>18</v>
      </c>
      <c r="E8" s="9" t="s">
        <v>19</v>
      </c>
      <c r="F8" s="9" t="s">
        <v>279</v>
      </c>
      <c r="G8" s="7" t="e">
        <f t="shared" ca="1" si="0"/>
        <v>#NAME?</v>
      </c>
      <c r="H8" s="8" t="s">
        <v>215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83</v>
      </c>
      <c r="N8" s="10">
        <v>1.2E-2</v>
      </c>
      <c r="O8" s="9" t="s">
        <v>23</v>
      </c>
      <c r="P8" s="252">
        <v>0</v>
      </c>
      <c r="Q8" s="115"/>
      <c r="R8" s="115" t="s">
        <v>3240</v>
      </c>
      <c r="S8" s="7" t="s">
        <v>208</v>
      </c>
      <c r="T8" s="6" t="s">
        <v>3241</v>
      </c>
      <c r="U8" s="6" t="s">
        <v>19</v>
      </c>
      <c r="V8" s="26" t="e">
        <f t="shared" ca="1" si="2"/>
        <v>#NAME?</v>
      </c>
      <c r="W8" s="26"/>
      <c r="X8" s="26"/>
      <c r="Y8" s="6" t="s">
        <v>324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3221</v>
      </c>
      <c r="B9" s="14" t="s">
        <v>264</v>
      </c>
      <c r="C9" s="9">
        <v>462138</v>
      </c>
      <c r="D9" s="9" t="s">
        <v>18</v>
      </c>
      <c r="E9" s="9" t="s">
        <v>19</v>
      </c>
      <c r="F9" s="6" t="s">
        <v>2788</v>
      </c>
      <c r="G9" s="7" t="e">
        <f t="shared" ca="1" si="0"/>
        <v>#NAME?</v>
      </c>
      <c r="H9" s="8" t="s">
        <v>206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267</v>
      </c>
      <c r="N9" s="10">
        <v>1.4999999999999999E-2</v>
      </c>
      <c r="O9" s="9" t="s">
        <v>84</v>
      </c>
      <c r="P9" s="252">
        <v>0.1</v>
      </c>
      <c r="Q9" s="47"/>
      <c r="R9" s="115" t="s">
        <v>3242</v>
      </c>
      <c r="S9" s="7" t="s">
        <v>208</v>
      </c>
      <c r="T9" s="6" t="s">
        <v>269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3232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3221</v>
      </c>
      <c r="B10" s="14" t="s">
        <v>3243</v>
      </c>
      <c r="C10" s="9">
        <v>438486</v>
      </c>
      <c r="D10" s="9" t="s">
        <v>3223</v>
      </c>
      <c r="E10" s="9" t="s">
        <v>19</v>
      </c>
      <c r="F10" s="6" t="s">
        <v>3224</v>
      </c>
      <c r="G10" s="7" t="e">
        <f t="shared" ca="1" si="0"/>
        <v>#NAME?</v>
      </c>
      <c r="H10" s="8" t="s">
        <v>206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267</v>
      </c>
      <c r="N10" s="10">
        <v>0.01</v>
      </c>
      <c r="O10" s="9" t="s">
        <v>84</v>
      </c>
      <c r="P10" s="252">
        <v>0.1</v>
      </c>
      <c r="Q10" s="47"/>
      <c r="R10" s="115" t="s">
        <v>3244</v>
      </c>
      <c r="S10" s="7" t="s">
        <v>208</v>
      </c>
      <c r="T10" s="6" t="s">
        <v>3245</v>
      </c>
      <c r="U10" s="6" t="s">
        <v>19</v>
      </c>
      <c r="V10" s="26" t="e">
        <f t="shared" ca="1" si="2"/>
        <v>#NAME?</v>
      </c>
      <c r="W10" s="26"/>
      <c r="X10" s="26"/>
      <c r="Y10" s="6" t="s">
        <v>324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3232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3221</v>
      </c>
      <c r="B11" s="39" t="s">
        <v>3246</v>
      </c>
      <c r="C11" s="9">
        <v>421731</v>
      </c>
      <c r="D11" s="9" t="s">
        <v>18</v>
      </c>
      <c r="E11" s="9" t="s">
        <v>19</v>
      </c>
      <c r="F11" s="9" t="s">
        <v>279</v>
      </c>
      <c r="G11" s="7" t="e">
        <f t="shared" ca="1" si="0"/>
        <v>#NAME?</v>
      </c>
      <c r="H11" s="8" t="s">
        <v>224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267</v>
      </c>
      <c r="N11" s="251">
        <v>0.01</v>
      </c>
      <c r="O11" s="9" t="s">
        <v>84</v>
      </c>
      <c r="P11" s="252">
        <v>0.1</v>
      </c>
      <c r="Q11" s="260" t="s">
        <v>3247</v>
      </c>
      <c r="R11" s="115" t="s">
        <v>3240</v>
      </c>
      <c r="S11" s="7" t="s">
        <v>208</v>
      </c>
      <c r="T11" s="9" t="s">
        <v>3248</v>
      </c>
      <c r="U11" s="6" t="s">
        <v>19</v>
      </c>
      <c r="V11" s="26" t="e">
        <f t="shared" ca="1" si="2"/>
        <v>#NAME?</v>
      </c>
      <c r="W11" s="26"/>
      <c r="X11" s="26"/>
      <c r="Y11" s="6" t="s">
        <v>324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3221</v>
      </c>
      <c r="B12" s="3" t="s">
        <v>3249</v>
      </c>
      <c r="C12" s="9">
        <v>421537</v>
      </c>
      <c r="D12" s="9" t="s">
        <v>3223</v>
      </c>
      <c r="E12" s="9" t="s">
        <v>19</v>
      </c>
      <c r="F12" s="6" t="s">
        <v>3230</v>
      </c>
      <c r="G12" s="7" t="e">
        <f t="shared" ca="1" si="0"/>
        <v>#NAME?</v>
      </c>
      <c r="H12" s="8" t="s">
        <v>206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83</v>
      </c>
      <c r="N12" s="10">
        <v>1.2E-2</v>
      </c>
      <c r="O12" s="9" t="s">
        <v>23</v>
      </c>
      <c r="P12" s="252">
        <v>0</v>
      </c>
      <c r="Q12" s="47"/>
      <c r="R12" s="115" t="s">
        <v>3250</v>
      </c>
      <c r="S12" s="7" t="s">
        <v>208</v>
      </c>
      <c r="T12" s="6" t="s">
        <v>3251</v>
      </c>
      <c r="U12" s="6" t="s">
        <v>127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3232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3221</v>
      </c>
      <c r="B13" s="14" t="s">
        <v>3252</v>
      </c>
      <c r="C13" s="9">
        <v>326344</v>
      </c>
      <c r="D13" s="9" t="s">
        <v>3223</v>
      </c>
      <c r="E13" s="9" t="s">
        <v>19</v>
      </c>
      <c r="F13" s="6" t="s">
        <v>3224</v>
      </c>
      <c r="G13" s="7" t="e">
        <f t="shared" ca="1" si="0"/>
        <v>#NAME?</v>
      </c>
      <c r="H13" s="8" t="s">
        <v>206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267</v>
      </c>
      <c r="N13" s="10">
        <v>1.4999999999999999E-2</v>
      </c>
      <c r="O13" s="9" t="s">
        <v>84</v>
      </c>
      <c r="P13" s="252">
        <v>0.1</v>
      </c>
      <c r="Q13" s="47"/>
      <c r="R13" s="115"/>
      <c r="S13" s="7" t="s">
        <v>208</v>
      </c>
      <c r="T13" s="6" t="s">
        <v>3253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3232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3221</v>
      </c>
      <c r="B14" s="14" t="s">
        <v>3254</v>
      </c>
      <c r="C14" s="9">
        <v>376503</v>
      </c>
      <c r="D14" s="9" t="s">
        <v>18</v>
      </c>
      <c r="E14" s="9" t="s">
        <v>19</v>
      </c>
      <c r="F14" s="9" t="s">
        <v>3255</v>
      </c>
      <c r="G14" s="7" t="e">
        <f t="shared" ca="1" si="0"/>
        <v>#NAME?</v>
      </c>
      <c r="H14" s="8" t="s">
        <v>215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208</v>
      </c>
      <c r="T14" s="6" t="s">
        <v>3256</v>
      </c>
      <c r="U14" s="6" t="s">
        <v>19</v>
      </c>
      <c r="V14" s="26" t="e">
        <f t="shared" ca="1" si="2"/>
        <v>#NAME?</v>
      </c>
      <c r="W14" s="26"/>
      <c r="X14" s="26"/>
      <c r="Y14" s="6" t="s">
        <v>324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3221</v>
      </c>
      <c r="B15" s="14" t="s">
        <v>3254</v>
      </c>
      <c r="C15" s="9">
        <v>376732</v>
      </c>
      <c r="D15" s="9" t="s">
        <v>18</v>
      </c>
      <c r="E15" s="9" t="s">
        <v>19</v>
      </c>
      <c r="F15" s="9" t="s">
        <v>3255</v>
      </c>
      <c r="G15" s="7" t="e">
        <f t="shared" ca="1" si="0"/>
        <v>#NAME?</v>
      </c>
      <c r="H15" s="8" t="s">
        <v>215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326</v>
      </c>
      <c r="N15" s="10">
        <v>2.5000000000000001E-2</v>
      </c>
      <c r="O15" s="9" t="s">
        <v>248</v>
      </c>
      <c r="P15" s="252">
        <v>0.2</v>
      </c>
      <c r="Q15" s="30"/>
      <c r="R15" s="30"/>
      <c r="S15" s="7" t="s">
        <v>208</v>
      </c>
      <c r="T15" s="220" t="s">
        <v>3256</v>
      </c>
      <c r="U15" s="6" t="s">
        <v>19</v>
      </c>
      <c r="V15" s="26" t="e">
        <f t="shared" ca="1" si="2"/>
        <v>#NAME?</v>
      </c>
      <c r="W15" s="26"/>
      <c r="X15" s="26"/>
      <c r="Y15" s="6" t="s">
        <v>324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3221</v>
      </c>
      <c r="B16" s="14" t="s">
        <v>312</v>
      </c>
      <c r="C16" s="9">
        <v>420111</v>
      </c>
      <c r="D16" s="9" t="s">
        <v>18</v>
      </c>
      <c r="E16" s="9" t="s">
        <v>30</v>
      </c>
      <c r="F16" s="9" t="s">
        <v>93</v>
      </c>
      <c r="G16" s="7" t="e">
        <f t="shared" ca="1" si="0"/>
        <v>#NAME?</v>
      </c>
      <c r="H16" s="8" t="s">
        <v>215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267</v>
      </c>
      <c r="N16" s="10">
        <v>1.4999999999999999E-2</v>
      </c>
      <c r="O16" s="9" t="s">
        <v>84</v>
      </c>
      <c r="P16" s="252">
        <v>0.1</v>
      </c>
      <c r="Q16" s="30"/>
      <c r="R16" s="30"/>
      <c r="S16" s="7" t="s">
        <v>208</v>
      </c>
      <c r="T16" s="6" t="s">
        <v>315</v>
      </c>
      <c r="U16" s="6" t="s">
        <v>117</v>
      </c>
      <c r="V16" s="26" t="e">
        <f t="shared" ca="1" si="2"/>
        <v>#NAME?</v>
      </c>
      <c r="W16" s="26"/>
      <c r="X16" s="26"/>
      <c r="Y16" s="6" t="s">
        <v>324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3221</v>
      </c>
      <c r="B17" s="14" t="s">
        <v>3257</v>
      </c>
      <c r="C17" s="9">
        <v>47785</v>
      </c>
      <c r="D17" s="9" t="s">
        <v>3223</v>
      </c>
      <c r="E17" s="9" t="s">
        <v>19</v>
      </c>
      <c r="F17" s="9" t="s">
        <v>3230</v>
      </c>
      <c r="G17" s="7" t="e">
        <f t="shared" ca="1" si="0"/>
        <v>#NAME?</v>
      </c>
      <c r="H17" s="8" t="s">
        <v>224</v>
      </c>
      <c r="I17" s="26" t="s">
        <v>225</v>
      </c>
      <c r="J17" s="9" t="str">
        <f t="shared" si="1"/>
        <v>Não</v>
      </c>
      <c r="K17" s="250">
        <v>44186</v>
      </c>
      <c r="L17" s="6"/>
      <c r="M17" s="6" t="s">
        <v>267</v>
      </c>
      <c r="N17" s="10">
        <v>1.4999999999999999E-2</v>
      </c>
      <c r="O17" s="9" t="s">
        <v>84</v>
      </c>
      <c r="P17" s="252">
        <v>0.1</v>
      </c>
      <c r="Q17" s="30"/>
      <c r="R17" s="30" t="s">
        <v>3258</v>
      </c>
      <c r="S17" s="7" t="s">
        <v>208</v>
      </c>
      <c r="T17" s="6" t="s">
        <v>3259</v>
      </c>
      <c r="U17" s="6" t="s">
        <v>19</v>
      </c>
      <c r="V17" s="26" t="e">
        <f t="shared" ca="1" si="2"/>
        <v>#NAME?</v>
      </c>
      <c r="W17" s="26"/>
      <c r="X17" s="26"/>
      <c r="Y17" s="6" t="s">
        <v>324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3221</v>
      </c>
      <c r="B18" s="112" t="s">
        <v>330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224</v>
      </c>
      <c r="I18" s="26" t="s">
        <v>225</v>
      </c>
      <c r="J18" s="9" t="str">
        <f t="shared" si="1"/>
        <v>Não</v>
      </c>
      <c r="K18" s="27">
        <v>44698</v>
      </c>
      <c r="L18" s="99"/>
      <c r="M18" s="6" t="s">
        <v>83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208</v>
      </c>
      <c r="T18" s="9" t="s">
        <v>333</v>
      </c>
      <c r="U18" s="7" t="s">
        <v>117</v>
      </c>
      <c r="V18" s="26" t="e">
        <f t="shared" ca="1" si="2"/>
        <v>#NAME?</v>
      </c>
      <c r="W18" s="26"/>
      <c r="X18" s="26"/>
      <c r="Y18" s="6" t="s">
        <v>210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3221</v>
      </c>
      <c r="B19" s="112" t="s">
        <v>3260</v>
      </c>
      <c r="C19" s="9">
        <v>627411</v>
      </c>
      <c r="D19" s="9" t="s">
        <v>18</v>
      </c>
      <c r="E19" s="9" t="s">
        <v>19</v>
      </c>
      <c r="F19" s="7" t="s">
        <v>266</v>
      </c>
      <c r="G19" s="7" t="e">
        <f t="shared" ca="1" si="0"/>
        <v>#NAME?</v>
      </c>
      <c r="H19" s="8" t="s">
        <v>206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83</v>
      </c>
      <c r="N19" s="251">
        <v>1.2E-2</v>
      </c>
      <c r="O19" s="9" t="s">
        <v>23</v>
      </c>
      <c r="P19" s="252">
        <v>0</v>
      </c>
      <c r="Q19" s="30"/>
      <c r="R19" s="253" t="s">
        <v>3261</v>
      </c>
      <c r="S19" s="7" t="s">
        <v>208</v>
      </c>
      <c r="T19" s="9" t="s">
        <v>3262</v>
      </c>
      <c r="U19" s="7" t="s">
        <v>276</v>
      </c>
      <c r="V19" s="26" t="e">
        <f t="shared" ca="1" si="2"/>
        <v>#NAME?</v>
      </c>
      <c r="W19" s="26"/>
      <c r="X19" s="26"/>
      <c r="Y19" s="6" t="s">
        <v>324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3221</v>
      </c>
      <c r="B20" s="3" t="s">
        <v>3263</v>
      </c>
      <c r="C20" s="9">
        <v>430193</v>
      </c>
      <c r="D20" s="9" t="s">
        <v>3223</v>
      </c>
      <c r="E20" s="9" t="s">
        <v>19</v>
      </c>
      <c r="F20" s="6" t="s">
        <v>3224</v>
      </c>
      <c r="G20" s="7" t="e">
        <f t="shared" ca="1" si="0"/>
        <v>#NAME?</v>
      </c>
      <c r="H20" s="8" t="s">
        <v>206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267</v>
      </c>
      <c r="N20" s="10">
        <v>0.01</v>
      </c>
      <c r="O20" s="9" t="s">
        <v>84</v>
      </c>
      <c r="P20" s="252">
        <v>0.1</v>
      </c>
      <c r="Q20" s="47"/>
      <c r="R20" s="115"/>
      <c r="S20" s="7" t="s">
        <v>208</v>
      </c>
      <c r="T20" s="6" t="s">
        <v>3264</v>
      </c>
      <c r="U20" s="6" t="s">
        <v>19</v>
      </c>
      <c r="V20" s="26" t="e">
        <f t="shared" ca="1" si="2"/>
        <v>#NAME?</v>
      </c>
      <c r="W20" s="26"/>
      <c r="X20" s="26"/>
      <c r="Y20" s="6" t="s">
        <v>324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3232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3221</v>
      </c>
      <c r="B21" s="3" t="s">
        <v>3265</v>
      </c>
      <c r="C21" s="9">
        <v>379151</v>
      </c>
      <c r="D21" s="9" t="s">
        <v>18</v>
      </c>
      <c r="E21" s="9" t="s">
        <v>19</v>
      </c>
      <c r="F21" s="6" t="s">
        <v>266</v>
      </c>
      <c r="G21" s="7" t="e">
        <f t="shared" ca="1" si="0"/>
        <v>#NAME?</v>
      </c>
      <c r="H21" s="8" t="s">
        <v>215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208</v>
      </c>
      <c r="T21" s="6" t="s">
        <v>3266</v>
      </c>
      <c r="U21" s="6" t="s">
        <v>19</v>
      </c>
      <c r="V21" s="26" t="e">
        <f t="shared" ca="1" si="2"/>
        <v>#NAME?</v>
      </c>
      <c r="W21" s="26"/>
      <c r="X21" s="26"/>
      <c r="Y21" s="6" t="s">
        <v>324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3221</v>
      </c>
      <c r="B22" s="3" t="s">
        <v>3267</v>
      </c>
      <c r="C22" s="9">
        <v>253852</v>
      </c>
      <c r="D22" s="9" t="s">
        <v>18</v>
      </c>
      <c r="E22" s="9" t="s">
        <v>30</v>
      </c>
      <c r="F22" s="6" t="s">
        <v>93</v>
      </c>
      <c r="G22" s="7" t="e">
        <f t="shared" ca="1" si="0"/>
        <v>#NAME?</v>
      </c>
      <c r="H22" s="8" t="s">
        <v>224</v>
      </c>
      <c r="I22" s="26" t="s">
        <v>225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208</v>
      </c>
      <c r="T22" s="6" t="s">
        <v>397</v>
      </c>
      <c r="U22" s="6" t="s">
        <v>117</v>
      </c>
      <c r="V22" s="26" t="e">
        <f t="shared" ca="1" si="2"/>
        <v>#NAME?</v>
      </c>
      <c r="W22" s="26"/>
      <c r="X22" s="26"/>
      <c r="Y22" s="6" t="s">
        <v>324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3221</v>
      </c>
      <c r="B23" s="112" t="s">
        <v>398</v>
      </c>
      <c r="C23" s="9">
        <v>34380</v>
      </c>
      <c r="D23" s="9" t="s">
        <v>18</v>
      </c>
      <c r="E23" s="9" t="s">
        <v>30</v>
      </c>
      <c r="F23" s="9" t="s">
        <v>93</v>
      </c>
      <c r="G23" s="7" t="e">
        <f t="shared" ca="1" si="0"/>
        <v>#NAME?</v>
      </c>
      <c r="H23" s="8" t="s">
        <v>224</v>
      </c>
      <c r="I23" s="26" t="s">
        <v>225</v>
      </c>
      <c r="J23" s="9" t="str">
        <f t="shared" si="1"/>
        <v>Não</v>
      </c>
      <c r="K23" s="114">
        <v>44266</v>
      </c>
      <c r="L23" s="6"/>
      <c r="M23" s="6" t="s">
        <v>424</v>
      </c>
      <c r="N23" s="10">
        <v>0.02</v>
      </c>
      <c r="O23" s="9" t="s">
        <v>84</v>
      </c>
      <c r="P23" s="252">
        <v>0.2</v>
      </c>
      <c r="Q23" s="47"/>
      <c r="R23" s="115" t="s">
        <v>3268</v>
      </c>
      <c r="S23" s="7" t="s">
        <v>208</v>
      </c>
      <c r="T23" s="9" t="s">
        <v>400</v>
      </c>
      <c r="U23" s="6" t="s">
        <v>117</v>
      </c>
      <c r="V23" s="26" t="e">
        <f t="shared" ca="1" si="2"/>
        <v>#NAME?</v>
      </c>
      <c r="W23" s="26"/>
      <c r="X23" s="26"/>
      <c r="Y23" s="6" t="s">
        <v>210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3221</v>
      </c>
      <c r="B24" s="14" t="s">
        <v>3269</v>
      </c>
      <c r="C24" s="9">
        <v>578360</v>
      </c>
      <c r="D24" s="9" t="s">
        <v>18</v>
      </c>
      <c r="E24" s="9" t="s">
        <v>30</v>
      </c>
      <c r="F24" s="9" t="s">
        <v>93</v>
      </c>
      <c r="G24" s="7" t="e">
        <f t="shared" ca="1" si="0"/>
        <v>#NAME?</v>
      </c>
      <c r="H24" s="8" t="s">
        <v>224</v>
      </c>
      <c r="I24" s="26" t="s">
        <v>225</v>
      </c>
      <c r="J24" s="9" t="str">
        <f t="shared" si="1"/>
        <v>Não</v>
      </c>
      <c r="K24" s="250">
        <v>44319</v>
      </c>
      <c r="L24" s="6"/>
      <c r="M24" s="6" t="s">
        <v>267</v>
      </c>
      <c r="N24" s="10">
        <v>1.4999999999999999E-2</v>
      </c>
      <c r="O24" s="9" t="s">
        <v>84</v>
      </c>
      <c r="P24" s="252">
        <v>0.1</v>
      </c>
      <c r="Q24" s="47"/>
      <c r="R24" s="30" t="s">
        <v>3270</v>
      </c>
      <c r="S24" s="7" t="s">
        <v>208</v>
      </c>
      <c r="T24" s="6" t="s">
        <v>405</v>
      </c>
      <c r="U24" s="6" t="s">
        <v>117</v>
      </c>
      <c r="V24" s="26" t="e">
        <f t="shared" ca="1" si="2"/>
        <v>#NAME?</v>
      </c>
      <c r="W24" s="26"/>
      <c r="X24" s="26"/>
      <c r="Y24" s="6" t="s">
        <v>324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3221</v>
      </c>
      <c r="B25" s="112" t="s">
        <v>418</v>
      </c>
      <c r="C25" s="9">
        <v>32319</v>
      </c>
      <c r="D25" s="9" t="s">
        <v>18</v>
      </c>
      <c r="E25" s="9" t="s">
        <v>30</v>
      </c>
      <c r="F25" s="9" t="s">
        <v>3271</v>
      </c>
      <c r="G25" s="7" t="e">
        <f t="shared" ca="1" si="0"/>
        <v>#NAME?</v>
      </c>
      <c r="H25" s="8" t="s">
        <v>224</v>
      </c>
      <c r="I25" s="26" t="s">
        <v>252</v>
      </c>
      <c r="J25" s="9" t="str">
        <f t="shared" si="1"/>
        <v>Sim</v>
      </c>
      <c r="K25" s="250">
        <v>44263</v>
      </c>
      <c r="L25" s="6"/>
      <c r="M25" s="6" t="s">
        <v>83</v>
      </c>
      <c r="N25" s="10">
        <v>1.2E-2</v>
      </c>
      <c r="O25" s="9" t="s">
        <v>23</v>
      </c>
      <c r="P25" s="252">
        <v>0</v>
      </c>
      <c r="Q25" s="253" t="s">
        <v>3272</v>
      </c>
      <c r="R25" s="253"/>
      <c r="S25" s="7" t="s">
        <v>208</v>
      </c>
      <c r="T25" s="9" t="s">
        <v>421</v>
      </c>
      <c r="U25" s="6" t="s">
        <v>117</v>
      </c>
      <c r="V25" s="26" t="e">
        <f t="shared" ca="1" si="2"/>
        <v>#NAME?</v>
      </c>
      <c r="W25" s="26"/>
      <c r="X25" s="26"/>
      <c r="Y25" s="6" t="s">
        <v>324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3221</v>
      </c>
      <c r="B26" s="14" t="s">
        <v>3273</v>
      </c>
      <c r="C26" s="9">
        <v>36944</v>
      </c>
      <c r="D26" s="262" t="s">
        <v>18</v>
      </c>
      <c r="E26" s="262" t="s">
        <v>30</v>
      </c>
      <c r="F26" s="262" t="s">
        <v>93</v>
      </c>
      <c r="G26" s="7" t="e">
        <f t="shared" ca="1" si="0"/>
        <v>#NAME?</v>
      </c>
      <c r="H26" s="263" t="s">
        <v>215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326</v>
      </c>
      <c r="N26" s="266">
        <v>2.5000000000000001E-2</v>
      </c>
      <c r="O26" s="262" t="s">
        <v>248</v>
      </c>
      <c r="P26" s="267">
        <v>0.2</v>
      </c>
      <c r="Q26" s="115"/>
      <c r="R26" s="115"/>
      <c r="S26" s="7" t="s">
        <v>208</v>
      </c>
      <c r="T26" s="6" t="s">
        <v>3274</v>
      </c>
      <c r="U26" s="6" t="s">
        <v>117</v>
      </c>
      <c r="V26" s="26" t="e">
        <f t="shared" ca="1" si="2"/>
        <v>#NAME?</v>
      </c>
      <c r="W26" s="26"/>
      <c r="X26" s="26"/>
      <c r="Y26" s="6" t="s">
        <v>324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3221</v>
      </c>
      <c r="B27" s="3" t="s">
        <v>3275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224</v>
      </c>
      <c r="I27" s="26" t="s">
        <v>225</v>
      </c>
      <c r="J27" s="9" t="str">
        <f t="shared" si="1"/>
        <v>Não</v>
      </c>
      <c r="K27" s="250">
        <v>44670</v>
      </c>
      <c r="L27" s="6"/>
      <c r="M27" s="6" t="s">
        <v>83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208</v>
      </c>
      <c r="T27" s="6" t="s">
        <v>413</v>
      </c>
      <c r="U27" s="6" t="s">
        <v>117</v>
      </c>
      <c r="V27" s="26" t="e">
        <f t="shared" ca="1" si="2"/>
        <v>#NAME?</v>
      </c>
      <c r="W27" s="26"/>
      <c r="X27" s="26"/>
      <c r="Y27" s="6" t="s">
        <v>324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3221</v>
      </c>
      <c r="B28" s="3" t="s">
        <v>3276</v>
      </c>
      <c r="C28" s="9">
        <v>352574</v>
      </c>
      <c r="D28" s="9" t="s">
        <v>18</v>
      </c>
      <c r="E28" s="9" t="s">
        <v>30</v>
      </c>
      <c r="F28" s="9" t="s">
        <v>93</v>
      </c>
      <c r="G28" s="7" t="e">
        <f t="shared" ca="1" si="0"/>
        <v>#NAME?</v>
      </c>
      <c r="H28" s="8" t="s">
        <v>224</v>
      </c>
      <c r="I28" s="26" t="s">
        <v>225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3277</v>
      </c>
      <c r="S28" s="7" t="s">
        <v>208</v>
      </c>
      <c r="T28" s="6" t="s">
        <v>447</v>
      </c>
      <c r="U28" s="6" t="s">
        <v>117</v>
      </c>
      <c r="V28" s="26" t="e">
        <f t="shared" ca="1" si="2"/>
        <v>#NAME?</v>
      </c>
      <c r="W28" s="26"/>
      <c r="X28" s="26"/>
      <c r="Y28" s="6" t="s">
        <v>324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3221</v>
      </c>
      <c r="B29" s="14" t="s">
        <v>3278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224</v>
      </c>
      <c r="I29" s="26" t="s">
        <v>225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208</v>
      </c>
      <c r="T29" s="6" t="s">
        <v>458</v>
      </c>
      <c r="U29" s="6" t="s">
        <v>117</v>
      </c>
      <c r="V29" s="26" t="e">
        <f t="shared" ca="1" si="2"/>
        <v>#NAME?</v>
      </c>
      <c r="W29" s="26"/>
      <c r="X29" s="26"/>
      <c r="Y29" s="6" t="s">
        <v>210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3221</v>
      </c>
      <c r="B30" s="3" t="s">
        <v>470</v>
      </c>
      <c r="C30" s="9">
        <v>286648</v>
      </c>
      <c r="D30" s="9" t="s">
        <v>18</v>
      </c>
      <c r="E30" s="9" t="s">
        <v>19</v>
      </c>
      <c r="F30" s="6" t="s">
        <v>338</v>
      </c>
      <c r="G30" s="7" t="e">
        <f t="shared" ca="1" si="0"/>
        <v>#NAME?</v>
      </c>
      <c r="H30" s="8" t="s">
        <v>206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326</v>
      </c>
      <c r="N30" s="10">
        <v>1E-4</v>
      </c>
      <c r="O30" s="9" t="s">
        <v>248</v>
      </c>
      <c r="P30" s="252">
        <v>0.2</v>
      </c>
      <c r="Q30" s="47"/>
      <c r="R30" s="115" t="s">
        <v>3279</v>
      </c>
      <c r="S30" s="7" t="s">
        <v>208</v>
      </c>
      <c r="T30" s="6" t="s">
        <v>472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3232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3221</v>
      </c>
      <c r="B31" s="3" t="s">
        <v>3280</v>
      </c>
      <c r="C31" s="9">
        <v>317547</v>
      </c>
      <c r="D31" s="9" t="s">
        <v>18</v>
      </c>
      <c r="E31" s="9" t="s">
        <v>19</v>
      </c>
      <c r="F31" s="6" t="s">
        <v>338</v>
      </c>
      <c r="G31" s="7" t="e">
        <f t="shared" ca="1" si="0"/>
        <v>#NAME?</v>
      </c>
      <c r="H31" s="8" t="s">
        <v>206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326</v>
      </c>
      <c r="N31" s="10">
        <v>1E-4</v>
      </c>
      <c r="O31" s="9" t="s">
        <v>248</v>
      </c>
      <c r="P31" s="252">
        <v>0.2</v>
      </c>
      <c r="Q31" s="47"/>
      <c r="R31" s="115" t="s">
        <v>3279</v>
      </c>
      <c r="S31" s="7" t="s">
        <v>208</v>
      </c>
      <c r="T31" s="6" t="s">
        <v>472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3232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3221</v>
      </c>
      <c r="B32" s="3" t="s">
        <v>3281</v>
      </c>
      <c r="C32" s="9">
        <v>34135</v>
      </c>
      <c r="D32" s="9" t="s">
        <v>3223</v>
      </c>
      <c r="E32" s="9" t="s">
        <v>19</v>
      </c>
      <c r="F32" s="6" t="s">
        <v>3230</v>
      </c>
      <c r="G32" s="7" t="e">
        <f t="shared" ca="1" si="0"/>
        <v>#NAME?</v>
      </c>
      <c r="H32" s="8" t="s">
        <v>206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267</v>
      </c>
      <c r="N32" s="10">
        <v>0.01</v>
      </c>
      <c r="O32" s="9" t="s">
        <v>84</v>
      </c>
      <c r="P32" s="252">
        <v>0.1</v>
      </c>
      <c r="Q32" s="115"/>
      <c r="R32" s="47"/>
      <c r="S32" s="7" t="s">
        <v>208</v>
      </c>
      <c r="T32" s="6" t="s">
        <v>3282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3232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3221</v>
      </c>
      <c r="B33" s="3" t="s">
        <v>3283</v>
      </c>
      <c r="C33" s="9">
        <v>469418</v>
      </c>
      <c r="D33" s="9" t="s">
        <v>18</v>
      </c>
      <c r="E33" s="9" t="s">
        <v>76</v>
      </c>
      <c r="F33" s="7" t="s">
        <v>88</v>
      </c>
      <c r="G33" s="7" t="e">
        <f t="shared" ca="1" si="0"/>
        <v>#NAME?</v>
      </c>
      <c r="H33" s="8" t="s">
        <v>206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267</v>
      </c>
      <c r="N33" s="10">
        <v>1.4999999999999999E-2</v>
      </c>
      <c r="O33" s="9" t="s">
        <v>84</v>
      </c>
      <c r="P33" s="252">
        <v>0.1</v>
      </c>
      <c r="Q33" s="47"/>
      <c r="R33" s="115" t="s">
        <v>3284</v>
      </c>
      <c r="S33" s="7" t="s">
        <v>208</v>
      </c>
      <c r="T33" s="6" t="s">
        <v>3285</v>
      </c>
      <c r="U33" s="6" t="s">
        <v>76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3221</v>
      </c>
      <c r="B34" s="14" t="s">
        <v>3286</v>
      </c>
      <c r="C34" s="9">
        <v>446160</v>
      </c>
      <c r="D34" s="9" t="s">
        <v>3223</v>
      </c>
      <c r="E34" s="9" t="s">
        <v>19</v>
      </c>
      <c r="F34" s="6" t="s">
        <v>3224</v>
      </c>
      <c r="G34" s="7" t="e">
        <f t="shared" ca="1" si="0"/>
        <v>#NAME?</v>
      </c>
      <c r="H34" s="8" t="s">
        <v>206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267</v>
      </c>
      <c r="N34" s="10">
        <v>1.4999999999999999E-2</v>
      </c>
      <c r="O34" s="9" t="s">
        <v>84</v>
      </c>
      <c r="P34" s="252">
        <v>0.1</v>
      </c>
      <c r="Q34" s="47"/>
      <c r="R34" s="115"/>
      <c r="S34" s="7" t="s">
        <v>208</v>
      </c>
      <c r="T34" s="6" t="s">
        <v>3287</v>
      </c>
      <c r="U34" s="6" t="s">
        <v>19</v>
      </c>
      <c r="V34" s="26" t="e">
        <f t="shared" ca="1" si="2"/>
        <v>#NAME?</v>
      </c>
      <c r="W34" s="26"/>
      <c r="X34" s="26"/>
      <c r="Y34" s="6" t="s">
        <v>324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3232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3221</v>
      </c>
      <c r="B35" s="3" t="s">
        <v>3288</v>
      </c>
      <c r="C35" s="9">
        <v>84638</v>
      </c>
      <c r="D35" s="9" t="s">
        <v>3289</v>
      </c>
      <c r="E35" s="9" t="s">
        <v>19</v>
      </c>
      <c r="F35" s="6" t="s">
        <v>3289</v>
      </c>
      <c r="G35" s="7" t="e">
        <f t="shared" ca="1" si="0"/>
        <v>#NAME?</v>
      </c>
      <c r="H35" s="8" t="s">
        <v>206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326</v>
      </c>
      <c r="N35" s="10">
        <v>0.01</v>
      </c>
      <c r="O35" s="9" t="s">
        <v>248</v>
      </c>
      <c r="P35" s="252">
        <v>0.2</v>
      </c>
      <c r="Q35" s="47"/>
      <c r="R35" s="115"/>
      <c r="S35" s="7" t="s">
        <v>208</v>
      </c>
      <c r="T35" s="6" t="s">
        <v>3290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3232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3221</v>
      </c>
      <c r="B36" s="3" t="s">
        <v>3291</v>
      </c>
      <c r="C36" s="9">
        <v>290205</v>
      </c>
      <c r="D36" s="9" t="s">
        <v>18</v>
      </c>
      <c r="E36" s="9" t="s">
        <v>19</v>
      </c>
      <c r="F36" s="6" t="s">
        <v>338</v>
      </c>
      <c r="G36" s="7" t="e">
        <f t="shared" ca="1" si="0"/>
        <v>#NAME?</v>
      </c>
      <c r="H36" s="8" t="s">
        <v>206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326</v>
      </c>
      <c r="N36" s="10">
        <v>0.02</v>
      </c>
      <c r="O36" s="9" t="s">
        <v>248</v>
      </c>
      <c r="P36" s="252">
        <v>0.2</v>
      </c>
      <c r="Q36" s="47"/>
      <c r="R36" s="115"/>
      <c r="S36" s="7" t="s">
        <v>208</v>
      </c>
      <c r="T36" s="6" t="s">
        <v>3292</v>
      </c>
      <c r="U36" s="6" t="s">
        <v>131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3232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3221</v>
      </c>
      <c r="B37" s="3" t="s">
        <v>3293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206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424</v>
      </c>
      <c r="N37" s="10">
        <v>0.02</v>
      </c>
      <c r="O37" s="9" t="s">
        <v>84</v>
      </c>
      <c r="P37" s="252">
        <v>0.2</v>
      </c>
      <c r="Q37" s="47"/>
      <c r="R37" s="30"/>
      <c r="S37" s="7" t="s">
        <v>208</v>
      </c>
      <c r="T37" s="6" t="s">
        <v>3294</v>
      </c>
      <c r="U37" s="6" t="s">
        <v>117</v>
      </c>
      <c r="V37" s="26" t="e">
        <f t="shared" ca="1" si="2"/>
        <v>#NAME?</v>
      </c>
      <c r="W37" s="26"/>
      <c r="X37" s="26"/>
      <c r="Y37" s="6" t="s">
        <v>324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3232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3221</v>
      </c>
      <c r="B38" s="14" t="s">
        <v>509</v>
      </c>
      <c r="C38" s="9">
        <v>32262</v>
      </c>
      <c r="D38" s="262" t="s">
        <v>18</v>
      </c>
      <c r="E38" s="262" t="s">
        <v>30</v>
      </c>
      <c r="F38" s="262" t="s">
        <v>93</v>
      </c>
      <c r="G38" s="7" t="e">
        <f t="shared" ca="1" si="0"/>
        <v>#NAME?</v>
      </c>
      <c r="H38" s="263" t="s">
        <v>224</v>
      </c>
      <c r="I38" s="26" t="s">
        <v>225</v>
      </c>
      <c r="J38" s="9" t="str">
        <f t="shared" si="1"/>
        <v>Não</v>
      </c>
      <c r="K38" s="264">
        <v>44267</v>
      </c>
      <c r="L38" s="265"/>
      <c r="M38" s="265" t="s">
        <v>267</v>
      </c>
      <c r="N38" s="266">
        <v>1.4999999999999999E-2</v>
      </c>
      <c r="O38" s="262"/>
      <c r="P38" s="267"/>
      <c r="Q38" s="115"/>
      <c r="R38" s="253" t="s">
        <v>3295</v>
      </c>
      <c r="S38" s="7" t="s">
        <v>208</v>
      </c>
      <c r="T38" s="6" t="s">
        <v>513</v>
      </c>
      <c r="U38" s="6" t="s">
        <v>276</v>
      </c>
      <c r="V38" s="26" t="e">
        <f t="shared" ca="1" si="2"/>
        <v>#NAME?</v>
      </c>
      <c r="W38" s="26"/>
      <c r="X38" s="26"/>
      <c r="Y38" s="6" t="s">
        <v>210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3221</v>
      </c>
      <c r="B39" s="3" t="s">
        <v>3296</v>
      </c>
      <c r="C39" s="9">
        <v>584285</v>
      </c>
      <c r="D39" s="9" t="s">
        <v>3223</v>
      </c>
      <c r="E39" s="9" t="s">
        <v>19</v>
      </c>
      <c r="F39" s="6" t="s">
        <v>3224</v>
      </c>
      <c r="G39" s="7" t="e">
        <f t="shared" ca="1" si="0"/>
        <v>#NAME?</v>
      </c>
      <c r="H39" s="8" t="s">
        <v>206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83</v>
      </c>
      <c r="N39" s="10">
        <v>5.0000000000000001E-3</v>
      </c>
      <c r="O39" s="9" t="s">
        <v>23</v>
      </c>
      <c r="P39" s="252">
        <v>0</v>
      </c>
      <c r="Q39" s="47"/>
      <c r="R39" s="115" t="s">
        <v>3297</v>
      </c>
      <c r="S39" s="7" t="s">
        <v>208</v>
      </c>
      <c r="T39" s="6" t="s">
        <v>3298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3232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3221</v>
      </c>
      <c r="B40" s="14" t="s">
        <v>3299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206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208</v>
      </c>
      <c r="T40" s="6" t="s">
        <v>3300</v>
      </c>
      <c r="U40" s="6" t="s">
        <v>117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3221</v>
      </c>
      <c r="B41" s="14" t="s">
        <v>518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224</v>
      </c>
      <c r="I41" s="26" t="s">
        <v>225</v>
      </c>
      <c r="J41" s="9" t="str">
        <f t="shared" si="1"/>
        <v>Não</v>
      </c>
      <c r="K41" s="250">
        <v>44323</v>
      </c>
      <c r="L41" s="6"/>
      <c r="M41" s="6" t="s">
        <v>267</v>
      </c>
      <c r="N41" s="10">
        <v>1.4999999999999999E-2</v>
      </c>
      <c r="O41" s="9" t="s">
        <v>84</v>
      </c>
      <c r="P41" s="252">
        <v>0.1</v>
      </c>
      <c r="Q41" s="30"/>
      <c r="R41" s="30"/>
      <c r="S41" s="7" t="s">
        <v>208</v>
      </c>
      <c r="T41" s="6" t="s">
        <v>520</v>
      </c>
      <c r="U41" s="6" t="s">
        <v>117</v>
      </c>
      <c r="V41" s="26" t="e">
        <f t="shared" ca="1" si="2"/>
        <v>#NAME?</v>
      </c>
      <c r="W41" s="26"/>
      <c r="X41" s="26"/>
      <c r="Y41" s="6" t="s">
        <v>210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3221</v>
      </c>
      <c r="B42" s="14" t="s">
        <v>3301</v>
      </c>
      <c r="C42" s="9">
        <v>84635</v>
      </c>
      <c r="D42" s="9" t="s">
        <v>18</v>
      </c>
      <c r="E42" s="9" t="s">
        <v>30</v>
      </c>
      <c r="F42" s="6" t="s">
        <v>3271</v>
      </c>
      <c r="G42" s="7" t="e">
        <f t="shared" ca="1" si="0"/>
        <v>#NAME?</v>
      </c>
      <c r="H42" s="8" t="s">
        <v>206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3302</v>
      </c>
      <c r="S42" s="7" t="s">
        <v>208</v>
      </c>
      <c r="T42" s="6" t="s">
        <v>3303</v>
      </c>
      <c r="U42" s="6" t="s">
        <v>117</v>
      </c>
      <c r="V42" s="26" t="e">
        <f t="shared" ca="1" si="2"/>
        <v>#NAME?</v>
      </c>
      <c r="W42" s="26"/>
      <c r="X42" s="26"/>
      <c r="Y42" s="6" t="s">
        <v>324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3221</v>
      </c>
      <c r="B43" s="112" t="s">
        <v>537</v>
      </c>
      <c r="C43" s="9">
        <v>33002</v>
      </c>
      <c r="D43" s="9" t="s">
        <v>18</v>
      </c>
      <c r="E43" s="9" t="s">
        <v>30</v>
      </c>
      <c r="F43" s="9" t="s">
        <v>93</v>
      </c>
      <c r="G43" s="7" t="e">
        <f t="shared" ca="1" si="0"/>
        <v>#NAME?</v>
      </c>
      <c r="H43" s="8" t="s">
        <v>224</v>
      </c>
      <c r="I43" s="26" t="s">
        <v>225</v>
      </c>
      <c r="J43" s="9" t="str">
        <f t="shared" si="1"/>
        <v>Sim</v>
      </c>
      <c r="K43" s="114">
        <v>44263</v>
      </c>
      <c r="L43" s="6"/>
      <c r="M43" s="6" t="s">
        <v>267</v>
      </c>
      <c r="N43" s="10">
        <v>7.4999999999999997E-3</v>
      </c>
      <c r="O43" s="9" t="s">
        <v>84</v>
      </c>
      <c r="P43" s="252">
        <v>0.15</v>
      </c>
      <c r="Q43" s="115" t="s">
        <v>3304</v>
      </c>
      <c r="R43" s="253"/>
      <c r="S43" s="7" t="s">
        <v>208</v>
      </c>
      <c r="T43" s="9" t="s">
        <v>540</v>
      </c>
      <c r="U43" s="6" t="s">
        <v>117</v>
      </c>
      <c r="V43" s="26" t="e">
        <f t="shared" ca="1" si="2"/>
        <v>#NAME?</v>
      </c>
      <c r="W43" s="26"/>
      <c r="X43" s="26"/>
      <c r="Y43" s="6" t="s">
        <v>210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3221</v>
      </c>
      <c r="B44" s="14" t="s">
        <v>3305</v>
      </c>
      <c r="C44" s="9">
        <v>575772</v>
      </c>
      <c r="D44" s="9" t="s">
        <v>18</v>
      </c>
      <c r="E44" s="9" t="s">
        <v>30</v>
      </c>
      <c r="F44" s="6" t="s">
        <v>93</v>
      </c>
      <c r="G44" s="7" t="e">
        <f t="shared" ca="1" si="0"/>
        <v>#NAME?</v>
      </c>
      <c r="H44" s="8" t="s">
        <v>206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326</v>
      </c>
      <c r="N44" s="10">
        <v>2.5000000000000001E-2</v>
      </c>
      <c r="O44" s="9" t="s">
        <v>248</v>
      </c>
      <c r="P44" s="252">
        <v>0.2</v>
      </c>
      <c r="Q44" s="47"/>
      <c r="R44" s="115"/>
      <c r="S44" s="7" t="s">
        <v>254</v>
      </c>
      <c r="T44" s="6" t="s">
        <v>3306</v>
      </c>
      <c r="U44" s="6" t="s">
        <v>117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3232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3221</v>
      </c>
      <c r="B45" s="112" t="s">
        <v>3307</v>
      </c>
      <c r="C45" s="9">
        <v>627408</v>
      </c>
      <c r="D45" s="9" t="s">
        <v>18</v>
      </c>
      <c r="E45" s="9" t="s">
        <v>2304</v>
      </c>
      <c r="F45" s="7" t="s">
        <v>3308</v>
      </c>
      <c r="G45" s="7" t="e">
        <f t="shared" ca="1" si="0"/>
        <v>#NAME?</v>
      </c>
      <c r="H45" s="8" t="s">
        <v>224</v>
      </c>
      <c r="I45" s="26" t="s">
        <v>225</v>
      </c>
      <c r="J45" s="9" t="str">
        <f t="shared" si="1"/>
        <v>Não</v>
      </c>
      <c r="K45" s="256">
        <v>44512</v>
      </c>
      <c r="L45" s="6"/>
      <c r="M45" s="6" t="s">
        <v>83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208</v>
      </c>
      <c r="T45" s="9" t="s">
        <v>3309</v>
      </c>
      <c r="U45" s="7" t="s">
        <v>276</v>
      </c>
      <c r="V45" s="26" t="e">
        <f t="shared" ca="1" si="2"/>
        <v>#NAME?</v>
      </c>
      <c r="W45" s="26"/>
      <c r="X45" s="26"/>
      <c r="Y45" s="6" t="s">
        <v>324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3221</v>
      </c>
      <c r="B46" s="3" t="s">
        <v>3310</v>
      </c>
      <c r="C46" s="9">
        <v>82555</v>
      </c>
      <c r="D46" s="9" t="s">
        <v>3223</v>
      </c>
      <c r="E46" s="9" t="s">
        <v>19</v>
      </c>
      <c r="F46" s="6" t="s">
        <v>3224</v>
      </c>
      <c r="G46" s="7" t="e">
        <f t="shared" ca="1" si="0"/>
        <v>#NAME?</v>
      </c>
      <c r="H46" s="8" t="s">
        <v>206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326</v>
      </c>
      <c r="N46" s="10">
        <v>2.5000000000000001E-2</v>
      </c>
      <c r="O46" s="9" t="s">
        <v>248</v>
      </c>
      <c r="P46" s="252">
        <v>0.2</v>
      </c>
      <c r="Q46" s="47"/>
      <c r="R46" s="115"/>
      <c r="S46" s="7" t="s">
        <v>208</v>
      </c>
      <c r="T46" s="6" t="s">
        <v>3311</v>
      </c>
      <c r="U46" s="6" t="s">
        <v>276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3232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3221</v>
      </c>
      <c r="B47" s="14" t="s">
        <v>3312</v>
      </c>
      <c r="C47" s="9">
        <v>575918</v>
      </c>
      <c r="D47" s="9" t="s">
        <v>3223</v>
      </c>
      <c r="E47" s="9" t="s">
        <v>19</v>
      </c>
      <c r="F47" s="6" t="s">
        <v>3224</v>
      </c>
      <c r="G47" s="7" t="e">
        <f t="shared" ca="1" si="0"/>
        <v>#NAME?</v>
      </c>
      <c r="H47" s="8" t="s">
        <v>206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267</v>
      </c>
      <c r="N47" s="10">
        <v>0.01</v>
      </c>
      <c r="O47" s="9" t="s">
        <v>84</v>
      </c>
      <c r="P47" s="252">
        <v>0.1</v>
      </c>
      <c r="Q47" s="115"/>
      <c r="R47" s="47"/>
      <c r="S47" s="7" t="s">
        <v>208</v>
      </c>
      <c r="T47" s="6" t="s">
        <v>3313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3232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3221</v>
      </c>
      <c r="B48" s="3" t="s">
        <v>579</v>
      </c>
      <c r="C48" s="9">
        <v>624508</v>
      </c>
      <c r="D48" s="9" t="s">
        <v>18</v>
      </c>
      <c r="E48" s="9" t="s">
        <v>30</v>
      </c>
      <c r="F48" s="9" t="s">
        <v>93</v>
      </c>
      <c r="G48" s="7" t="e">
        <f t="shared" ca="1" si="0"/>
        <v>#NAME?</v>
      </c>
      <c r="H48" s="8" t="s">
        <v>224</v>
      </c>
      <c r="I48" s="26" t="s">
        <v>225</v>
      </c>
      <c r="J48" s="9" t="str">
        <f t="shared" si="1"/>
        <v>Não</v>
      </c>
      <c r="K48" s="27">
        <v>44421</v>
      </c>
      <c r="L48" s="6"/>
      <c r="M48" s="6" t="s">
        <v>267</v>
      </c>
      <c r="N48" s="10">
        <v>1.4999999999999999E-2</v>
      </c>
      <c r="O48" s="9" t="s">
        <v>84</v>
      </c>
      <c r="P48" s="252">
        <v>0.1</v>
      </c>
      <c r="Q48" s="30"/>
      <c r="R48" s="30"/>
      <c r="S48" s="7" t="s">
        <v>208</v>
      </c>
      <c r="T48" s="6" t="s">
        <v>581</v>
      </c>
      <c r="U48" s="6" t="s">
        <v>117</v>
      </c>
      <c r="V48" s="26" t="e">
        <f t="shared" ca="1" si="2"/>
        <v>#NAME?</v>
      </c>
      <c r="W48" s="26"/>
      <c r="X48" s="26"/>
      <c r="Y48" s="6" t="s">
        <v>324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3221</v>
      </c>
      <c r="B49" s="14" t="s">
        <v>3314</v>
      </c>
      <c r="C49" s="9">
        <v>270211</v>
      </c>
      <c r="D49" s="9" t="s">
        <v>18</v>
      </c>
      <c r="E49" s="9" t="s">
        <v>19</v>
      </c>
      <c r="F49" s="9" t="s">
        <v>97</v>
      </c>
      <c r="G49" s="7" t="e">
        <f t="shared" ca="1" si="0"/>
        <v>#NAME?</v>
      </c>
      <c r="H49" s="8" t="s">
        <v>224</v>
      </c>
      <c r="I49" s="26" t="s">
        <v>225</v>
      </c>
      <c r="J49" s="9" t="str">
        <f t="shared" si="1"/>
        <v>Não</v>
      </c>
      <c r="K49" s="250">
        <v>43903</v>
      </c>
      <c r="L49" s="6"/>
      <c r="M49" s="6" t="s">
        <v>267</v>
      </c>
      <c r="N49" s="10">
        <v>1.4999999999999999E-2</v>
      </c>
      <c r="O49" s="9" t="s">
        <v>23</v>
      </c>
      <c r="P49" s="252">
        <v>0</v>
      </c>
      <c r="Q49" s="115"/>
      <c r="R49" s="115" t="s">
        <v>3315</v>
      </c>
      <c r="S49" s="7" t="s">
        <v>208</v>
      </c>
      <c r="T49" s="6" t="s">
        <v>3316</v>
      </c>
      <c r="U49" s="6" t="s">
        <v>131</v>
      </c>
      <c r="V49" s="26" t="e">
        <f t="shared" ca="1" si="2"/>
        <v>#NAME?</v>
      </c>
      <c r="W49" s="26"/>
      <c r="X49" s="26"/>
      <c r="Y49" s="6" t="s">
        <v>324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3221</v>
      </c>
      <c r="B50" s="14" t="s">
        <v>600</v>
      </c>
      <c r="C50" s="9">
        <v>451734</v>
      </c>
      <c r="D50" s="262" t="s">
        <v>18</v>
      </c>
      <c r="E50" s="262" t="s">
        <v>19</v>
      </c>
      <c r="F50" s="262" t="s">
        <v>453</v>
      </c>
      <c r="G50" s="7" t="e">
        <f t="shared" ca="1" si="0"/>
        <v>#NAME?</v>
      </c>
      <c r="H50" s="263" t="s">
        <v>224</v>
      </c>
      <c r="I50" s="26" t="s">
        <v>225</v>
      </c>
      <c r="J50" s="9" t="str">
        <f t="shared" si="1"/>
        <v>Sim</v>
      </c>
      <c r="K50" s="264">
        <v>43928</v>
      </c>
      <c r="L50" s="265"/>
      <c r="M50" s="265" t="s">
        <v>267</v>
      </c>
      <c r="N50" s="269">
        <v>1.4999999999999999E-2</v>
      </c>
      <c r="O50" s="262" t="s">
        <v>84</v>
      </c>
      <c r="P50" s="267">
        <v>0.2</v>
      </c>
      <c r="Q50" s="115" t="s">
        <v>3317</v>
      </c>
      <c r="R50" s="115" t="s">
        <v>3318</v>
      </c>
      <c r="S50" s="7" t="s">
        <v>208</v>
      </c>
      <c r="T50" s="6" t="s">
        <v>603</v>
      </c>
      <c r="U50" s="6" t="s">
        <v>86</v>
      </c>
      <c r="V50" s="26" t="e">
        <f t="shared" ca="1" si="2"/>
        <v>#NAME?</v>
      </c>
      <c r="W50" s="26"/>
      <c r="X50" s="26"/>
      <c r="Y50" s="6" t="s">
        <v>324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3221</v>
      </c>
      <c r="B51" s="3" t="s">
        <v>3319</v>
      </c>
      <c r="C51" s="9">
        <v>440470</v>
      </c>
      <c r="D51" s="9" t="s">
        <v>3223</v>
      </c>
      <c r="E51" s="9" t="s">
        <v>19</v>
      </c>
      <c r="F51" s="6" t="s">
        <v>3224</v>
      </c>
      <c r="G51" s="7" t="e">
        <f t="shared" ca="1" si="0"/>
        <v>#NAME?</v>
      </c>
      <c r="H51" s="8" t="s">
        <v>206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83</v>
      </c>
      <c r="N51" s="10">
        <v>0.01</v>
      </c>
      <c r="O51" s="9" t="s">
        <v>23</v>
      </c>
      <c r="P51" s="252">
        <v>0</v>
      </c>
      <c r="Q51" s="47"/>
      <c r="R51" s="115" t="s">
        <v>3320</v>
      </c>
      <c r="S51" s="7" t="s">
        <v>208</v>
      </c>
      <c r="T51" s="6" t="s">
        <v>3321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3232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3221</v>
      </c>
      <c r="B52" s="3" t="s">
        <v>3322</v>
      </c>
      <c r="C52" s="9">
        <v>428022</v>
      </c>
      <c r="D52" s="9" t="s">
        <v>3223</v>
      </c>
      <c r="E52" s="9" t="s">
        <v>19</v>
      </c>
      <c r="F52" s="6" t="s">
        <v>3224</v>
      </c>
      <c r="G52" s="7" t="e">
        <f t="shared" ca="1" si="0"/>
        <v>#NAME?</v>
      </c>
      <c r="H52" s="8" t="s">
        <v>206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267</v>
      </c>
      <c r="N52" s="10">
        <v>0.01</v>
      </c>
      <c r="O52" s="9" t="s">
        <v>84</v>
      </c>
      <c r="P52" s="252">
        <v>0.1</v>
      </c>
      <c r="Q52" s="115"/>
      <c r="R52" s="47"/>
      <c r="S52" s="7" t="s">
        <v>208</v>
      </c>
      <c r="T52" s="6" t="s">
        <v>3323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3232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3221</v>
      </c>
      <c r="B53" s="3" t="s">
        <v>3324</v>
      </c>
      <c r="C53" s="9">
        <v>293578</v>
      </c>
      <c r="D53" s="9" t="s">
        <v>18</v>
      </c>
      <c r="E53" s="9" t="s">
        <v>19</v>
      </c>
      <c r="F53" s="6" t="s">
        <v>338</v>
      </c>
      <c r="G53" s="7" t="e">
        <f t="shared" ca="1" si="0"/>
        <v>#NAME?</v>
      </c>
      <c r="H53" s="8" t="s">
        <v>206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424</v>
      </c>
      <c r="N53" s="10">
        <v>7.4999999999999997E-3</v>
      </c>
      <c r="O53" s="9" t="s">
        <v>84</v>
      </c>
      <c r="P53" s="252">
        <v>0.2</v>
      </c>
      <c r="Q53" s="253"/>
      <c r="R53" s="115" t="s">
        <v>3325</v>
      </c>
      <c r="S53" s="7" t="s">
        <v>208</v>
      </c>
      <c r="T53" s="6" t="s">
        <v>3326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3232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3221</v>
      </c>
      <c r="B54" s="3" t="s">
        <v>3324</v>
      </c>
      <c r="C54" s="9">
        <v>294408</v>
      </c>
      <c r="D54" s="9" t="s">
        <v>18</v>
      </c>
      <c r="E54" s="9" t="s">
        <v>19</v>
      </c>
      <c r="F54" s="6" t="s">
        <v>338</v>
      </c>
      <c r="G54" s="7" t="e">
        <f t="shared" ca="1" si="0"/>
        <v>#NAME?</v>
      </c>
      <c r="H54" s="8" t="s">
        <v>206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326</v>
      </c>
      <c r="N54" s="10">
        <v>1.2500000000000001E-2</v>
      </c>
      <c r="O54" s="9" t="s">
        <v>248</v>
      </c>
      <c r="P54" s="252">
        <v>0.2</v>
      </c>
      <c r="Q54" s="47"/>
      <c r="R54" s="115" t="s">
        <v>3327</v>
      </c>
      <c r="S54" s="7" t="s">
        <v>208</v>
      </c>
      <c r="T54" s="6" t="s">
        <v>3326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3232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3221</v>
      </c>
      <c r="B55" s="3" t="s">
        <v>632</v>
      </c>
      <c r="C55" s="9">
        <v>624134</v>
      </c>
      <c r="D55" s="9" t="s">
        <v>18</v>
      </c>
      <c r="E55" s="9" t="s">
        <v>30</v>
      </c>
      <c r="F55" s="9" t="s">
        <v>93</v>
      </c>
      <c r="G55" s="7" t="e">
        <f t="shared" ca="1" si="0"/>
        <v>#NAME?</v>
      </c>
      <c r="H55" s="8" t="s">
        <v>224</v>
      </c>
      <c r="I55" s="26" t="s">
        <v>225</v>
      </c>
      <c r="J55" s="9" t="str">
        <f t="shared" si="1"/>
        <v>Não</v>
      </c>
      <c r="K55" s="27">
        <v>44420</v>
      </c>
      <c r="L55" s="7"/>
      <c r="M55" s="6" t="s">
        <v>424</v>
      </c>
      <c r="N55" s="10">
        <v>0.02</v>
      </c>
      <c r="O55" s="9" t="s">
        <v>84</v>
      </c>
      <c r="P55" s="252">
        <v>0.2</v>
      </c>
      <c r="Q55" s="25"/>
      <c r="R55" s="30" t="s">
        <v>3328</v>
      </c>
      <c r="S55" s="7" t="s">
        <v>208</v>
      </c>
      <c r="T55" s="6" t="s">
        <v>634</v>
      </c>
      <c r="U55" s="7" t="s">
        <v>86</v>
      </c>
      <c r="V55" s="26" t="e">
        <f t="shared" ca="1" si="2"/>
        <v>#NAME?</v>
      </c>
      <c r="W55" s="26"/>
      <c r="X55" s="26"/>
      <c r="Y55" s="6" t="s">
        <v>324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3221</v>
      </c>
      <c r="B56" s="39" t="s">
        <v>3329</v>
      </c>
      <c r="C56" s="9">
        <v>435592</v>
      </c>
      <c r="D56" s="9" t="s">
        <v>3223</v>
      </c>
      <c r="E56" s="9" t="s">
        <v>19</v>
      </c>
      <c r="F56" s="9" t="s">
        <v>3224</v>
      </c>
      <c r="G56" s="7" t="e">
        <f t="shared" ca="1" si="0"/>
        <v>#NAME?</v>
      </c>
      <c r="H56" s="8" t="s">
        <v>206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83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208</v>
      </c>
      <c r="T56" s="9" t="s">
        <v>3330</v>
      </c>
      <c r="U56" s="6" t="s">
        <v>19</v>
      </c>
      <c r="V56" s="26" t="e">
        <f t="shared" ca="1" si="2"/>
        <v>#NAME?</v>
      </c>
      <c r="W56" s="26"/>
      <c r="X56" s="26"/>
      <c r="Y56" s="6" t="s">
        <v>324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3221</v>
      </c>
      <c r="B57" s="14" t="s">
        <v>642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224</v>
      </c>
      <c r="I57" s="26" t="s">
        <v>225</v>
      </c>
      <c r="J57" s="9" t="str">
        <f t="shared" si="1"/>
        <v>Não</v>
      </c>
      <c r="K57" s="250">
        <v>44291</v>
      </c>
      <c r="L57" s="6"/>
      <c r="M57" s="6" t="s">
        <v>267</v>
      </c>
      <c r="N57" s="251">
        <v>1.4999999999999999E-2</v>
      </c>
      <c r="O57" s="9" t="s">
        <v>84</v>
      </c>
      <c r="P57" s="252">
        <v>0.1</v>
      </c>
      <c r="Q57" s="115"/>
      <c r="R57" s="115"/>
      <c r="S57" s="7" t="s">
        <v>208</v>
      </c>
      <c r="T57" s="6" t="s">
        <v>644</v>
      </c>
      <c r="U57" s="6" t="s">
        <v>117</v>
      </c>
      <c r="V57" s="26" t="e">
        <f t="shared" ca="1" si="2"/>
        <v>#NAME?</v>
      </c>
      <c r="W57" s="26"/>
      <c r="X57" s="26"/>
      <c r="Y57" s="6" t="s">
        <v>324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3221</v>
      </c>
      <c r="B58" s="14" t="s">
        <v>648</v>
      </c>
      <c r="C58" s="9">
        <v>36284</v>
      </c>
      <c r="D58" s="9" t="s">
        <v>18</v>
      </c>
      <c r="E58" s="9" t="s">
        <v>30</v>
      </c>
      <c r="F58" s="9" t="s">
        <v>93</v>
      </c>
      <c r="G58" s="7" t="e">
        <f t="shared" ca="1" si="0"/>
        <v>#NAME?</v>
      </c>
      <c r="H58" s="8" t="s">
        <v>224</v>
      </c>
      <c r="I58" s="26" t="s">
        <v>225</v>
      </c>
      <c r="J58" s="9" t="str">
        <f t="shared" si="1"/>
        <v>Não</v>
      </c>
      <c r="K58" s="27">
        <v>44358</v>
      </c>
      <c r="L58" s="6"/>
      <c r="M58" s="6" t="s">
        <v>267</v>
      </c>
      <c r="N58" s="251">
        <v>1.4999999999999999E-2</v>
      </c>
      <c r="O58" s="9" t="s">
        <v>84</v>
      </c>
      <c r="P58" s="252">
        <v>0.1</v>
      </c>
      <c r="Q58" s="30"/>
      <c r="R58" s="30"/>
      <c r="S58" s="7" t="s">
        <v>208</v>
      </c>
      <c r="T58" s="6" t="s">
        <v>3331</v>
      </c>
      <c r="U58" s="6" t="s">
        <v>117</v>
      </c>
      <c r="V58" s="26" t="e">
        <f t="shared" ca="1" si="2"/>
        <v>#NAME?</v>
      </c>
      <c r="W58" s="26"/>
      <c r="X58" s="26"/>
      <c r="Y58" s="6" t="s">
        <v>210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3221</v>
      </c>
      <c r="B59" s="14" t="s">
        <v>91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224</v>
      </c>
      <c r="I59" s="26" t="s">
        <v>225</v>
      </c>
      <c r="J59" s="9" t="str">
        <f t="shared" si="1"/>
        <v>Não</v>
      </c>
      <c r="K59" s="250">
        <v>44333</v>
      </c>
      <c r="L59" s="6"/>
      <c r="M59" s="6" t="s">
        <v>83</v>
      </c>
      <c r="N59" s="10">
        <v>1.2E-2</v>
      </c>
      <c r="O59" s="9" t="s">
        <v>23</v>
      </c>
      <c r="P59" s="252">
        <v>0</v>
      </c>
      <c r="Q59" s="25"/>
      <c r="R59" s="30" t="s">
        <v>3332</v>
      </c>
      <c r="S59" s="7" t="s">
        <v>208</v>
      </c>
      <c r="T59" s="6" t="s">
        <v>655</v>
      </c>
      <c r="U59" s="6" t="s">
        <v>117</v>
      </c>
      <c r="V59" s="26" t="e">
        <f t="shared" ca="1" si="2"/>
        <v>#NAME?</v>
      </c>
      <c r="W59" s="26"/>
      <c r="X59" s="26"/>
      <c r="Y59" s="6" t="s">
        <v>324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3221</v>
      </c>
      <c r="B60" s="14" t="s">
        <v>657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224</v>
      </c>
      <c r="I60" s="26" t="s">
        <v>225</v>
      </c>
      <c r="J60" s="9" t="str">
        <f t="shared" si="1"/>
        <v>Não</v>
      </c>
      <c r="K60" s="27">
        <v>44364</v>
      </c>
      <c r="L60" s="6"/>
      <c r="M60" s="6" t="s">
        <v>267</v>
      </c>
      <c r="N60" s="251">
        <v>1.4999999999999999E-2</v>
      </c>
      <c r="O60" s="9" t="s">
        <v>84</v>
      </c>
      <c r="P60" s="252">
        <v>0.1</v>
      </c>
      <c r="Q60" s="30"/>
      <c r="R60" s="30"/>
      <c r="S60" s="7" t="s">
        <v>208</v>
      </c>
      <c r="T60" s="6" t="s">
        <v>659</v>
      </c>
      <c r="U60" s="6" t="s">
        <v>117</v>
      </c>
      <c r="V60" s="26" t="e">
        <f t="shared" ca="1" si="2"/>
        <v>#NAME?</v>
      </c>
      <c r="W60" s="26"/>
      <c r="X60" s="26"/>
      <c r="Y60" s="6" t="s">
        <v>324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3221</v>
      </c>
      <c r="B61" s="14" t="s">
        <v>3333</v>
      </c>
      <c r="C61" s="9">
        <v>31792</v>
      </c>
      <c r="D61" s="9" t="s">
        <v>18</v>
      </c>
      <c r="E61" s="9" t="s">
        <v>30</v>
      </c>
      <c r="F61" s="6" t="s">
        <v>3271</v>
      </c>
      <c r="G61" s="7" t="e">
        <f t="shared" ca="1" si="0"/>
        <v>#NAME?</v>
      </c>
      <c r="H61" s="8" t="s">
        <v>206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267</v>
      </c>
      <c r="N61" s="10">
        <v>1.4999999999999999E-2</v>
      </c>
      <c r="O61" s="9" t="s">
        <v>84</v>
      </c>
      <c r="P61" s="252">
        <v>0.1</v>
      </c>
      <c r="Q61" s="47"/>
      <c r="R61" s="115"/>
      <c r="S61" s="7" t="s">
        <v>208</v>
      </c>
      <c r="T61" s="6" t="s">
        <v>3334</v>
      </c>
      <c r="U61" s="6" t="s">
        <v>127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3232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3221</v>
      </c>
      <c r="B62" s="14" t="s">
        <v>3335</v>
      </c>
      <c r="C62" s="9">
        <v>434978</v>
      </c>
      <c r="D62" s="9" t="s">
        <v>3223</v>
      </c>
      <c r="E62" s="9" t="s">
        <v>19</v>
      </c>
      <c r="F62" s="6" t="s">
        <v>3224</v>
      </c>
      <c r="G62" s="7" t="e">
        <f t="shared" ca="1" si="0"/>
        <v>#NAME?</v>
      </c>
      <c r="H62" s="8" t="s">
        <v>206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326</v>
      </c>
      <c r="N62" s="10">
        <v>0.01</v>
      </c>
      <c r="O62" s="9" t="s">
        <v>248</v>
      </c>
      <c r="P62" s="252">
        <v>0.2</v>
      </c>
      <c r="Q62" s="47"/>
      <c r="R62" s="115" t="s">
        <v>3336</v>
      </c>
      <c r="S62" s="7" t="s">
        <v>208</v>
      </c>
      <c r="T62" s="6" t="s">
        <v>3337</v>
      </c>
      <c r="U62" s="6" t="s">
        <v>19</v>
      </c>
      <c r="V62" s="26" t="e">
        <f t="shared" ca="1" si="2"/>
        <v>#NAME?</v>
      </c>
      <c r="W62" s="26"/>
      <c r="X62" s="26"/>
      <c r="Y62" s="6" t="s">
        <v>324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3221</v>
      </c>
      <c r="B63" s="14" t="s">
        <v>3338</v>
      </c>
      <c r="C63" s="9">
        <v>33280</v>
      </c>
      <c r="D63" s="9" t="s">
        <v>18</v>
      </c>
      <c r="E63" s="9" t="s">
        <v>30</v>
      </c>
      <c r="F63" s="6" t="s">
        <v>3271</v>
      </c>
      <c r="G63" s="7" t="e">
        <f t="shared" ca="1" si="0"/>
        <v>#NAME?</v>
      </c>
      <c r="H63" s="8" t="s">
        <v>206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267</v>
      </c>
      <c r="N63" s="10">
        <v>1.4999999999999999E-2</v>
      </c>
      <c r="O63" s="9" t="s">
        <v>84</v>
      </c>
      <c r="P63" s="252">
        <v>0.1</v>
      </c>
      <c r="Q63" s="47"/>
      <c r="R63" s="115"/>
      <c r="S63" s="7" t="s">
        <v>208</v>
      </c>
      <c r="T63" s="6" t="s">
        <v>3339</v>
      </c>
      <c r="U63" s="6" t="s">
        <v>117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3232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3221</v>
      </c>
      <c r="B64" s="39" t="s">
        <v>3340</v>
      </c>
      <c r="C64" s="9">
        <v>32049</v>
      </c>
      <c r="D64" s="262" t="s">
        <v>3289</v>
      </c>
      <c r="E64" s="262" t="s">
        <v>19</v>
      </c>
      <c r="F64" s="262" t="s">
        <v>3289</v>
      </c>
      <c r="G64" s="7" t="e">
        <f t="shared" ca="1" si="0"/>
        <v>#NAME?</v>
      </c>
      <c r="H64" s="263" t="s">
        <v>224</v>
      </c>
      <c r="I64" s="26" t="s">
        <v>225</v>
      </c>
      <c r="J64" s="9" t="str">
        <f t="shared" si="1"/>
        <v>Não</v>
      </c>
      <c r="K64" s="264">
        <v>43370</v>
      </c>
      <c r="L64" s="265"/>
      <c r="M64" s="265" t="s">
        <v>326</v>
      </c>
      <c r="N64" s="269">
        <v>0.01</v>
      </c>
      <c r="O64" s="269"/>
      <c r="P64" s="267"/>
      <c r="Q64" s="25"/>
      <c r="R64" s="115" t="s">
        <v>3341</v>
      </c>
      <c r="S64" s="7" t="s">
        <v>208</v>
      </c>
      <c r="T64" s="9" t="s">
        <v>3342</v>
      </c>
      <c r="U64" s="6" t="s">
        <v>19</v>
      </c>
      <c r="V64" s="26" t="e">
        <f t="shared" ca="1" si="2"/>
        <v>#NAME?</v>
      </c>
      <c r="W64" s="26"/>
      <c r="X64" s="26"/>
      <c r="Y64" s="6" t="s">
        <v>324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3221</v>
      </c>
      <c r="B65" s="3" t="s">
        <v>3343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224</v>
      </c>
      <c r="I65" s="26" t="s">
        <v>225</v>
      </c>
      <c r="J65" s="9" t="str">
        <f t="shared" si="1"/>
        <v>Não</v>
      </c>
      <c r="K65" s="27">
        <v>44438</v>
      </c>
      <c r="L65" s="99"/>
      <c r="M65" s="6" t="s">
        <v>267</v>
      </c>
      <c r="N65" s="10">
        <v>0.01</v>
      </c>
      <c r="O65" s="9" t="s">
        <v>84</v>
      </c>
      <c r="P65" s="252">
        <v>0.1</v>
      </c>
      <c r="Q65" s="25"/>
      <c r="R65" s="30" t="s">
        <v>3344</v>
      </c>
      <c r="S65" s="7" t="s">
        <v>208</v>
      </c>
      <c r="T65" s="6" t="s">
        <v>3345</v>
      </c>
      <c r="U65" s="6" t="s">
        <v>117</v>
      </c>
      <c r="V65" s="26" t="e">
        <f t="shared" ca="1" si="2"/>
        <v>#NAME?</v>
      </c>
      <c r="W65" s="26"/>
      <c r="X65" s="26"/>
      <c r="Y65" s="6" t="s">
        <v>324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3221</v>
      </c>
      <c r="B66" s="14" t="s">
        <v>3346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224</v>
      </c>
      <c r="I66" s="26" t="s">
        <v>225</v>
      </c>
      <c r="J66" s="9" t="str">
        <f t="shared" si="1"/>
        <v>Não</v>
      </c>
      <c r="K66" s="250">
        <v>44319</v>
      </c>
      <c r="L66" s="6"/>
      <c r="M66" s="6" t="s">
        <v>267</v>
      </c>
      <c r="N66" s="10">
        <v>0.01</v>
      </c>
      <c r="O66" s="9" t="s">
        <v>84</v>
      </c>
      <c r="P66" s="252">
        <v>0.1</v>
      </c>
      <c r="Q66" s="47"/>
      <c r="R66" s="30" t="s">
        <v>3347</v>
      </c>
      <c r="S66" s="7" t="s">
        <v>208</v>
      </c>
      <c r="T66" s="6" t="s">
        <v>3348</v>
      </c>
      <c r="U66" s="6" t="s">
        <v>117</v>
      </c>
      <c r="V66" s="26" t="e">
        <f t="shared" ca="1" si="2"/>
        <v>#NAME?</v>
      </c>
      <c r="W66" s="26"/>
      <c r="X66" s="26"/>
      <c r="Y66" s="6" t="s">
        <v>210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3221</v>
      </c>
      <c r="B67" s="14" t="s">
        <v>3349</v>
      </c>
      <c r="C67" s="9">
        <v>447493</v>
      </c>
      <c r="D67" s="9" t="s">
        <v>3223</v>
      </c>
      <c r="E67" s="9" t="s">
        <v>19</v>
      </c>
      <c r="F67" s="6" t="s">
        <v>3224</v>
      </c>
      <c r="G67" s="7" t="e">
        <f t="shared" ca="1" si="0"/>
        <v>#NAME?</v>
      </c>
      <c r="H67" s="8" t="s">
        <v>206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267</v>
      </c>
      <c r="N67" s="10">
        <v>1.4999999999999999E-2</v>
      </c>
      <c r="O67" s="9" t="s">
        <v>84</v>
      </c>
      <c r="P67" s="252">
        <v>0.1</v>
      </c>
      <c r="Q67" s="47"/>
      <c r="R67" s="115"/>
      <c r="S67" s="7" t="s">
        <v>208</v>
      </c>
      <c r="T67" s="6" t="s">
        <v>3350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3232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3221</v>
      </c>
      <c r="B68" s="14" t="s">
        <v>725</v>
      </c>
      <c r="C68" s="9">
        <v>484477</v>
      </c>
      <c r="D68" s="9" t="s">
        <v>18</v>
      </c>
      <c r="E68" s="9" t="s">
        <v>30</v>
      </c>
      <c r="F68" s="6" t="s">
        <v>727</v>
      </c>
      <c r="G68" s="7" t="e">
        <f t="shared" ca="1" si="0"/>
        <v>#NAME?</v>
      </c>
      <c r="H68" s="8" t="s">
        <v>206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208</v>
      </c>
      <c r="T68" s="6" t="s">
        <v>728</v>
      </c>
      <c r="U68" s="6" t="s">
        <v>127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3232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3221</v>
      </c>
      <c r="B69" s="3" t="s">
        <v>725</v>
      </c>
      <c r="C69" s="9">
        <v>37718</v>
      </c>
      <c r="D69" s="9" t="s">
        <v>18</v>
      </c>
      <c r="E69" s="9" t="s">
        <v>30</v>
      </c>
      <c r="F69" s="9" t="s">
        <v>727</v>
      </c>
      <c r="G69" s="7" t="e">
        <f t="shared" ca="1" si="0"/>
        <v>#NAME?</v>
      </c>
      <c r="H69" s="8" t="s">
        <v>224</v>
      </c>
      <c r="I69" s="26" t="s">
        <v>225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3344</v>
      </c>
      <c r="S69" s="7" t="s">
        <v>208</v>
      </c>
      <c r="T69" s="6" t="s">
        <v>728</v>
      </c>
      <c r="U69" s="6" t="s">
        <v>127</v>
      </c>
      <c r="V69" s="26" t="e">
        <f t="shared" ca="1" si="2"/>
        <v>#NAME?</v>
      </c>
      <c r="W69" s="26"/>
      <c r="X69" s="26"/>
      <c r="Y69" s="6" t="s">
        <v>210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3221</v>
      </c>
      <c r="B70" s="3" t="s">
        <v>3351</v>
      </c>
      <c r="C70" s="9">
        <v>318729</v>
      </c>
      <c r="D70" s="9" t="s">
        <v>3223</v>
      </c>
      <c r="E70" s="9" t="s">
        <v>19</v>
      </c>
      <c r="F70" s="6" t="s">
        <v>3224</v>
      </c>
      <c r="G70" s="7" t="e">
        <f t="shared" ca="1" si="0"/>
        <v>#NAME?</v>
      </c>
      <c r="H70" s="8" t="s">
        <v>206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267</v>
      </c>
      <c r="N70" s="10">
        <v>0.01</v>
      </c>
      <c r="O70" s="9" t="s">
        <v>84</v>
      </c>
      <c r="P70" s="252">
        <v>0.1</v>
      </c>
      <c r="Q70" s="115"/>
      <c r="R70" s="115"/>
      <c r="S70" s="7" t="s">
        <v>208</v>
      </c>
      <c r="T70" s="6" t="s">
        <v>3352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3232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3221</v>
      </c>
      <c r="B71" s="112" t="s">
        <v>760</v>
      </c>
      <c r="C71" s="9">
        <v>33153</v>
      </c>
      <c r="D71" s="9" t="s">
        <v>18</v>
      </c>
      <c r="E71" s="9" t="s">
        <v>30</v>
      </c>
      <c r="F71" s="9" t="s">
        <v>3271</v>
      </c>
      <c r="G71" s="7" t="e">
        <f t="shared" ca="1" si="0"/>
        <v>#NAME?</v>
      </c>
      <c r="H71" s="8" t="s">
        <v>224</v>
      </c>
      <c r="I71" s="26" t="s">
        <v>225</v>
      </c>
      <c r="J71" s="9" t="str">
        <f t="shared" si="1"/>
        <v>Sim</v>
      </c>
      <c r="K71" s="114">
        <v>44260</v>
      </c>
      <c r="L71" s="6"/>
      <c r="M71" s="6" t="s">
        <v>83</v>
      </c>
      <c r="N71" s="10">
        <v>1.2E-2</v>
      </c>
      <c r="O71" s="9" t="s">
        <v>23</v>
      </c>
      <c r="P71" s="252">
        <v>0</v>
      </c>
      <c r="Q71" s="115" t="s">
        <v>3353</v>
      </c>
      <c r="R71" s="115"/>
      <c r="S71" s="7" t="s">
        <v>208</v>
      </c>
      <c r="T71" s="9" t="s">
        <v>763</v>
      </c>
      <c r="U71" s="6" t="s">
        <v>117</v>
      </c>
      <c r="V71" s="26" t="e">
        <f t="shared" ca="1" si="2"/>
        <v>#NAME?</v>
      </c>
      <c r="W71" s="26"/>
      <c r="X71" s="26"/>
      <c r="Y71" s="6" t="s">
        <v>324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3221</v>
      </c>
      <c r="B72" s="14" t="s">
        <v>764</v>
      </c>
      <c r="C72" s="9">
        <v>474439</v>
      </c>
      <c r="D72" s="9" t="s">
        <v>18</v>
      </c>
      <c r="E72" s="9" t="s">
        <v>30</v>
      </c>
      <c r="F72" s="6" t="s">
        <v>93</v>
      </c>
      <c r="G72" s="7" t="e">
        <f t="shared" ca="1" si="0"/>
        <v>#NAME?</v>
      </c>
      <c r="H72" s="8" t="s">
        <v>224</v>
      </c>
      <c r="I72" s="26" t="s">
        <v>225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3354</v>
      </c>
      <c r="R72" s="30"/>
      <c r="S72" s="7" t="s">
        <v>208</v>
      </c>
      <c r="T72" s="6" t="s">
        <v>766</v>
      </c>
      <c r="U72" s="7" t="s">
        <v>117</v>
      </c>
      <c r="V72" s="26" t="e">
        <f t="shared" ca="1" si="2"/>
        <v>#NAME?</v>
      </c>
      <c r="W72" s="26"/>
      <c r="X72" s="26"/>
      <c r="Y72" s="6" t="s">
        <v>324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3221</v>
      </c>
      <c r="B73" s="14" t="s">
        <v>3355</v>
      </c>
      <c r="C73" s="9">
        <v>424833</v>
      </c>
      <c r="D73" s="9" t="s">
        <v>18</v>
      </c>
      <c r="E73" s="9" t="s">
        <v>30</v>
      </c>
      <c r="F73" s="9" t="s">
        <v>93</v>
      </c>
      <c r="G73" s="7" t="e">
        <f t="shared" ca="1" si="0"/>
        <v>#NAME?</v>
      </c>
      <c r="H73" s="8" t="s">
        <v>215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267</v>
      </c>
      <c r="N73" s="251">
        <v>1.4999999999999999E-2</v>
      </c>
      <c r="O73" s="9" t="s">
        <v>84</v>
      </c>
      <c r="P73" s="252">
        <v>0.1</v>
      </c>
      <c r="Q73" s="30"/>
      <c r="R73" s="30"/>
      <c r="S73" s="7" t="s">
        <v>208</v>
      </c>
      <c r="T73" s="6" t="s">
        <v>770</v>
      </c>
      <c r="U73" s="6" t="s">
        <v>117</v>
      </c>
      <c r="V73" s="26" t="e">
        <f t="shared" ca="1" si="2"/>
        <v>#NAME?</v>
      </c>
      <c r="W73" s="26"/>
      <c r="X73" s="26"/>
      <c r="Y73" s="6" t="s">
        <v>324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3221</v>
      </c>
      <c r="B74" s="3" t="s">
        <v>785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224</v>
      </c>
      <c r="I74" s="26" t="s">
        <v>225</v>
      </c>
      <c r="J74" s="9" t="str">
        <f t="shared" si="1"/>
        <v>Não</v>
      </c>
      <c r="K74" s="114">
        <v>44614</v>
      </c>
      <c r="L74" s="7"/>
      <c r="M74" s="6" t="s">
        <v>83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208</v>
      </c>
      <c r="T74" s="6" t="s">
        <v>787</v>
      </c>
      <c r="U74" s="6" t="s">
        <v>117</v>
      </c>
      <c r="V74" s="26" t="e">
        <f t="shared" ca="1" si="2"/>
        <v>#NAME?</v>
      </c>
      <c r="W74" s="26"/>
      <c r="X74" s="26"/>
      <c r="Y74" s="6" t="s">
        <v>324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3221</v>
      </c>
      <c r="B75" s="14" t="s">
        <v>792</v>
      </c>
      <c r="C75" s="9">
        <v>32208</v>
      </c>
      <c r="D75" s="9" t="s">
        <v>18</v>
      </c>
      <c r="E75" s="9" t="s">
        <v>30</v>
      </c>
      <c r="F75" s="9" t="s">
        <v>93</v>
      </c>
      <c r="G75" s="7" t="e">
        <f t="shared" ca="1" si="0"/>
        <v>#NAME?</v>
      </c>
      <c r="H75" s="8" t="s">
        <v>224</v>
      </c>
      <c r="I75" s="26" t="s">
        <v>225</v>
      </c>
      <c r="J75" s="9" t="str">
        <f t="shared" si="1"/>
        <v>Não</v>
      </c>
      <c r="K75" s="114">
        <v>44273</v>
      </c>
      <c r="L75" s="7"/>
      <c r="M75" s="6" t="s">
        <v>267</v>
      </c>
      <c r="N75" s="10">
        <v>1.4999999999999999E-2</v>
      </c>
      <c r="O75" s="9" t="s">
        <v>84</v>
      </c>
      <c r="P75" s="252">
        <v>0.1</v>
      </c>
      <c r="Q75" s="115"/>
      <c r="R75" s="115"/>
      <c r="S75" s="7" t="s">
        <v>208</v>
      </c>
      <c r="T75" s="6" t="s">
        <v>794</v>
      </c>
      <c r="U75" s="6" t="s">
        <v>117</v>
      </c>
      <c r="V75" s="26" t="e">
        <f t="shared" ca="1" si="2"/>
        <v>#NAME?</v>
      </c>
      <c r="W75" s="26"/>
      <c r="X75" s="26"/>
      <c r="Y75" s="6" t="s">
        <v>324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3221</v>
      </c>
      <c r="B76" s="3" t="s">
        <v>3356</v>
      </c>
      <c r="C76" s="9">
        <v>578989</v>
      </c>
      <c r="D76" s="9" t="s">
        <v>3223</v>
      </c>
      <c r="E76" s="9" t="s">
        <v>19</v>
      </c>
      <c r="F76" s="6" t="s">
        <v>3230</v>
      </c>
      <c r="G76" s="7" t="e">
        <f t="shared" ca="1" si="0"/>
        <v>#NAME?</v>
      </c>
      <c r="H76" s="8" t="s">
        <v>206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326</v>
      </c>
      <c r="N76" s="10">
        <v>0.02</v>
      </c>
      <c r="O76" s="9" t="s">
        <v>248</v>
      </c>
      <c r="P76" s="252">
        <v>0.2</v>
      </c>
      <c r="Q76" s="115"/>
      <c r="R76" s="115"/>
      <c r="S76" s="7" t="s">
        <v>208</v>
      </c>
      <c r="T76" s="6" t="s">
        <v>3357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3232</v>
      </c>
      <c r="BH76" s="117">
        <v>0</v>
      </c>
      <c r="BI76" s="117" t="s">
        <v>3232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3221</v>
      </c>
      <c r="B77" s="3" t="s">
        <v>3356</v>
      </c>
      <c r="C77" s="9">
        <v>80764</v>
      </c>
      <c r="D77" s="9" t="s">
        <v>3223</v>
      </c>
      <c r="E77" s="9" t="s">
        <v>19</v>
      </c>
      <c r="F77" s="6" t="s">
        <v>3230</v>
      </c>
      <c r="G77" s="7" t="e">
        <f t="shared" ca="1" si="0"/>
        <v>#NAME?</v>
      </c>
      <c r="H77" s="8" t="s">
        <v>206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83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208</v>
      </c>
      <c r="T77" s="6" t="s">
        <v>3357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3232</v>
      </c>
      <c r="BH77" s="117">
        <v>0</v>
      </c>
      <c r="BI77" s="117" t="s">
        <v>3232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3221</v>
      </c>
      <c r="B78" s="14" t="s">
        <v>3358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224</v>
      </c>
      <c r="I78" s="26" t="s">
        <v>225</v>
      </c>
      <c r="J78" s="9" t="str">
        <f t="shared" si="1"/>
        <v>Não</v>
      </c>
      <c r="K78" s="27">
        <v>44364</v>
      </c>
      <c r="L78" s="6"/>
      <c r="M78" s="6" t="s">
        <v>83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208</v>
      </c>
      <c r="T78" s="6" t="s">
        <v>811</v>
      </c>
      <c r="U78" s="6" t="s">
        <v>117</v>
      </c>
      <c r="V78" s="26" t="e">
        <f t="shared" ca="1" si="2"/>
        <v>#NAME?</v>
      </c>
      <c r="W78" s="26"/>
      <c r="X78" s="26"/>
      <c r="Y78" s="6" t="s">
        <v>324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3221</v>
      </c>
      <c r="B79" s="3" t="s">
        <v>3359</v>
      </c>
      <c r="C79" s="9">
        <v>325711</v>
      </c>
      <c r="D79" s="9" t="s">
        <v>3223</v>
      </c>
      <c r="E79" s="9" t="s">
        <v>19</v>
      </c>
      <c r="F79" s="6" t="s">
        <v>3224</v>
      </c>
      <c r="G79" s="7" t="e">
        <f t="shared" ca="1" si="0"/>
        <v>#NAME?</v>
      </c>
      <c r="H79" s="8" t="s">
        <v>206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326</v>
      </c>
      <c r="N79" s="10">
        <v>2.5000000000000001E-2</v>
      </c>
      <c r="O79" s="9" t="s">
        <v>248</v>
      </c>
      <c r="P79" s="252">
        <v>0.2</v>
      </c>
      <c r="Q79" s="115"/>
      <c r="R79" s="115"/>
      <c r="S79" s="7" t="s">
        <v>208</v>
      </c>
      <c r="T79" s="6" t="s">
        <v>3360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3232</v>
      </c>
      <c r="BH79" s="117">
        <v>0</v>
      </c>
      <c r="BI79" s="117" t="s">
        <v>3232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3221</v>
      </c>
      <c r="B80" s="3" t="s">
        <v>3359</v>
      </c>
      <c r="C80" s="9">
        <v>33186</v>
      </c>
      <c r="D80" s="9" t="s">
        <v>3223</v>
      </c>
      <c r="E80" s="9" t="s">
        <v>19</v>
      </c>
      <c r="F80" s="6" t="s">
        <v>3224</v>
      </c>
      <c r="G80" s="7" t="e">
        <f t="shared" ca="1" si="0"/>
        <v>#NAME?</v>
      </c>
      <c r="H80" s="8" t="s">
        <v>206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267</v>
      </c>
      <c r="N80" s="10">
        <v>0.01</v>
      </c>
      <c r="O80" s="9" t="s">
        <v>84</v>
      </c>
      <c r="P80" s="252">
        <v>0.1</v>
      </c>
      <c r="Q80" s="115"/>
      <c r="R80" s="115"/>
      <c r="S80" s="7" t="s">
        <v>208</v>
      </c>
      <c r="T80" s="6" t="s">
        <v>3360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3232</v>
      </c>
      <c r="BH80" s="117">
        <v>0</v>
      </c>
      <c r="BI80" s="117" t="s">
        <v>3232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3221</v>
      </c>
      <c r="B81" s="14" t="s">
        <v>3361</v>
      </c>
      <c r="C81" s="9">
        <v>441042</v>
      </c>
      <c r="D81" s="9" t="s">
        <v>18</v>
      </c>
      <c r="E81" s="9" t="s">
        <v>30</v>
      </c>
      <c r="F81" s="6" t="s">
        <v>93</v>
      </c>
      <c r="G81" s="7" t="e">
        <f t="shared" ca="1" si="0"/>
        <v>#NAME?</v>
      </c>
      <c r="H81" s="8" t="s">
        <v>224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3362</v>
      </c>
      <c r="S81" s="7" t="s">
        <v>208</v>
      </c>
      <c r="T81" s="6" t="s">
        <v>3363</v>
      </c>
      <c r="U81" s="6" t="s">
        <v>117</v>
      </c>
      <c r="V81" s="26" t="e">
        <f t="shared" ca="1" si="2"/>
        <v>#NAME?</v>
      </c>
      <c r="W81" s="26"/>
      <c r="X81" s="26"/>
      <c r="Y81" s="6" t="s">
        <v>324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3221</v>
      </c>
      <c r="B82" s="14" t="s">
        <v>3364</v>
      </c>
      <c r="C82" s="9">
        <v>37885</v>
      </c>
      <c r="D82" s="9" t="s">
        <v>3223</v>
      </c>
      <c r="E82" s="9" t="s">
        <v>19</v>
      </c>
      <c r="F82" s="6" t="s">
        <v>3224</v>
      </c>
      <c r="G82" s="7" t="e">
        <f t="shared" ca="1" si="0"/>
        <v>#NAME?</v>
      </c>
      <c r="H82" s="8" t="s">
        <v>206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267</v>
      </c>
      <c r="N82" s="10">
        <v>1.4999999999999999E-2</v>
      </c>
      <c r="O82" s="9" t="s">
        <v>84</v>
      </c>
      <c r="P82" s="252">
        <v>0.1</v>
      </c>
      <c r="Q82" s="115"/>
      <c r="R82" s="115"/>
      <c r="S82" s="7" t="s">
        <v>208</v>
      </c>
      <c r="T82" s="6" t="s">
        <v>3365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3232</v>
      </c>
      <c r="BH82" s="117">
        <v>0</v>
      </c>
      <c r="BI82" s="117" t="s">
        <v>3232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3221</v>
      </c>
      <c r="B83" s="14" t="s">
        <v>3366</v>
      </c>
      <c r="C83" s="9">
        <v>32368</v>
      </c>
      <c r="D83" s="9" t="s">
        <v>3223</v>
      </c>
      <c r="E83" s="9" t="s">
        <v>19</v>
      </c>
      <c r="F83" s="6" t="s">
        <v>3224</v>
      </c>
      <c r="G83" s="7" t="e">
        <f t="shared" ca="1" si="0"/>
        <v>#NAME?</v>
      </c>
      <c r="H83" s="8" t="s">
        <v>206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83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208</v>
      </c>
      <c r="T83" s="6" t="s">
        <v>3367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3232</v>
      </c>
      <c r="BH83" s="117">
        <v>0</v>
      </c>
      <c r="BI83" s="117" t="s">
        <v>3232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3221</v>
      </c>
      <c r="B84" s="14" t="s">
        <v>855</v>
      </c>
      <c r="C84" s="9">
        <v>455761</v>
      </c>
      <c r="D84" s="9" t="s">
        <v>18</v>
      </c>
      <c r="E84" s="9" t="s">
        <v>30</v>
      </c>
      <c r="F84" s="6" t="s">
        <v>93</v>
      </c>
      <c r="G84" s="7" t="e">
        <f t="shared" ca="1" si="0"/>
        <v>#NAME?</v>
      </c>
      <c r="H84" s="8" t="s">
        <v>224</v>
      </c>
      <c r="I84" s="26" t="s">
        <v>225</v>
      </c>
      <c r="J84" s="9" t="str">
        <f t="shared" si="1"/>
        <v>Não</v>
      </c>
      <c r="K84" s="250">
        <v>44383</v>
      </c>
      <c r="L84" s="6"/>
      <c r="M84" s="6" t="s">
        <v>83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208</v>
      </c>
      <c r="T84" s="6" t="s">
        <v>3368</v>
      </c>
      <c r="U84" s="6" t="s">
        <v>117</v>
      </c>
      <c r="V84" s="26" t="e">
        <f t="shared" ca="1" si="2"/>
        <v>#NAME?</v>
      </c>
      <c r="W84" s="26"/>
      <c r="X84" s="26"/>
      <c r="Y84" s="6" t="s">
        <v>324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3221</v>
      </c>
      <c r="B85" s="14" t="s">
        <v>855</v>
      </c>
      <c r="C85" s="9">
        <v>362237</v>
      </c>
      <c r="D85" s="9" t="s">
        <v>18</v>
      </c>
      <c r="E85" s="9" t="s">
        <v>30</v>
      </c>
      <c r="F85" s="6" t="s">
        <v>93</v>
      </c>
      <c r="G85" s="7" t="e">
        <f t="shared" ca="1" si="0"/>
        <v>#NAME?</v>
      </c>
      <c r="H85" s="8" t="s">
        <v>224</v>
      </c>
      <c r="I85" s="26" t="s">
        <v>225</v>
      </c>
      <c r="J85" s="9" t="str">
        <f t="shared" si="1"/>
        <v>Não</v>
      </c>
      <c r="K85" s="114">
        <v>44860</v>
      </c>
      <c r="L85" s="6"/>
      <c r="M85" s="6" t="s">
        <v>140</v>
      </c>
      <c r="N85" s="10">
        <v>8.0000000000000002E-3</v>
      </c>
      <c r="O85" s="9" t="s">
        <v>141</v>
      </c>
      <c r="P85" s="252">
        <v>0.1</v>
      </c>
      <c r="Q85" s="30"/>
      <c r="R85" s="273"/>
      <c r="S85" s="7" t="s">
        <v>208</v>
      </c>
      <c r="T85" s="6" t="s">
        <v>858</v>
      </c>
      <c r="U85" s="6" t="s">
        <v>117</v>
      </c>
      <c r="V85" s="26" t="e">
        <f t="shared" ca="1" si="2"/>
        <v>#NAME?</v>
      </c>
      <c r="W85" s="26"/>
      <c r="X85" s="26"/>
      <c r="Y85" s="6" t="s">
        <v>324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3221</v>
      </c>
      <c r="B86" s="14" t="s">
        <v>864</v>
      </c>
      <c r="C86" s="9">
        <v>36371</v>
      </c>
      <c r="D86" s="9" t="s">
        <v>18</v>
      </c>
      <c r="E86" s="9" t="s">
        <v>30</v>
      </c>
      <c r="F86" s="9" t="s">
        <v>93</v>
      </c>
      <c r="G86" s="7" t="e">
        <f t="shared" ca="1" si="0"/>
        <v>#NAME?</v>
      </c>
      <c r="H86" s="8" t="s">
        <v>224</v>
      </c>
      <c r="I86" s="26" t="s">
        <v>225</v>
      </c>
      <c r="J86" s="9" t="str">
        <f t="shared" si="1"/>
        <v>Sim</v>
      </c>
      <c r="K86" s="114">
        <v>44280</v>
      </c>
      <c r="L86" s="6"/>
      <c r="M86" s="6" t="s">
        <v>267</v>
      </c>
      <c r="N86" s="10">
        <v>1.4999999999999999E-2</v>
      </c>
      <c r="O86" s="9" t="s">
        <v>84</v>
      </c>
      <c r="P86" s="252">
        <v>0.1</v>
      </c>
      <c r="Q86" s="30" t="s">
        <v>3369</v>
      </c>
      <c r="R86" s="273"/>
      <c r="S86" s="7" t="s">
        <v>208</v>
      </c>
      <c r="T86" s="6" t="s">
        <v>866</v>
      </c>
      <c r="U86" s="6" t="s">
        <v>117</v>
      </c>
      <c r="V86" s="26" t="e">
        <f t="shared" ca="1" si="2"/>
        <v>#NAME?</v>
      </c>
      <c r="W86" s="26"/>
      <c r="X86" s="26"/>
      <c r="Y86" s="6" t="s">
        <v>324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3221</v>
      </c>
      <c r="B87" s="3" t="s">
        <v>864</v>
      </c>
      <c r="C87" s="9">
        <v>560488</v>
      </c>
      <c r="D87" s="9" t="s">
        <v>18</v>
      </c>
      <c r="E87" s="9" t="s">
        <v>30</v>
      </c>
      <c r="F87" s="9" t="s">
        <v>93</v>
      </c>
      <c r="G87" s="7" t="e">
        <f t="shared" ca="1" si="0"/>
        <v>#NAME?</v>
      </c>
      <c r="H87" s="8" t="s">
        <v>224</v>
      </c>
      <c r="I87" s="26" t="s">
        <v>225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208</v>
      </c>
      <c r="T87" s="6" t="s">
        <v>866</v>
      </c>
      <c r="U87" s="6" t="s">
        <v>117</v>
      </c>
      <c r="V87" s="26" t="e">
        <f t="shared" ca="1" si="2"/>
        <v>#NAME?</v>
      </c>
      <c r="W87" s="26"/>
      <c r="X87" s="26"/>
      <c r="Y87" s="6" t="s">
        <v>324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3221</v>
      </c>
      <c r="B88" s="39" t="s">
        <v>3370</v>
      </c>
      <c r="C88" s="9">
        <v>266130</v>
      </c>
      <c r="D88" s="9" t="s">
        <v>18</v>
      </c>
      <c r="E88" s="9" t="s">
        <v>19</v>
      </c>
      <c r="F88" s="9" t="s">
        <v>3371</v>
      </c>
      <c r="G88" s="7" t="e">
        <f t="shared" ca="1" si="0"/>
        <v>#NAME?</v>
      </c>
      <c r="H88" s="8" t="s">
        <v>224</v>
      </c>
      <c r="I88" s="26" t="s">
        <v>225</v>
      </c>
      <c r="J88" s="9" t="str">
        <f t="shared" si="1"/>
        <v>Não</v>
      </c>
      <c r="K88" s="256">
        <v>43416</v>
      </c>
      <c r="L88" s="6"/>
      <c r="M88" s="6" t="s">
        <v>326</v>
      </c>
      <c r="N88" s="251">
        <v>0.03</v>
      </c>
      <c r="O88" s="9" t="s">
        <v>248</v>
      </c>
      <c r="P88" s="252">
        <v>0.2</v>
      </c>
      <c r="Q88" s="115"/>
      <c r="R88" s="115"/>
      <c r="S88" s="7" t="s">
        <v>254</v>
      </c>
      <c r="T88" s="9" t="s">
        <v>3372</v>
      </c>
      <c r="U88" s="6" t="s">
        <v>127</v>
      </c>
      <c r="V88" s="26" t="e">
        <f t="shared" ca="1" si="2"/>
        <v>#NAME?</v>
      </c>
      <c r="W88" s="26"/>
      <c r="X88" s="26"/>
      <c r="Y88" s="6" t="s">
        <v>324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3232</v>
      </c>
      <c r="BH88" s="255">
        <v>0</v>
      </c>
      <c r="BI88" s="255" t="s">
        <v>3232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3221</v>
      </c>
      <c r="B89" s="14" t="s">
        <v>3373</v>
      </c>
      <c r="C89" s="9">
        <v>452899</v>
      </c>
      <c r="D89" s="9" t="s">
        <v>18</v>
      </c>
      <c r="E89" s="9" t="s">
        <v>30</v>
      </c>
      <c r="F89" s="6" t="s">
        <v>93</v>
      </c>
      <c r="G89" s="7" t="e">
        <f t="shared" ca="1" si="0"/>
        <v>#NAME?</v>
      </c>
      <c r="H89" s="8" t="s">
        <v>206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326</v>
      </c>
      <c r="N89" s="10">
        <v>2.5000000000000001E-2</v>
      </c>
      <c r="O89" s="9" t="s">
        <v>248</v>
      </c>
      <c r="P89" s="252">
        <v>0.2</v>
      </c>
      <c r="Q89" s="115"/>
      <c r="R89" s="115"/>
      <c r="S89" s="7" t="s">
        <v>208</v>
      </c>
      <c r="T89" s="6" t="s">
        <v>3374</v>
      </c>
      <c r="U89" s="6" t="s">
        <v>117</v>
      </c>
      <c r="V89" s="26" t="e">
        <f t="shared" ca="1" si="2"/>
        <v>#NAME?</v>
      </c>
      <c r="W89" s="26"/>
      <c r="X89" s="26"/>
      <c r="Y89" s="6" t="s">
        <v>324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3232</v>
      </c>
      <c r="BH89" s="117">
        <v>0</v>
      </c>
      <c r="BI89" s="117" t="s">
        <v>3232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3221</v>
      </c>
      <c r="B90" s="3" t="s">
        <v>3375</v>
      </c>
      <c r="C90" s="9">
        <v>467488</v>
      </c>
      <c r="D90" s="9" t="s">
        <v>3223</v>
      </c>
      <c r="E90" s="9" t="s">
        <v>19</v>
      </c>
      <c r="F90" s="6" t="s">
        <v>3223</v>
      </c>
      <c r="G90" s="7" t="e">
        <f t="shared" ca="1" si="0"/>
        <v>#NAME?</v>
      </c>
      <c r="H90" s="8" t="s">
        <v>206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267</v>
      </c>
      <c r="N90" s="10">
        <v>1.4999999999999999E-2</v>
      </c>
      <c r="O90" s="9" t="s">
        <v>84</v>
      </c>
      <c r="P90" s="252">
        <v>0.1</v>
      </c>
      <c r="Q90" s="115"/>
      <c r="R90" s="115"/>
      <c r="S90" s="7" t="s">
        <v>254</v>
      </c>
      <c r="T90" s="6" t="s">
        <v>3376</v>
      </c>
      <c r="U90" s="6" t="s">
        <v>19</v>
      </c>
      <c r="V90" s="26" t="e">
        <f t="shared" ca="1" si="2"/>
        <v>#NAME?</v>
      </c>
      <c r="W90" s="26"/>
      <c r="X90" s="26"/>
      <c r="Y90" s="6" t="s">
        <v>324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3232</v>
      </c>
      <c r="BH90" s="117">
        <v>0</v>
      </c>
      <c r="BI90" s="117" t="s">
        <v>3232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3221</v>
      </c>
      <c r="B91" s="3" t="s">
        <v>3377</v>
      </c>
      <c r="C91" s="9">
        <v>467483</v>
      </c>
      <c r="D91" s="9" t="s">
        <v>3223</v>
      </c>
      <c r="E91" s="9" t="s">
        <v>19</v>
      </c>
      <c r="F91" s="6" t="s">
        <v>3223</v>
      </c>
      <c r="G91" s="7" t="e">
        <f t="shared" ca="1" si="0"/>
        <v>#NAME?</v>
      </c>
      <c r="H91" s="8" t="s">
        <v>206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267</v>
      </c>
      <c r="N91" s="10">
        <v>1.4999999999999999E-2</v>
      </c>
      <c r="O91" s="9" t="s">
        <v>84</v>
      </c>
      <c r="P91" s="252">
        <v>0.1</v>
      </c>
      <c r="Q91" s="115"/>
      <c r="R91" s="115"/>
      <c r="S91" s="7" t="s">
        <v>254</v>
      </c>
      <c r="T91" s="6" t="s">
        <v>3378</v>
      </c>
      <c r="U91" s="6" t="s">
        <v>19</v>
      </c>
      <c r="V91" s="26" t="e">
        <f t="shared" ca="1" si="2"/>
        <v>#NAME?</v>
      </c>
      <c r="W91" s="26"/>
      <c r="X91" s="26"/>
      <c r="Y91" s="6" t="s">
        <v>324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3232</v>
      </c>
      <c r="BH91" s="117">
        <v>0</v>
      </c>
      <c r="BI91" s="117" t="s">
        <v>3232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3221</v>
      </c>
      <c r="B92" s="3" t="s">
        <v>3379</v>
      </c>
      <c r="C92" s="9">
        <v>32091</v>
      </c>
      <c r="D92" s="9" t="s">
        <v>18</v>
      </c>
      <c r="E92" s="9" t="s">
        <v>30</v>
      </c>
      <c r="F92" s="6" t="s">
        <v>93</v>
      </c>
      <c r="G92" s="7" t="e">
        <f t="shared" ca="1" si="0"/>
        <v>#NAME?</v>
      </c>
      <c r="H92" s="8" t="s">
        <v>206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267</v>
      </c>
      <c r="N92" s="10">
        <v>1.4999999999999999E-2</v>
      </c>
      <c r="O92" s="9" t="s">
        <v>84</v>
      </c>
      <c r="P92" s="252">
        <v>0.1</v>
      </c>
      <c r="Q92" s="30"/>
      <c r="R92" s="30"/>
      <c r="S92" s="7" t="s">
        <v>208</v>
      </c>
      <c r="T92" s="6" t="s">
        <v>3380</v>
      </c>
      <c r="U92" s="6" t="s">
        <v>117</v>
      </c>
      <c r="V92" s="26" t="e">
        <f t="shared" ca="1" si="2"/>
        <v>#NAME?</v>
      </c>
      <c r="W92" s="26"/>
      <c r="X92" s="26"/>
      <c r="Y92" s="6" t="s">
        <v>324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3232</v>
      </c>
      <c r="BH92" s="117">
        <v>0</v>
      </c>
      <c r="BI92" s="117" t="s">
        <v>3232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3221</v>
      </c>
      <c r="B93" s="3" t="s">
        <v>3381</v>
      </c>
      <c r="C93" s="9">
        <v>86633</v>
      </c>
      <c r="D93" s="9" t="s">
        <v>3289</v>
      </c>
      <c r="E93" s="9" t="s">
        <v>19</v>
      </c>
      <c r="F93" s="6" t="s">
        <v>3289</v>
      </c>
      <c r="G93" s="7" t="e">
        <f t="shared" ca="1" si="0"/>
        <v>#NAME?</v>
      </c>
      <c r="H93" s="8" t="s">
        <v>206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326</v>
      </c>
      <c r="N93" s="10">
        <v>0.01</v>
      </c>
      <c r="O93" s="9" t="s">
        <v>23</v>
      </c>
      <c r="P93" s="252">
        <v>0</v>
      </c>
      <c r="R93" s="115" t="s">
        <v>3382</v>
      </c>
      <c r="S93" s="7" t="s">
        <v>208</v>
      </c>
      <c r="T93" s="6" t="s">
        <v>3383</v>
      </c>
      <c r="U93" s="6" t="s">
        <v>19</v>
      </c>
      <c r="V93" s="26" t="e">
        <f t="shared" ca="1" si="2"/>
        <v>#NAME?</v>
      </c>
      <c r="W93" s="26"/>
      <c r="X93" s="26"/>
      <c r="Y93" s="6" t="s">
        <v>324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3221</v>
      </c>
      <c r="B94" s="14" t="s">
        <v>3384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206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109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254</v>
      </c>
      <c r="T94" s="6" t="s">
        <v>3385</v>
      </c>
      <c r="U94" s="6" t="s">
        <v>117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3232</v>
      </c>
      <c r="BH94" s="117">
        <v>0</v>
      </c>
      <c r="BI94" s="117" t="s">
        <v>3232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3221</v>
      </c>
      <c r="B95" s="14" t="s">
        <v>3386</v>
      </c>
      <c r="C95" s="9">
        <v>435801</v>
      </c>
      <c r="D95" s="9" t="s">
        <v>18</v>
      </c>
      <c r="E95" s="9" t="s">
        <v>19</v>
      </c>
      <c r="F95" s="9" t="s">
        <v>235</v>
      </c>
      <c r="G95" s="7" t="e">
        <f t="shared" ca="1" si="0"/>
        <v>#NAME?</v>
      </c>
      <c r="H95" s="8" t="s">
        <v>215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83</v>
      </c>
      <c r="N95" s="251">
        <v>0.01</v>
      </c>
      <c r="O95" s="9" t="s">
        <v>23</v>
      </c>
      <c r="P95" s="252">
        <v>0</v>
      </c>
      <c r="Q95" s="115" t="s">
        <v>3387</v>
      </c>
      <c r="R95" s="115" t="s">
        <v>3388</v>
      </c>
      <c r="S95" s="7" t="s">
        <v>208</v>
      </c>
      <c r="T95" s="6" t="s">
        <v>3389</v>
      </c>
      <c r="U95" s="6" t="s">
        <v>19</v>
      </c>
      <c r="V95" s="26" t="e">
        <f t="shared" ca="1" si="2"/>
        <v>#NAME?</v>
      </c>
      <c r="W95" s="26"/>
      <c r="X95" s="26"/>
      <c r="Y95" s="6" t="s">
        <v>324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3221</v>
      </c>
      <c r="B96" s="14" t="s">
        <v>3390</v>
      </c>
      <c r="C96" s="9">
        <v>363494</v>
      </c>
      <c r="D96" s="9" t="s">
        <v>18</v>
      </c>
      <c r="E96" s="9" t="s">
        <v>30</v>
      </c>
      <c r="F96" s="6" t="s">
        <v>93</v>
      </c>
      <c r="G96" s="7" t="e">
        <f t="shared" ca="1" si="0"/>
        <v>#NAME?</v>
      </c>
      <c r="H96" s="8" t="s">
        <v>224</v>
      </c>
      <c r="I96" s="26" t="s">
        <v>225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3391</v>
      </c>
      <c r="S96" s="7" t="s">
        <v>208</v>
      </c>
      <c r="T96" s="6" t="s">
        <v>3392</v>
      </c>
      <c r="U96" s="6" t="s">
        <v>117</v>
      </c>
      <c r="V96" s="26" t="e">
        <f t="shared" ca="1" si="2"/>
        <v>#NAME?</v>
      </c>
      <c r="W96" s="26"/>
      <c r="X96" s="26"/>
      <c r="Y96" s="6" t="s">
        <v>324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3221</v>
      </c>
      <c r="B97" s="14" t="s">
        <v>960</v>
      </c>
      <c r="C97" s="9">
        <v>79850</v>
      </c>
      <c r="D97" s="9" t="s">
        <v>18</v>
      </c>
      <c r="E97" s="9" t="s">
        <v>30</v>
      </c>
      <c r="F97" s="9" t="s">
        <v>3271</v>
      </c>
      <c r="G97" s="7" t="e">
        <f t="shared" ca="1" si="0"/>
        <v>#NAME?</v>
      </c>
      <c r="H97" s="8" t="s">
        <v>224</v>
      </c>
      <c r="I97" s="26" t="s">
        <v>225</v>
      </c>
      <c r="J97" s="9" t="str">
        <f t="shared" si="3"/>
        <v>Não</v>
      </c>
      <c r="K97" s="250">
        <v>44299</v>
      </c>
      <c r="L97" s="6"/>
      <c r="M97" s="6" t="s">
        <v>267</v>
      </c>
      <c r="N97" s="10">
        <v>1.4999999999999999E-2</v>
      </c>
      <c r="O97" s="9" t="s">
        <v>84</v>
      </c>
      <c r="P97" s="252">
        <v>0.1</v>
      </c>
      <c r="Q97" s="47"/>
      <c r="R97" s="115" t="s">
        <v>3393</v>
      </c>
      <c r="S97" s="7" t="s">
        <v>208</v>
      </c>
      <c r="T97" s="6" t="s">
        <v>962</v>
      </c>
      <c r="U97" s="6" t="s">
        <v>117</v>
      </c>
      <c r="V97" s="26" t="e">
        <f t="shared" ca="1" si="2"/>
        <v>#NAME?</v>
      </c>
      <c r="W97" s="26"/>
      <c r="X97" s="26"/>
      <c r="Y97" s="6" t="s">
        <v>324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3221</v>
      </c>
      <c r="B98" s="14" t="s">
        <v>3394</v>
      </c>
      <c r="C98" s="9">
        <v>449049</v>
      </c>
      <c r="D98" s="9" t="s">
        <v>3223</v>
      </c>
      <c r="E98" s="9" t="s">
        <v>19</v>
      </c>
      <c r="F98" s="9" t="s">
        <v>3224</v>
      </c>
      <c r="G98" s="7" t="e">
        <f t="shared" ca="1" si="0"/>
        <v>#NAME?</v>
      </c>
      <c r="H98" s="8" t="s">
        <v>224</v>
      </c>
      <c r="I98" s="26" t="s">
        <v>225</v>
      </c>
      <c r="J98" s="9" t="str">
        <f t="shared" si="3"/>
        <v>Não</v>
      </c>
      <c r="K98" s="250">
        <v>43895</v>
      </c>
      <c r="L98" s="6"/>
      <c r="M98" s="6" t="s">
        <v>83</v>
      </c>
      <c r="N98" s="10">
        <v>1.2E-2</v>
      </c>
      <c r="O98" s="9" t="s">
        <v>23</v>
      </c>
      <c r="P98" s="252">
        <v>0</v>
      </c>
      <c r="Q98" s="115"/>
      <c r="R98" s="115" t="s">
        <v>3395</v>
      </c>
      <c r="S98" s="7" t="s">
        <v>208</v>
      </c>
      <c r="T98" s="6" t="s">
        <v>3396</v>
      </c>
      <c r="U98" s="6" t="s">
        <v>19</v>
      </c>
      <c r="V98" s="26" t="e">
        <f t="shared" ca="1" si="2"/>
        <v>#NAME?</v>
      </c>
      <c r="W98" s="26"/>
      <c r="X98" s="26"/>
      <c r="Y98" s="6" t="s">
        <v>324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3221</v>
      </c>
      <c r="B99" s="14" t="s">
        <v>3397</v>
      </c>
      <c r="C99" s="9">
        <v>438733</v>
      </c>
      <c r="D99" s="9" t="s">
        <v>3223</v>
      </c>
      <c r="E99" s="9" t="s">
        <v>19</v>
      </c>
      <c r="F99" s="6" t="s">
        <v>3230</v>
      </c>
      <c r="G99" s="7" t="e">
        <f t="shared" ca="1" si="0"/>
        <v>#NAME?</v>
      </c>
      <c r="H99" s="8" t="s">
        <v>206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267</v>
      </c>
      <c r="N99" s="10">
        <v>1.4999999999999999E-2</v>
      </c>
      <c r="O99" s="9" t="s">
        <v>84</v>
      </c>
      <c r="P99" s="252">
        <v>0.1</v>
      </c>
      <c r="Q99" s="115"/>
      <c r="R99" s="115"/>
      <c r="S99" s="7" t="s">
        <v>208</v>
      </c>
      <c r="T99" s="6" t="s">
        <v>3398</v>
      </c>
      <c r="U99" s="6" t="s">
        <v>76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3232</v>
      </c>
      <c r="BH99" s="117">
        <v>0</v>
      </c>
      <c r="BI99" s="117" t="s">
        <v>3232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3221</v>
      </c>
      <c r="B100" s="14" t="s">
        <v>3399</v>
      </c>
      <c r="C100" s="9">
        <v>338439</v>
      </c>
      <c r="D100" s="9" t="s">
        <v>18</v>
      </c>
      <c r="E100" s="9" t="s">
        <v>19</v>
      </c>
      <c r="F100" s="9" t="s">
        <v>97</v>
      </c>
      <c r="G100" s="7" t="e">
        <f t="shared" ca="1" si="0"/>
        <v>#NAME?</v>
      </c>
      <c r="H100" s="8" t="s">
        <v>224</v>
      </c>
      <c r="I100" s="26" t="s">
        <v>225</v>
      </c>
      <c r="J100" s="9" t="str">
        <f t="shared" si="3"/>
        <v>Não</v>
      </c>
      <c r="K100" s="250">
        <v>43860</v>
      </c>
      <c r="L100" s="6"/>
      <c r="M100" s="6" t="s">
        <v>267</v>
      </c>
      <c r="N100" s="10">
        <v>1.4999999999999999E-2</v>
      </c>
      <c r="O100" s="9" t="s">
        <v>23</v>
      </c>
      <c r="P100" s="252">
        <v>0</v>
      </c>
      <c r="Q100" s="25"/>
      <c r="R100" s="115" t="s">
        <v>3400</v>
      </c>
      <c r="S100" s="7" t="s">
        <v>208</v>
      </c>
      <c r="T100" s="6" t="s">
        <v>3401</v>
      </c>
      <c r="U100" s="6" t="s">
        <v>19</v>
      </c>
      <c r="V100" s="26" t="e">
        <f t="shared" ca="1" si="2"/>
        <v>#NAME?</v>
      </c>
      <c r="W100" s="26"/>
      <c r="X100" s="26"/>
      <c r="Y100" s="6" t="s">
        <v>210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3221</v>
      </c>
      <c r="B101" s="112" t="s">
        <v>981</v>
      </c>
      <c r="C101" s="9">
        <v>36791</v>
      </c>
      <c r="D101" s="9" t="s">
        <v>18</v>
      </c>
      <c r="E101" s="9" t="s">
        <v>30</v>
      </c>
      <c r="F101" s="9" t="s">
        <v>93</v>
      </c>
      <c r="G101" s="7" t="e">
        <f t="shared" ca="1" si="0"/>
        <v>#NAME?</v>
      </c>
      <c r="H101" s="8" t="s">
        <v>224</v>
      </c>
      <c r="I101" s="26" t="s">
        <v>225</v>
      </c>
      <c r="J101" s="9" t="str">
        <f t="shared" si="3"/>
        <v>Não</v>
      </c>
      <c r="K101" s="250">
        <v>44321</v>
      </c>
      <c r="L101" s="6"/>
      <c r="M101" s="6" t="s">
        <v>267</v>
      </c>
      <c r="N101" s="28">
        <v>1.4999999999999999E-2</v>
      </c>
      <c r="O101" s="9" t="s">
        <v>84</v>
      </c>
      <c r="P101" s="252">
        <v>0.1</v>
      </c>
      <c r="Q101" s="30"/>
      <c r="R101" s="30"/>
      <c r="S101" s="7" t="s">
        <v>208</v>
      </c>
      <c r="T101" s="9" t="s">
        <v>983</v>
      </c>
      <c r="U101" s="6" t="s">
        <v>117</v>
      </c>
      <c r="V101" s="26" t="e">
        <f t="shared" ca="1" si="2"/>
        <v>#NAME?</v>
      </c>
      <c r="W101" s="26"/>
      <c r="X101" s="26"/>
      <c r="Y101" s="6" t="s">
        <v>210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3221</v>
      </c>
      <c r="B102" s="14" t="s">
        <v>987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224</v>
      </c>
      <c r="I102" s="26" t="s">
        <v>225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208</v>
      </c>
      <c r="T102" s="6" t="s">
        <v>990</v>
      </c>
      <c r="U102" s="6" t="s">
        <v>117</v>
      </c>
      <c r="V102" s="26" t="e">
        <f t="shared" ca="1" si="2"/>
        <v>#NAME?</v>
      </c>
      <c r="W102" s="26"/>
      <c r="X102" s="26"/>
      <c r="Y102" s="6" t="s">
        <v>324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3221</v>
      </c>
      <c r="B103" s="3" t="s">
        <v>997</v>
      </c>
      <c r="C103" s="9">
        <v>649661</v>
      </c>
      <c r="D103" s="9" t="s">
        <v>18</v>
      </c>
      <c r="E103" s="9" t="s">
        <v>30</v>
      </c>
      <c r="F103" s="9" t="s">
        <v>93</v>
      </c>
      <c r="G103" s="7" t="e">
        <f t="shared" ca="1" si="0"/>
        <v>#NAME?</v>
      </c>
      <c r="H103" s="8" t="s">
        <v>206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83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208</v>
      </c>
      <c r="T103" s="6" t="s">
        <v>1000</v>
      </c>
      <c r="U103" s="7" t="s">
        <v>117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3221</v>
      </c>
      <c r="B104" s="3" t="s">
        <v>997</v>
      </c>
      <c r="C104" s="9">
        <v>377958</v>
      </c>
      <c r="D104" s="9" t="s">
        <v>18</v>
      </c>
      <c r="E104" s="9" t="s">
        <v>30</v>
      </c>
      <c r="F104" s="6" t="s">
        <v>3402</v>
      </c>
      <c r="G104" s="7" t="e">
        <f t="shared" ca="1" si="0"/>
        <v>#NAME?</v>
      </c>
      <c r="H104" s="8" t="s">
        <v>206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999</v>
      </c>
      <c r="N104" s="10">
        <v>0.02</v>
      </c>
      <c r="O104" s="9" t="s">
        <v>248</v>
      </c>
      <c r="P104" s="252">
        <v>0.2</v>
      </c>
      <c r="Q104" s="115"/>
      <c r="R104" s="115"/>
      <c r="S104" s="7" t="s">
        <v>208</v>
      </c>
      <c r="T104" s="6" t="s">
        <v>1000</v>
      </c>
      <c r="U104" s="6" t="s">
        <v>117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3221</v>
      </c>
      <c r="B105" s="14" t="s">
        <v>3403</v>
      </c>
      <c r="C105" s="9">
        <v>453416</v>
      </c>
      <c r="D105" s="9" t="s">
        <v>3223</v>
      </c>
      <c r="E105" s="9" t="s">
        <v>19</v>
      </c>
      <c r="F105" s="6" t="s">
        <v>3223</v>
      </c>
      <c r="G105" s="7" t="e">
        <f t="shared" ca="1" si="0"/>
        <v>#NAME?</v>
      </c>
      <c r="H105" s="8" t="s">
        <v>206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267</v>
      </c>
      <c r="N105" s="10">
        <v>1.4999999999999999E-2</v>
      </c>
      <c r="O105" s="9" t="s">
        <v>84</v>
      </c>
      <c r="P105" s="252">
        <v>0.1</v>
      </c>
      <c r="Q105" s="115"/>
      <c r="R105" s="115"/>
      <c r="S105" s="7" t="s">
        <v>208</v>
      </c>
      <c r="T105" s="6" t="s">
        <v>3404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3232</v>
      </c>
      <c r="BH105" s="117">
        <v>0</v>
      </c>
      <c r="BI105" s="117" t="s">
        <v>3232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3221</v>
      </c>
      <c r="B106" s="39" t="s">
        <v>1067</v>
      </c>
      <c r="C106" s="9">
        <v>362767</v>
      </c>
      <c r="D106" s="9" t="s">
        <v>18</v>
      </c>
      <c r="E106" s="9" t="s">
        <v>30</v>
      </c>
      <c r="F106" s="9" t="s">
        <v>93</v>
      </c>
      <c r="G106" s="7" t="e">
        <f t="shared" ca="1" si="0"/>
        <v>#NAME?</v>
      </c>
      <c r="H106" s="8" t="s">
        <v>224</v>
      </c>
      <c r="I106" s="26" t="s">
        <v>225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208</v>
      </c>
      <c r="T106" s="9" t="s">
        <v>1070</v>
      </c>
      <c r="U106" s="6" t="s">
        <v>117</v>
      </c>
      <c r="V106" s="26" t="e">
        <f t="shared" ca="1" si="2"/>
        <v>#NAME?</v>
      </c>
      <c r="W106" s="26"/>
      <c r="X106" s="26"/>
      <c r="Y106" s="6" t="s">
        <v>324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3221</v>
      </c>
      <c r="B107" s="3" t="s">
        <v>1071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224</v>
      </c>
      <c r="I107" s="26" t="s">
        <v>225</v>
      </c>
      <c r="J107" s="9" t="str">
        <f t="shared" si="3"/>
        <v>Não</v>
      </c>
      <c r="K107" s="250">
        <v>44328</v>
      </c>
      <c r="L107" s="7"/>
      <c r="M107" s="6" t="s">
        <v>424</v>
      </c>
      <c r="N107" s="10">
        <v>0.02</v>
      </c>
      <c r="O107" s="9" t="s">
        <v>84</v>
      </c>
      <c r="P107" s="252">
        <v>0.2</v>
      </c>
      <c r="Q107" s="47"/>
      <c r="R107" s="30" t="s">
        <v>3405</v>
      </c>
      <c r="S107" s="7" t="s">
        <v>208</v>
      </c>
      <c r="T107" s="6" t="s">
        <v>1073</v>
      </c>
      <c r="U107" s="6" t="s">
        <v>117</v>
      </c>
      <c r="V107" s="26" t="e">
        <f t="shared" ca="1" si="2"/>
        <v>#NAME?</v>
      </c>
      <c r="W107" s="26"/>
      <c r="X107" s="26"/>
      <c r="Y107" s="6" t="s">
        <v>210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3221</v>
      </c>
      <c r="B108" s="3" t="s">
        <v>3406</v>
      </c>
      <c r="C108" s="9">
        <v>35124</v>
      </c>
      <c r="D108" s="9" t="s">
        <v>18</v>
      </c>
      <c r="E108" s="9" t="s">
        <v>30</v>
      </c>
      <c r="F108" s="9" t="s">
        <v>93</v>
      </c>
      <c r="G108" s="7" t="e">
        <f t="shared" ca="1" si="0"/>
        <v>#NAME?</v>
      </c>
      <c r="H108" s="8" t="s">
        <v>206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267</v>
      </c>
      <c r="N108" s="10">
        <v>1.4999999999999999E-2</v>
      </c>
      <c r="O108" s="9" t="s">
        <v>84</v>
      </c>
      <c r="P108" s="252">
        <v>0.1</v>
      </c>
      <c r="Q108" s="47"/>
      <c r="R108" s="253"/>
      <c r="S108" s="7" t="s">
        <v>208</v>
      </c>
      <c r="T108" s="6" t="s">
        <v>3407</v>
      </c>
      <c r="U108" s="6" t="s">
        <v>117</v>
      </c>
      <c r="V108" s="26" t="e">
        <f t="shared" ca="1" si="2"/>
        <v>#NAME?</v>
      </c>
      <c r="W108" s="26"/>
      <c r="X108" s="26"/>
      <c r="Y108" s="6" t="s">
        <v>324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3221</v>
      </c>
      <c r="B109" s="39" t="s">
        <v>3408</v>
      </c>
      <c r="C109" s="9">
        <v>446581</v>
      </c>
      <c r="D109" s="9" t="s">
        <v>18</v>
      </c>
      <c r="E109" s="9" t="s">
        <v>19</v>
      </c>
      <c r="F109" s="9" t="s">
        <v>266</v>
      </c>
      <c r="G109" s="7" t="e">
        <f t="shared" ca="1" si="0"/>
        <v>#NAME?</v>
      </c>
      <c r="H109" s="8" t="s">
        <v>206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83</v>
      </c>
      <c r="N109" s="10">
        <v>1.2E-2</v>
      </c>
      <c r="O109" s="9" t="s">
        <v>23</v>
      </c>
      <c r="P109" s="252">
        <v>0</v>
      </c>
      <c r="Q109" s="115" t="s">
        <v>3409</v>
      </c>
      <c r="R109" s="115" t="s">
        <v>3410</v>
      </c>
      <c r="S109" s="7" t="s">
        <v>208</v>
      </c>
      <c r="T109" s="9" t="s">
        <v>3411</v>
      </c>
      <c r="U109" s="9" t="s">
        <v>19</v>
      </c>
      <c r="V109" s="26" t="e">
        <f t="shared" ca="1" si="2"/>
        <v>#NAME?</v>
      </c>
      <c r="W109" s="26"/>
      <c r="X109" s="26"/>
      <c r="Y109" s="6" t="s">
        <v>324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3221</v>
      </c>
      <c r="B110" s="39" t="s">
        <v>3412</v>
      </c>
      <c r="C110" s="9">
        <v>295437</v>
      </c>
      <c r="D110" s="9" t="s">
        <v>18</v>
      </c>
      <c r="E110" s="9" t="s">
        <v>19</v>
      </c>
      <c r="F110" s="9" t="s">
        <v>266</v>
      </c>
      <c r="G110" s="7" t="e">
        <f t="shared" ca="1" si="0"/>
        <v>#NAME?</v>
      </c>
      <c r="H110" s="8" t="s">
        <v>224</v>
      </c>
      <c r="I110" s="26" t="s">
        <v>225</v>
      </c>
      <c r="J110" s="9" t="str">
        <f t="shared" si="3"/>
        <v>Não</v>
      </c>
      <c r="K110" s="256">
        <v>43398</v>
      </c>
      <c r="L110" s="6"/>
      <c r="M110" s="6" t="s">
        <v>326</v>
      </c>
      <c r="N110" s="251">
        <v>1.7999999999999999E-2</v>
      </c>
      <c r="O110" s="9" t="s">
        <v>248</v>
      </c>
      <c r="P110" s="252">
        <v>0.2</v>
      </c>
      <c r="Q110" s="115"/>
      <c r="R110" s="115"/>
      <c r="S110" s="7" t="s">
        <v>208</v>
      </c>
      <c r="T110" s="9" t="s">
        <v>3413</v>
      </c>
      <c r="U110" s="6" t="s">
        <v>19</v>
      </c>
      <c r="V110" s="26" t="e">
        <f t="shared" ca="1" si="2"/>
        <v>#NAME?</v>
      </c>
      <c r="W110" s="26"/>
      <c r="X110" s="26"/>
      <c r="Y110" s="6" t="s">
        <v>324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3232</v>
      </c>
      <c r="BH110" s="255">
        <v>0</v>
      </c>
      <c r="BI110" s="255" t="s">
        <v>3232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3221</v>
      </c>
      <c r="B111" s="3" t="s">
        <v>3414</v>
      </c>
      <c r="C111" s="9">
        <v>254180</v>
      </c>
      <c r="D111" s="9" t="s">
        <v>18</v>
      </c>
      <c r="E111" s="9" t="s">
        <v>30</v>
      </c>
      <c r="F111" s="9" t="s">
        <v>93</v>
      </c>
      <c r="G111" s="7" t="e">
        <f t="shared" ca="1" si="0"/>
        <v>#NAME?</v>
      </c>
      <c r="H111" s="8" t="s">
        <v>215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3415</v>
      </c>
      <c r="R111" s="30"/>
      <c r="S111" s="7" t="s">
        <v>208</v>
      </c>
      <c r="T111" s="6" t="s">
        <v>3416</v>
      </c>
      <c r="U111" s="6" t="s">
        <v>117</v>
      </c>
      <c r="V111" s="26" t="e">
        <f t="shared" ca="1" si="2"/>
        <v>#NAME?</v>
      </c>
      <c r="W111" s="26"/>
      <c r="X111" s="26"/>
      <c r="Y111" s="6" t="s">
        <v>324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3221</v>
      </c>
      <c r="B112" s="39" t="s">
        <v>3417</v>
      </c>
      <c r="C112" s="9">
        <v>578866</v>
      </c>
      <c r="D112" s="9" t="s">
        <v>18</v>
      </c>
      <c r="E112" s="9" t="s">
        <v>19</v>
      </c>
      <c r="F112" s="9" t="s">
        <v>266</v>
      </c>
      <c r="G112" s="7" t="e">
        <f t="shared" ca="1" si="0"/>
        <v>#NAME?</v>
      </c>
      <c r="H112" s="8" t="s">
        <v>215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208</v>
      </c>
      <c r="T112" s="9" t="s">
        <v>3418</v>
      </c>
      <c r="U112" s="6" t="s">
        <v>19</v>
      </c>
      <c r="V112" s="26" t="e">
        <f t="shared" ca="1" si="2"/>
        <v>#NAME?</v>
      </c>
      <c r="W112" s="26"/>
      <c r="X112" s="26"/>
      <c r="Y112" s="6" t="s">
        <v>324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3221</v>
      </c>
      <c r="B113" s="39" t="s">
        <v>3417</v>
      </c>
      <c r="C113" s="9">
        <v>579753</v>
      </c>
      <c r="D113" s="9" t="s">
        <v>18</v>
      </c>
      <c r="E113" s="9" t="s">
        <v>19</v>
      </c>
      <c r="F113" s="9" t="s">
        <v>266</v>
      </c>
      <c r="G113" s="7" t="e">
        <f t="shared" ca="1" si="0"/>
        <v>#NAME?</v>
      </c>
      <c r="H113" s="8" t="s">
        <v>224</v>
      </c>
      <c r="I113" s="26" t="s">
        <v>672</v>
      </c>
      <c r="J113" s="9" t="str">
        <f t="shared" si="3"/>
        <v>Sim</v>
      </c>
      <c r="K113" s="250">
        <v>43564</v>
      </c>
      <c r="L113" s="6"/>
      <c r="M113" s="6" t="s">
        <v>326</v>
      </c>
      <c r="N113" s="251">
        <v>0.02</v>
      </c>
      <c r="O113" s="9" t="s">
        <v>248</v>
      </c>
      <c r="P113" s="252">
        <v>0.2</v>
      </c>
      <c r="Q113" s="115" t="s">
        <v>3419</v>
      </c>
      <c r="R113" s="115"/>
      <c r="S113" s="7" t="s">
        <v>208</v>
      </c>
      <c r="T113" s="9" t="s">
        <v>3418</v>
      </c>
      <c r="U113" s="6" t="s">
        <v>19</v>
      </c>
      <c r="V113" s="26" t="e">
        <f t="shared" ca="1" si="2"/>
        <v>#NAME?</v>
      </c>
      <c r="W113" s="26"/>
      <c r="X113" s="26"/>
      <c r="Y113" s="6" t="s">
        <v>324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3221</v>
      </c>
      <c r="B114" s="3" t="s">
        <v>3420</v>
      </c>
      <c r="C114" s="9">
        <v>368767</v>
      </c>
      <c r="D114" s="9" t="s">
        <v>18</v>
      </c>
      <c r="E114" s="9" t="s">
        <v>19</v>
      </c>
      <c r="F114" s="6" t="s">
        <v>97</v>
      </c>
      <c r="G114" s="7" t="e">
        <f t="shared" ca="1" si="0"/>
        <v>#NAME?</v>
      </c>
      <c r="H114" s="8" t="s">
        <v>215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208</v>
      </c>
      <c r="T114" s="6" t="s">
        <v>1198</v>
      </c>
      <c r="U114" s="6" t="s">
        <v>19</v>
      </c>
      <c r="V114" s="26" t="e">
        <f t="shared" ca="1" si="2"/>
        <v>#NAME?</v>
      </c>
      <c r="W114" s="26"/>
      <c r="X114" s="26"/>
      <c r="Y114" s="6" t="s">
        <v>324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3221</v>
      </c>
      <c r="B115" s="3" t="s">
        <v>3421</v>
      </c>
      <c r="C115" s="9">
        <v>424734</v>
      </c>
      <c r="D115" s="9" t="s">
        <v>3223</v>
      </c>
      <c r="E115" s="9" t="s">
        <v>19</v>
      </c>
      <c r="F115" s="6" t="s">
        <v>3224</v>
      </c>
      <c r="G115" s="7" t="e">
        <f t="shared" ca="1" si="0"/>
        <v>#NAME?</v>
      </c>
      <c r="H115" s="8" t="s">
        <v>206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267</v>
      </c>
      <c r="N115" s="10">
        <v>1.4999999999999999E-2</v>
      </c>
      <c r="O115" s="9" t="s">
        <v>84</v>
      </c>
      <c r="P115" s="252">
        <v>0.1</v>
      </c>
      <c r="Q115" s="115"/>
      <c r="R115" s="115"/>
      <c r="S115" s="7" t="s">
        <v>208</v>
      </c>
      <c r="T115" s="6" t="s">
        <v>3422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3232</v>
      </c>
      <c r="BH115" s="117">
        <v>0</v>
      </c>
      <c r="BI115" s="117" t="s">
        <v>3232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3221</v>
      </c>
      <c r="B116" s="14" t="s">
        <v>3423</v>
      </c>
      <c r="C116" s="9">
        <v>612955</v>
      </c>
      <c r="D116" s="9" t="s">
        <v>18</v>
      </c>
      <c r="E116" s="9" t="s">
        <v>30</v>
      </c>
      <c r="F116" s="6" t="s">
        <v>93</v>
      </c>
      <c r="G116" s="7" t="e">
        <f t="shared" ca="1" si="0"/>
        <v>#NAME?</v>
      </c>
      <c r="H116" s="8" t="s">
        <v>206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267</v>
      </c>
      <c r="N116" s="10">
        <v>1.4999999999999999E-2</v>
      </c>
      <c r="O116" s="9" t="s">
        <v>84</v>
      </c>
      <c r="P116" s="252">
        <v>0.1</v>
      </c>
      <c r="Q116" s="30"/>
      <c r="R116" s="30"/>
      <c r="S116" s="7" t="s">
        <v>208</v>
      </c>
      <c r="T116" s="6" t="s">
        <v>3424</v>
      </c>
      <c r="U116" s="6" t="s">
        <v>117</v>
      </c>
      <c r="V116" s="26" t="e">
        <f t="shared" ca="1" si="2"/>
        <v>#NAME?</v>
      </c>
      <c r="W116" s="26"/>
      <c r="X116" s="26"/>
      <c r="Y116" s="6" t="s">
        <v>324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3221</v>
      </c>
      <c r="B117" s="3" t="s">
        <v>1217</v>
      </c>
      <c r="C117" s="9">
        <v>33434</v>
      </c>
      <c r="D117" s="9" t="s">
        <v>18</v>
      </c>
      <c r="E117" s="9" t="s">
        <v>30</v>
      </c>
      <c r="F117" s="6" t="s">
        <v>93</v>
      </c>
      <c r="G117" s="7" t="e">
        <f t="shared" ca="1" si="0"/>
        <v>#NAME?</v>
      </c>
      <c r="H117" s="8" t="s">
        <v>215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208</v>
      </c>
      <c r="T117" s="6" t="s">
        <v>1220</v>
      </c>
      <c r="U117" s="6" t="s">
        <v>117</v>
      </c>
      <c r="V117" s="26" t="e">
        <f t="shared" ca="1" si="2"/>
        <v>#NAME?</v>
      </c>
      <c r="W117" s="26"/>
      <c r="X117" s="26"/>
      <c r="Y117" s="6" t="s">
        <v>324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3221</v>
      </c>
      <c r="B118" s="14" t="s">
        <v>3425</v>
      </c>
      <c r="C118" s="9">
        <v>47579</v>
      </c>
      <c r="D118" s="9" t="s">
        <v>3223</v>
      </c>
      <c r="E118" s="9" t="s">
        <v>19</v>
      </c>
      <c r="F118" s="6" t="s">
        <v>3230</v>
      </c>
      <c r="G118" s="7" t="e">
        <f t="shared" ca="1" si="0"/>
        <v>#NAME?</v>
      </c>
      <c r="H118" s="8" t="s">
        <v>206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267</v>
      </c>
      <c r="N118" s="10">
        <v>0.01</v>
      </c>
      <c r="O118" s="9" t="s">
        <v>84</v>
      </c>
      <c r="P118" s="252">
        <v>0.1</v>
      </c>
      <c r="Q118" s="115"/>
      <c r="R118" s="115"/>
      <c r="S118" s="7" t="s">
        <v>208</v>
      </c>
      <c r="T118" s="6" t="s">
        <v>3426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3232</v>
      </c>
      <c r="BH118" s="117">
        <v>0</v>
      </c>
      <c r="BI118" s="117" t="s">
        <v>3232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3221</v>
      </c>
      <c r="B119" s="112" t="s">
        <v>1221</v>
      </c>
      <c r="C119" s="9">
        <v>478599</v>
      </c>
      <c r="D119" s="9" t="s">
        <v>18</v>
      </c>
      <c r="E119" s="9" t="s">
        <v>30</v>
      </c>
      <c r="F119" s="9" t="s">
        <v>93</v>
      </c>
      <c r="G119" s="7" t="e">
        <f t="shared" ca="1" si="0"/>
        <v>#NAME?</v>
      </c>
      <c r="H119" s="8" t="s">
        <v>224</v>
      </c>
      <c r="I119" s="26" t="s">
        <v>225</v>
      </c>
      <c r="J119" s="9" t="str">
        <f t="shared" si="3"/>
        <v>Não</v>
      </c>
      <c r="K119" s="250">
        <v>44263</v>
      </c>
      <c r="L119" s="7"/>
      <c r="M119" s="6" t="s">
        <v>424</v>
      </c>
      <c r="N119" s="10">
        <v>0.02</v>
      </c>
      <c r="O119" s="9" t="s">
        <v>84</v>
      </c>
      <c r="P119" s="252">
        <v>0.2</v>
      </c>
      <c r="Q119" s="81"/>
      <c r="R119" s="115" t="s">
        <v>3427</v>
      </c>
      <c r="S119" s="7" t="s">
        <v>208</v>
      </c>
      <c r="T119" s="9" t="s">
        <v>1224</v>
      </c>
      <c r="U119" s="6" t="s">
        <v>117</v>
      </c>
      <c r="V119" s="26" t="e">
        <f t="shared" ca="1" si="2"/>
        <v>#NAME?</v>
      </c>
      <c r="W119" s="26"/>
      <c r="X119" s="26"/>
      <c r="Y119" s="6" t="s">
        <v>210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3221</v>
      </c>
      <c r="B120" s="14" t="s">
        <v>3428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224</v>
      </c>
      <c r="I120" s="26" t="s">
        <v>225</v>
      </c>
      <c r="J120" s="9" t="str">
        <f t="shared" si="3"/>
        <v>Sim</v>
      </c>
      <c r="K120" s="250">
        <v>44291</v>
      </c>
      <c r="L120" s="6"/>
      <c r="M120" s="6" t="s">
        <v>267</v>
      </c>
      <c r="N120" s="10">
        <v>1.4999999999999999E-2</v>
      </c>
      <c r="O120" s="9" t="s">
        <v>84</v>
      </c>
      <c r="P120" s="252">
        <v>0.1</v>
      </c>
      <c r="Q120" s="115" t="s">
        <v>3429</v>
      </c>
      <c r="R120" s="115" t="s">
        <v>3430</v>
      </c>
      <c r="S120" s="7" t="s">
        <v>208</v>
      </c>
      <c r="T120" s="6" t="s">
        <v>3431</v>
      </c>
      <c r="U120" s="6" t="s">
        <v>117</v>
      </c>
      <c r="V120" s="26" t="e">
        <f t="shared" ca="1" si="2"/>
        <v>#NAME?</v>
      </c>
      <c r="W120" s="26"/>
      <c r="X120" s="26"/>
      <c r="Y120" s="6" t="s">
        <v>324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3221</v>
      </c>
      <c r="B121" s="14" t="s">
        <v>1232</v>
      </c>
      <c r="C121" s="9">
        <v>82859</v>
      </c>
      <c r="D121" s="9" t="s">
        <v>18</v>
      </c>
      <c r="E121" s="9" t="s">
        <v>30</v>
      </c>
      <c r="F121" s="9" t="s">
        <v>93</v>
      </c>
      <c r="G121" s="7" t="e">
        <f t="shared" ca="1" si="0"/>
        <v>#NAME?</v>
      </c>
      <c r="H121" s="8" t="s">
        <v>224</v>
      </c>
      <c r="I121" s="26" t="s">
        <v>225</v>
      </c>
      <c r="J121" s="9" t="str">
        <f t="shared" si="3"/>
        <v>Não</v>
      </c>
      <c r="K121" s="250">
        <v>44263</v>
      </c>
      <c r="L121" s="6"/>
      <c r="M121" s="6" t="s">
        <v>424</v>
      </c>
      <c r="N121" s="10">
        <v>2.5000000000000001E-2</v>
      </c>
      <c r="O121" s="9" t="s">
        <v>84</v>
      </c>
      <c r="P121" s="252">
        <v>0.2</v>
      </c>
      <c r="Q121" s="47"/>
      <c r="R121" s="115"/>
      <c r="S121" s="7" t="s">
        <v>208</v>
      </c>
      <c r="T121" s="6" t="s">
        <v>1235</v>
      </c>
      <c r="U121" s="6" t="s">
        <v>117</v>
      </c>
      <c r="V121" s="26" t="e">
        <f t="shared" ca="1" si="2"/>
        <v>#NAME?</v>
      </c>
      <c r="W121" s="26"/>
      <c r="X121" s="26"/>
      <c r="Y121" s="6" t="s">
        <v>324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3221</v>
      </c>
      <c r="B122" s="14" t="s">
        <v>3432</v>
      </c>
      <c r="C122" s="9">
        <v>443867</v>
      </c>
      <c r="D122" s="9" t="s">
        <v>3289</v>
      </c>
      <c r="E122" s="9" t="s">
        <v>19</v>
      </c>
      <c r="F122" s="6" t="s">
        <v>3289</v>
      </c>
      <c r="G122" s="7" t="e">
        <f t="shared" ca="1" si="0"/>
        <v>#NAME?</v>
      </c>
      <c r="H122" s="8" t="s">
        <v>206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326</v>
      </c>
      <c r="N122" s="10">
        <v>2.5000000000000001E-2</v>
      </c>
      <c r="O122" s="9" t="s">
        <v>248</v>
      </c>
      <c r="P122" s="252">
        <v>0.2</v>
      </c>
      <c r="Q122" s="115"/>
      <c r="R122" s="115"/>
      <c r="S122" s="7" t="s">
        <v>208</v>
      </c>
      <c r="T122" s="6" t="s">
        <v>3433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3232</v>
      </c>
      <c r="BH122" s="117">
        <v>0</v>
      </c>
      <c r="BI122" s="117" t="s">
        <v>3232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3221</v>
      </c>
      <c r="B123" s="3" t="s">
        <v>3434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224</v>
      </c>
      <c r="I123" s="26" t="s">
        <v>225</v>
      </c>
      <c r="J123" s="9" t="str">
        <f t="shared" si="3"/>
        <v>Não</v>
      </c>
      <c r="K123" s="114">
        <v>44602</v>
      </c>
      <c r="L123" s="7"/>
      <c r="M123" s="6" t="s">
        <v>267</v>
      </c>
      <c r="N123" s="10">
        <v>1.4999999999999999E-2</v>
      </c>
      <c r="O123" s="9" t="s">
        <v>84</v>
      </c>
      <c r="P123" s="252">
        <v>0.1</v>
      </c>
      <c r="Q123" s="47"/>
      <c r="R123" s="115" t="s">
        <v>3435</v>
      </c>
      <c r="S123" s="7" t="s">
        <v>208</v>
      </c>
      <c r="T123" s="6" t="s">
        <v>3436</v>
      </c>
      <c r="U123" s="6" t="s">
        <v>117</v>
      </c>
      <c r="V123" s="26" t="e">
        <f t="shared" ca="1" si="2"/>
        <v>#NAME?</v>
      </c>
      <c r="W123" s="26"/>
      <c r="X123" s="26"/>
      <c r="Y123" s="6" t="s">
        <v>324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3221</v>
      </c>
      <c r="B124" s="14" t="s">
        <v>3437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206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267</v>
      </c>
      <c r="N124" s="10">
        <v>1.4999999999999999E-2</v>
      </c>
      <c r="O124" s="9" t="s">
        <v>84</v>
      </c>
      <c r="P124" s="252">
        <v>0.1</v>
      </c>
      <c r="Q124" s="115"/>
      <c r="R124" s="115"/>
      <c r="S124" s="7" t="s">
        <v>208</v>
      </c>
      <c r="T124" s="6" t="s">
        <v>3438</v>
      </c>
      <c r="U124" s="6" t="s">
        <v>117</v>
      </c>
      <c r="V124" s="26" t="e">
        <f t="shared" ca="1" si="2"/>
        <v>#NAME?</v>
      </c>
      <c r="W124" s="26"/>
      <c r="X124" s="26"/>
      <c r="Y124" s="6" t="s">
        <v>324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3232</v>
      </c>
      <c r="BH124" s="117">
        <v>0</v>
      </c>
      <c r="BI124" s="117" t="s">
        <v>3232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3221</v>
      </c>
      <c r="B125" s="14" t="s">
        <v>3437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224</v>
      </c>
      <c r="I125" s="26" t="s">
        <v>225</v>
      </c>
      <c r="J125" s="9" t="str">
        <f t="shared" si="3"/>
        <v>Não</v>
      </c>
      <c r="K125" s="250">
        <v>44383</v>
      </c>
      <c r="L125" s="7"/>
      <c r="M125" s="6" t="s">
        <v>326</v>
      </c>
      <c r="N125" s="10">
        <v>2.5000000000000001E-2</v>
      </c>
      <c r="O125" s="9" t="s">
        <v>248</v>
      </c>
      <c r="P125" s="252">
        <v>0.2</v>
      </c>
      <c r="Q125" s="30"/>
      <c r="R125" s="30"/>
      <c r="S125" s="7" t="s">
        <v>208</v>
      </c>
      <c r="T125" s="6" t="s">
        <v>3438</v>
      </c>
      <c r="U125" s="6" t="s">
        <v>117</v>
      </c>
      <c r="V125" s="26" t="e">
        <f t="shared" ca="1" si="2"/>
        <v>#NAME?</v>
      </c>
      <c r="W125" s="26"/>
      <c r="X125" s="26"/>
      <c r="Y125" s="6" t="s">
        <v>324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3232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3221</v>
      </c>
      <c r="B126" s="14" t="s">
        <v>3439</v>
      </c>
      <c r="C126" s="9">
        <v>31956</v>
      </c>
      <c r="D126" s="9" t="s">
        <v>18</v>
      </c>
      <c r="E126" s="9" t="s">
        <v>30</v>
      </c>
      <c r="F126" s="9" t="s">
        <v>93</v>
      </c>
      <c r="G126" s="7" t="e">
        <f t="shared" ca="1" si="0"/>
        <v>#NAME?</v>
      </c>
      <c r="H126" s="8" t="s">
        <v>224</v>
      </c>
      <c r="I126" s="26" t="s">
        <v>225</v>
      </c>
      <c r="J126" s="9" t="str">
        <f t="shared" si="3"/>
        <v>Não</v>
      </c>
      <c r="K126" s="250">
        <v>44322</v>
      </c>
      <c r="L126" s="6"/>
      <c r="M126" s="6" t="s">
        <v>267</v>
      </c>
      <c r="N126" s="10">
        <v>1.4999999999999999E-2</v>
      </c>
      <c r="O126" s="9" t="s">
        <v>84</v>
      </c>
      <c r="P126" s="252">
        <v>0.1</v>
      </c>
      <c r="Q126" s="30"/>
      <c r="R126" s="30"/>
      <c r="S126" s="7" t="s">
        <v>208</v>
      </c>
      <c r="T126" s="6" t="s">
        <v>3440</v>
      </c>
      <c r="U126" s="6" t="s">
        <v>117</v>
      </c>
      <c r="V126" s="26" t="e">
        <f t="shared" ca="1" si="2"/>
        <v>#NAME?</v>
      </c>
      <c r="W126" s="26"/>
      <c r="X126" s="26"/>
      <c r="Y126" s="6" t="s">
        <v>324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3232</v>
      </c>
      <c r="BH126" s="255">
        <v>0</v>
      </c>
      <c r="BI126" s="255" t="s">
        <v>3232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3221</v>
      </c>
      <c r="B127" s="14" t="s">
        <v>1281</v>
      </c>
      <c r="C127" s="9">
        <v>362768</v>
      </c>
      <c r="D127" s="9" t="s">
        <v>18</v>
      </c>
      <c r="E127" s="9" t="s">
        <v>30</v>
      </c>
      <c r="F127" s="9" t="s">
        <v>93</v>
      </c>
      <c r="G127" s="7" t="e">
        <f t="shared" ca="1" si="0"/>
        <v>#NAME?</v>
      </c>
      <c r="H127" s="8" t="s">
        <v>224</v>
      </c>
      <c r="I127" s="26" t="s">
        <v>225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3441</v>
      </c>
      <c r="S127" s="7" t="s">
        <v>208</v>
      </c>
      <c r="T127" s="6" t="s">
        <v>1283</v>
      </c>
      <c r="U127" s="6" t="s">
        <v>117</v>
      </c>
      <c r="V127" s="26" t="e">
        <f t="shared" ca="1" si="2"/>
        <v>#NAME?</v>
      </c>
      <c r="W127" s="26"/>
      <c r="X127" s="26"/>
      <c r="Y127" s="6" t="s">
        <v>324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3221</v>
      </c>
      <c r="B128" s="14" t="s">
        <v>1284</v>
      </c>
      <c r="C128" s="9">
        <v>32131</v>
      </c>
      <c r="D128" s="9" t="s">
        <v>18</v>
      </c>
      <c r="E128" s="9" t="s">
        <v>30</v>
      </c>
      <c r="F128" s="9" t="s">
        <v>93</v>
      </c>
      <c r="G128" s="7" t="e">
        <f t="shared" ca="1" si="0"/>
        <v>#NAME?</v>
      </c>
      <c r="H128" s="8" t="s">
        <v>224</v>
      </c>
      <c r="I128" s="26" t="s">
        <v>225</v>
      </c>
      <c r="J128" s="9" t="str">
        <f t="shared" si="3"/>
        <v>Não</v>
      </c>
      <c r="K128" s="250">
        <v>44340</v>
      </c>
      <c r="L128" s="6"/>
      <c r="M128" s="6" t="s">
        <v>83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208</v>
      </c>
      <c r="T128" s="6" t="s">
        <v>1287</v>
      </c>
      <c r="U128" s="6" t="s">
        <v>117</v>
      </c>
      <c r="V128" s="26" t="e">
        <f t="shared" ca="1" si="2"/>
        <v>#NAME?</v>
      </c>
      <c r="W128" s="26"/>
      <c r="X128" s="26"/>
      <c r="Y128" s="6" t="s">
        <v>324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3221</v>
      </c>
      <c r="B129" s="112" t="s">
        <v>3442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224</v>
      </c>
      <c r="I129" s="26" t="s">
        <v>225</v>
      </c>
      <c r="J129" s="9" t="str">
        <f t="shared" si="3"/>
        <v>Não</v>
      </c>
      <c r="K129" s="250">
        <v>44280</v>
      </c>
      <c r="L129" s="7"/>
      <c r="M129" s="6" t="s">
        <v>424</v>
      </c>
      <c r="N129" s="10">
        <v>0.02</v>
      </c>
      <c r="O129" s="9" t="s">
        <v>84</v>
      </c>
      <c r="P129" s="252">
        <v>0.2</v>
      </c>
      <c r="Q129" s="30"/>
      <c r="R129" s="115"/>
      <c r="S129" s="7" t="s">
        <v>208</v>
      </c>
      <c r="T129" s="9" t="s">
        <v>1301</v>
      </c>
      <c r="U129" s="6" t="s">
        <v>127</v>
      </c>
      <c r="V129" s="26" t="e">
        <f t="shared" ca="1" si="2"/>
        <v>#NAME?</v>
      </c>
      <c r="W129" s="26"/>
      <c r="X129" s="26"/>
      <c r="Y129" s="6" t="s">
        <v>324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3221</v>
      </c>
      <c r="B130" s="112" t="s">
        <v>1302</v>
      </c>
      <c r="C130" s="9">
        <v>468353</v>
      </c>
      <c r="D130" s="9" t="s">
        <v>18</v>
      </c>
      <c r="E130" s="9" t="s">
        <v>30</v>
      </c>
      <c r="F130" s="9" t="s">
        <v>93</v>
      </c>
      <c r="G130" s="7" t="e">
        <f t="shared" ca="1" si="0"/>
        <v>#NAME?</v>
      </c>
      <c r="H130" s="8" t="s">
        <v>206</v>
      </c>
      <c r="I130" s="26" t="s">
        <v>23</v>
      </c>
      <c r="J130" s="9" t="str">
        <f t="shared" si="3"/>
        <v>Não</v>
      </c>
      <c r="K130" s="6" t="s">
        <v>3443</v>
      </c>
      <c r="L130" s="79">
        <v>44858</v>
      </c>
      <c r="M130" s="7" t="s">
        <v>3444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208</v>
      </c>
      <c r="T130" s="9" t="s">
        <v>3438</v>
      </c>
      <c r="U130" s="6" t="s">
        <v>117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3232</v>
      </c>
      <c r="BH130" s="255">
        <v>0</v>
      </c>
      <c r="BI130" s="255" t="s">
        <v>3232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3221</v>
      </c>
      <c r="B131" s="112" t="s">
        <v>3445</v>
      </c>
      <c r="C131" s="9">
        <v>433634</v>
      </c>
      <c r="D131" s="9" t="s">
        <v>18</v>
      </c>
      <c r="E131" s="9" t="s">
        <v>30</v>
      </c>
      <c r="F131" s="9" t="s">
        <v>93</v>
      </c>
      <c r="G131" s="7" t="e">
        <f t="shared" ca="1" si="0"/>
        <v>#NAME?</v>
      </c>
      <c r="H131" s="8" t="s">
        <v>224</v>
      </c>
      <c r="I131" s="26" t="s">
        <v>225</v>
      </c>
      <c r="J131" s="9" t="str">
        <f t="shared" si="3"/>
        <v>Não</v>
      </c>
      <c r="K131" s="250">
        <v>44266</v>
      </c>
      <c r="L131" s="7"/>
      <c r="M131" s="6" t="s">
        <v>424</v>
      </c>
      <c r="N131" s="10">
        <v>0.02</v>
      </c>
      <c r="O131" s="9" t="s">
        <v>84</v>
      </c>
      <c r="P131" s="252">
        <v>0.2</v>
      </c>
      <c r="Q131" s="25"/>
      <c r="R131" s="115" t="s">
        <v>3446</v>
      </c>
      <c r="S131" s="7" t="s">
        <v>208</v>
      </c>
      <c r="T131" s="9" t="s">
        <v>3438</v>
      </c>
      <c r="U131" s="6" t="s">
        <v>117</v>
      </c>
      <c r="V131" s="26" t="e">
        <f t="shared" ca="1" si="2"/>
        <v>#NAME?</v>
      </c>
      <c r="W131" s="26"/>
      <c r="X131" s="26"/>
      <c r="Y131" s="6" t="s">
        <v>324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3221</v>
      </c>
      <c r="B132" s="14" t="s">
        <v>3447</v>
      </c>
      <c r="C132" s="9">
        <v>33481</v>
      </c>
      <c r="D132" s="9" t="s">
        <v>18</v>
      </c>
      <c r="E132" s="9" t="s">
        <v>30</v>
      </c>
      <c r="F132" s="6" t="s">
        <v>93</v>
      </c>
      <c r="G132" s="7" t="e">
        <f t="shared" ca="1" si="0"/>
        <v>#NAME?</v>
      </c>
      <c r="H132" s="8" t="s">
        <v>206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424</v>
      </c>
      <c r="N132" s="10">
        <v>0.02</v>
      </c>
      <c r="O132" s="9" t="s">
        <v>84</v>
      </c>
      <c r="P132" s="252">
        <v>0.2</v>
      </c>
      <c r="Q132" s="115"/>
      <c r="R132" s="115"/>
      <c r="S132" s="7" t="s">
        <v>208</v>
      </c>
      <c r="T132" s="6" t="s">
        <v>3448</v>
      </c>
      <c r="U132" s="6" t="s">
        <v>127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3232</v>
      </c>
      <c r="BH132" s="117">
        <v>0</v>
      </c>
      <c r="BI132" s="117" t="s">
        <v>3232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3221</v>
      </c>
      <c r="B133" s="14" t="s">
        <v>3449</v>
      </c>
      <c r="C133" s="9">
        <v>376904</v>
      </c>
      <c r="D133" s="9" t="s">
        <v>18</v>
      </c>
      <c r="E133" s="9" t="s">
        <v>19</v>
      </c>
      <c r="F133" s="9" t="s">
        <v>3255</v>
      </c>
      <c r="G133" s="7" t="e">
        <f t="shared" ca="1" si="0"/>
        <v>#NAME?</v>
      </c>
      <c r="H133" s="8" t="s">
        <v>215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208</v>
      </c>
      <c r="T133" s="219" t="s">
        <v>3450</v>
      </c>
      <c r="U133" s="6" t="s">
        <v>131</v>
      </c>
      <c r="V133" s="26" t="e">
        <f t="shared" ca="1" si="2"/>
        <v>#NAME?</v>
      </c>
      <c r="W133" s="26"/>
      <c r="X133" s="26"/>
      <c r="Y133" s="6" t="s">
        <v>324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3221</v>
      </c>
      <c r="B134" s="14" t="s">
        <v>3451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206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3452</v>
      </c>
      <c r="S134" s="7" t="s">
        <v>254</v>
      </c>
      <c r="T134" s="6" t="s">
        <v>3453</v>
      </c>
      <c r="U134" s="6" t="s">
        <v>117</v>
      </c>
      <c r="V134" s="26" t="e">
        <f t="shared" ca="1" si="2"/>
        <v>#NAME?</v>
      </c>
      <c r="W134" s="26"/>
      <c r="X134" s="26"/>
      <c r="Y134" s="6" t="s">
        <v>324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3221</v>
      </c>
      <c r="B135" s="3" t="s">
        <v>3454</v>
      </c>
      <c r="C135" s="9">
        <v>379302</v>
      </c>
      <c r="D135" s="9" t="s">
        <v>18</v>
      </c>
      <c r="E135" s="9" t="s">
        <v>19</v>
      </c>
      <c r="F135" s="9" t="s">
        <v>3455</v>
      </c>
      <c r="G135" s="7" t="e">
        <f t="shared" ca="1" si="0"/>
        <v>#NAME?</v>
      </c>
      <c r="H135" s="8" t="s">
        <v>224</v>
      </c>
      <c r="I135" s="26" t="s">
        <v>225</v>
      </c>
      <c r="J135" s="9" t="str">
        <f t="shared" si="3"/>
        <v>Não</v>
      </c>
      <c r="K135" s="114">
        <v>45021</v>
      </c>
      <c r="L135" s="6"/>
      <c r="M135" s="6" t="s">
        <v>267</v>
      </c>
      <c r="N135" s="251">
        <v>1.4999999999999999E-2</v>
      </c>
      <c r="O135" s="9" t="s">
        <v>84</v>
      </c>
      <c r="P135" s="252">
        <v>0.1</v>
      </c>
      <c r="Q135" s="30"/>
      <c r="R135" s="30"/>
      <c r="S135" s="7" t="s">
        <v>208</v>
      </c>
      <c r="T135" s="6" t="s">
        <v>3456</v>
      </c>
      <c r="U135" s="6" t="s">
        <v>276</v>
      </c>
      <c r="V135" s="26" t="e">
        <f t="shared" ca="1" si="2"/>
        <v>#NAME?</v>
      </c>
      <c r="W135" s="26"/>
      <c r="X135" s="26"/>
      <c r="Y135" s="6" t="s">
        <v>324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3221</v>
      </c>
      <c r="B136" s="14" t="s">
        <v>1325</v>
      </c>
      <c r="C136" s="9">
        <v>33712</v>
      </c>
      <c r="D136" s="9" t="s">
        <v>18</v>
      </c>
      <c r="E136" s="9" t="s">
        <v>30</v>
      </c>
      <c r="F136" s="9" t="s">
        <v>727</v>
      </c>
      <c r="G136" s="7" t="e">
        <f t="shared" ca="1" si="0"/>
        <v>#NAME?</v>
      </c>
      <c r="H136" s="8" t="s">
        <v>224</v>
      </c>
      <c r="I136" s="26" t="s">
        <v>672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3457</v>
      </c>
      <c r="R136" s="115"/>
      <c r="S136" s="7" t="s">
        <v>208</v>
      </c>
      <c r="T136" s="6" t="s">
        <v>1328</v>
      </c>
      <c r="U136" s="6" t="s">
        <v>127</v>
      </c>
      <c r="V136" s="26" t="e">
        <f t="shared" ca="1" si="2"/>
        <v>#NAME?</v>
      </c>
      <c r="W136" s="26"/>
      <c r="X136" s="26"/>
      <c r="Y136" s="6" t="s">
        <v>210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3221</v>
      </c>
      <c r="B137" s="3" t="s">
        <v>1325</v>
      </c>
      <c r="C137" s="9">
        <v>559558</v>
      </c>
      <c r="D137" s="9" t="s">
        <v>18</v>
      </c>
      <c r="E137" s="9" t="s">
        <v>30</v>
      </c>
      <c r="F137" s="6" t="s">
        <v>727</v>
      </c>
      <c r="G137" s="7" t="e">
        <f t="shared" ca="1" si="0"/>
        <v>#NAME?</v>
      </c>
      <c r="H137" s="8" t="s">
        <v>206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208</v>
      </c>
      <c r="T137" s="6" t="s">
        <v>1328</v>
      </c>
      <c r="U137" s="6" t="s">
        <v>127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3232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3221</v>
      </c>
      <c r="B138" s="3" t="s">
        <v>1325</v>
      </c>
      <c r="C138" s="9">
        <v>559559</v>
      </c>
      <c r="D138" s="9" t="s">
        <v>18</v>
      </c>
      <c r="E138" s="9" t="s">
        <v>30</v>
      </c>
      <c r="F138" s="6" t="s">
        <v>727</v>
      </c>
      <c r="G138" s="7" t="e">
        <f t="shared" ca="1" si="0"/>
        <v>#NAME?</v>
      </c>
      <c r="H138" s="8" t="s">
        <v>206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3444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208</v>
      </c>
      <c r="T138" s="6" t="s">
        <v>1328</v>
      </c>
      <c r="U138" s="6" t="s">
        <v>127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3232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3221</v>
      </c>
      <c r="B139" s="112" t="s">
        <v>3458</v>
      </c>
      <c r="C139" s="9">
        <v>484473</v>
      </c>
      <c r="D139" s="9" t="s">
        <v>18</v>
      </c>
      <c r="E139" s="9" t="s">
        <v>30</v>
      </c>
      <c r="F139" s="9" t="s">
        <v>93</v>
      </c>
      <c r="G139" s="7" t="e">
        <f t="shared" ca="1" si="0"/>
        <v>#NAME?</v>
      </c>
      <c r="H139" s="8" t="s">
        <v>206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424</v>
      </c>
      <c r="N139" s="10">
        <v>0.02</v>
      </c>
      <c r="O139" s="9" t="s">
        <v>84</v>
      </c>
      <c r="P139" s="252">
        <v>0.2</v>
      </c>
      <c r="Q139" s="115"/>
      <c r="R139" s="115"/>
      <c r="S139" s="7" t="s">
        <v>208</v>
      </c>
      <c r="T139" s="9" t="s">
        <v>3459</v>
      </c>
      <c r="U139" s="6" t="s">
        <v>117</v>
      </c>
      <c r="V139" s="26" t="e">
        <f t="shared" ca="1" si="2"/>
        <v>#NAME?</v>
      </c>
      <c r="W139" s="26"/>
      <c r="X139" s="26"/>
      <c r="Y139" s="6" t="s">
        <v>324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3221</v>
      </c>
      <c r="B140" s="14" t="s">
        <v>3460</v>
      </c>
      <c r="C140" s="9">
        <v>448760</v>
      </c>
      <c r="D140" s="9" t="s">
        <v>3223</v>
      </c>
      <c r="E140" s="9" t="s">
        <v>19</v>
      </c>
      <c r="F140" s="6" t="s">
        <v>3224</v>
      </c>
      <c r="G140" s="7" t="e">
        <f t="shared" ca="1" si="0"/>
        <v>#NAME?</v>
      </c>
      <c r="H140" s="8" t="s">
        <v>206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267</v>
      </c>
      <c r="N140" s="10">
        <v>1.2E-2</v>
      </c>
      <c r="O140" s="9" t="s">
        <v>84</v>
      </c>
      <c r="P140" s="252">
        <v>0.1</v>
      </c>
      <c r="Q140" s="115"/>
      <c r="R140" s="115"/>
      <c r="S140" s="7" t="s">
        <v>208</v>
      </c>
      <c r="T140" s="6" t="s">
        <v>3378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3232</v>
      </c>
      <c r="BH140" s="117">
        <v>0</v>
      </c>
      <c r="BI140" s="117" t="s">
        <v>3232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3221</v>
      </c>
      <c r="B141" s="14" t="s">
        <v>3461</v>
      </c>
      <c r="C141" s="9">
        <v>80415</v>
      </c>
      <c r="D141" s="9" t="s">
        <v>18</v>
      </c>
      <c r="E141" s="9" t="s">
        <v>30</v>
      </c>
      <c r="F141" s="6" t="s">
        <v>93</v>
      </c>
      <c r="G141" s="7" t="e">
        <f t="shared" ca="1" si="0"/>
        <v>#NAME?</v>
      </c>
      <c r="H141" s="8" t="s">
        <v>206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3462</v>
      </c>
      <c r="N141" s="10">
        <v>0.02</v>
      </c>
      <c r="O141" s="9" t="s">
        <v>84</v>
      </c>
      <c r="P141" s="252">
        <v>0.2</v>
      </c>
      <c r="Q141" s="253"/>
      <c r="R141" s="115"/>
      <c r="S141" s="7" t="s">
        <v>208</v>
      </c>
      <c r="T141" s="6" t="s">
        <v>3463</v>
      </c>
      <c r="U141" s="6" t="s">
        <v>117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3232</v>
      </c>
      <c r="BH141" s="117">
        <v>0</v>
      </c>
      <c r="BI141" s="117" t="s">
        <v>3232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3221</v>
      </c>
      <c r="B142" s="3" t="s">
        <v>3464</v>
      </c>
      <c r="C142" s="9">
        <v>265807</v>
      </c>
      <c r="D142" s="9" t="s">
        <v>3223</v>
      </c>
      <c r="E142" s="9" t="s">
        <v>19</v>
      </c>
      <c r="F142" s="6" t="s">
        <v>3230</v>
      </c>
      <c r="G142" s="7" t="e">
        <f t="shared" ca="1" si="0"/>
        <v>#NAME?</v>
      </c>
      <c r="H142" s="8" t="s">
        <v>206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326</v>
      </c>
      <c r="N142" s="10">
        <v>0.02</v>
      </c>
      <c r="O142" s="9" t="s">
        <v>248</v>
      </c>
      <c r="P142" s="252">
        <v>0.2</v>
      </c>
      <c r="Q142" s="115"/>
      <c r="R142" s="115"/>
      <c r="S142" s="7" t="s">
        <v>208</v>
      </c>
      <c r="T142" s="6" t="s">
        <v>3465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3232</v>
      </c>
      <c r="BH142" s="117">
        <v>0</v>
      </c>
      <c r="BI142" s="117" t="s">
        <v>3232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3221</v>
      </c>
      <c r="B143" s="14" t="s">
        <v>3464</v>
      </c>
      <c r="C143" s="9">
        <v>320105</v>
      </c>
      <c r="D143" s="9" t="s">
        <v>3223</v>
      </c>
      <c r="E143" s="9" t="s">
        <v>19</v>
      </c>
      <c r="F143" s="9" t="s">
        <v>3230</v>
      </c>
      <c r="G143" s="7" t="e">
        <f t="shared" ca="1" si="0"/>
        <v>#NAME?</v>
      </c>
      <c r="H143" s="8" t="s">
        <v>224</v>
      </c>
      <c r="I143" s="26" t="s">
        <v>225</v>
      </c>
      <c r="J143" s="9" t="str">
        <f t="shared" si="3"/>
        <v>Sim</v>
      </c>
      <c r="K143" s="250">
        <v>43531</v>
      </c>
      <c r="L143" s="6"/>
      <c r="M143" s="6" t="s">
        <v>940</v>
      </c>
      <c r="N143" s="10">
        <v>1.4999999999999999E-2</v>
      </c>
      <c r="O143" s="9" t="s">
        <v>23</v>
      </c>
      <c r="P143" s="252">
        <v>0</v>
      </c>
      <c r="Q143" s="115" t="s">
        <v>3466</v>
      </c>
      <c r="R143" s="253" t="s">
        <v>3467</v>
      </c>
      <c r="S143" s="7" t="s">
        <v>208</v>
      </c>
      <c r="T143" s="6" t="s">
        <v>3465</v>
      </c>
      <c r="U143" s="6" t="s">
        <v>19</v>
      </c>
      <c r="V143" s="26" t="e">
        <f t="shared" ca="1" si="2"/>
        <v>#NAME?</v>
      </c>
      <c r="W143" s="26"/>
      <c r="X143" s="26"/>
      <c r="Y143" s="6" t="s">
        <v>210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3221</v>
      </c>
      <c r="B144" s="3" t="s">
        <v>3464</v>
      </c>
      <c r="C144" s="9">
        <v>577168</v>
      </c>
      <c r="D144" s="9" t="s">
        <v>3223</v>
      </c>
      <c r="E144" s="9" t="s">
        <v>19</v>
      </c>
      <c r="F144" s="6" t="s">
        <v>3230</v>
      </c>
      <c r="G144" s="7" t="e">
        <f t="shared" ca="1" si="0"/>
        <v>#NAME?</v>
      </c>
      <c r="H144" s="8" t="s">
        <v>206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326</v>
      </c>
      <c r="N144" s="10">
        <v>2.5000000000000001E-2</v>
      </c>
      <c r="O144" s="9" t="s">
        <v>248</v>
      </c>
      <c r="P144" s="252">
        <v>0.2</v>
      </c>
      <c r="Q144" s="115"/>
      <c r="R144" s="115"/>
      <c r="S144" s="7" t="s">
        <v>208</v>
      </c>
      <c r="T144" s="6" t="s">
        <v>3465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3232</v>
      </c>
      <c r="BH144" s="117">
        <v>0</v>
      </c>
      <c r="BI144" s="117" t="s">
        <v>3232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3221</v>
      </c>
      <c r="B145" s="3" t="s">
        <v>3468</v>
      </c>
      <c r="C145" s="9">
        <v>443081</v>
      </c>
      <c r="D145" s="9" t="s">
        <v>3289</v>
      </c>
      <c r="E145" s="9" t="s">
        <v>19</v>
      </c>
      <c r="F145" s="6" t="s">
        <v>3289</v>
      </c>
      <c r="G145" s="7" t="e">
        <f t="shared" ca="1" si="0"/>
        <v>#NAME?</v>
      </c>
      <c r="H145" s="8" t="s">
        <v>206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326</v>
      </c>
      <c r="N145" s="10">
        <v>2.5000000000000001E-2</v>
      </c>
      <c r="O145" s="9" t="s">
        <v>248</v>
      </c>
      <c r="P145" s="252">
        <v>0.2</v>
      </c>
      <c r="Q145" s="115"/>
      <c r="R145" s="115"/>
      <c r="S145" s="7" t="s">
        <v>208</v>
      </c>
      <c r="T145" s="6" t="s">
        <v>3469</v>
      </c>
      <c r="U145" s="6" t="s">
        <v>19</v>
      </c>
      <c r="V145" s="26" t="e">
        <f t="shared" ca="1" si="2"/>
        <v>#NAME?</v>
      </c>
      <c r="W145" s="26"/>
      <c r="X145" s="26"/>
      <c r="Y145" s="6" t="s">
        <v>324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3232</v>
      </c>
      <c r="BH145" s="117">
        <v>0</v>
      </c>
      <c r="BI145" s="117" t="s">
        <v>3232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3221</v>
      </c>
      <c r="B146" s="3" t="s">
        <v>1358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224</v>
      </c>
      <c r="I146" s="26" t="s">
        <v>225</v>
      </c>
      <c r="J146" s="9" t="str">
        <f t="shared" si="3"/>
        <v>Não</v>
      </c>
      <c r="K146" s="27">
        <v>44421</v>
      </c>
      <c r="L146" s="6"/>
      <c r="M146" s="6" t="s">
        <v>267</v>
      </c>
      <c r="N146" s="10">
        <v>1.4999999999999999E-2</v>
      </c>
      <c r="O146" s="9" t="s">
        <v>84</v>
      </c>
      <c r="P146" s="252">
        <v>0.1</v>
      </c>
      <c r="Q146" s="25"/>
      <c r="R146" s="30" t="s">
        <v>3470</v>
      </c>
      <c r="S146" s="7" t="s">
        <v>208</v>
      </c>
      <c r="T146" s="6" t="s">
        <v>1360</v>
      </c>
      <c r="U146" s="6" t="s">
        <v>117</v>
      </c>
      <c r="V146" s="26" t="e">
        <f t="shared" ca="1" si="2"/>
        <v>#NAME?</v>
      </c>
      <c r="W146" s="26"/>
      <c r="X146" s="26"/>
      <c r="Y146" s="6" t="s">
        <v>324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3221</v>
      </c>
      <c r="B147" s="3" t="s">
        <v>3471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206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267</v>
      </c>
      <c r="N147" s="10">
        <v>1.4999999999999999E-2</v>
      </c>
      <c r="O147" s="9" t="s">
        <v>84</v>
      </c>
      <c r="P147" s="252">
        <v>0.1</v>
      </c>
      <c r="Q147" s="115"/>
      <c r="R147" s="115"/>
      <c r="S147" s="7" t="s">
        <v>208</v>
      </c>
      <c r="T147" s="6" t="s">
        <v>3472</v>
      </c>
      <c r="U147" s="6" t="s">
        <v>117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3232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3221</v>
      </c>
      <c r="B148" s="3" t="s">
        <v>3471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206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267</v>
      </c>
      <c r="N148" s="10">
        <v>1.4999999999999999E-2</v>
      </c>
      <c r="O148" s="9" t="s">
        <v>84</v>
      </c>
      <c r="P148" s="252">
        <v>0.1</v>
      </c>
      <c r="Q148" s="115"/>
      <c r="R148" s="115"/>
      <c r="S148" s="7" t="s">
        <v>208</v>
      </c>
      <c r="T148" s="6" t="s">
        <v>3472</v>
      </c>
      <c r="U148" s="6" t="s">
        <v>117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3232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3221</v>
      </c>
      <c r="B149" s="3" t="s">
        <v>3471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206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267</v>
      </c>
      <c r="N149" s="10">
        <v>1.4999999999999999E-2</v>
      </c>
      <c r="O149" s="9" t="s">
        <v>84</v>
      </c>
      <c r="P149" s="252">
        <v>0.1</v>
      </c>
      <c r="Q149" s="115"/>
      <c r="R149" s="115"/>
      <c r="S149" s="7" t="s">
        <v>208</v>
      </c>
      <c r="T149" s="6" t="s">
        <v>3472</v>
      </c>
      <c r="U149" s="6" t="s">
        <v>117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3232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3221</v>
      </c>
      <c r="B150" s="3" t="s">
        <v>3471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206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267</v>
      </c>
      <c r="N150" s="10">
        <v>1.4999999999999999E-2</v>
      </c>
      <c r="O150" s="9" t="s">
        <v>84</v>
      </c>
      <c r="P150" s="252">
        <v>0.1</v>
      </c>
      <c r="Q150" s="115"/>
      <c r="R150" s="115"/>
      <c r="S150" s="7" t="s">
        <v>208</v>
      </c>
      <c r="T150" s="6" t="s">
        <v>3472</v>
      </c>
      <c r="U150" s="6" t="s">
        <v>117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3232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3221</v>
      </c>
      <c r="B151" s="14" t="s">
        <v>3473</v>
      </c>
      <c r="C151" s="9">
        <v>457618</v>
      </c>
      <c r="D151" s="9" t="s">
        <v>18</v>
      </c>
      <c r="E151" s="9" t="s">
        <v>30</v>
      </c>
      <c r="F151" s="7" t="s">
        <v>93</v>
      </c>
      <c r="G151" s="7" t="e">
        <f t="shared" ca="1" si="0"/>
        <v>#NAME?</v>
      </c>
      <c r="H151" s="8" t="s">
        <v>206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267</v>
      </c>
      <c r="N151" s="28">
        <v>1.4999999999999999E-2</v>
      </c>
      <c r="O151" s="9" t="s">
        <v>84</v>
      </c>
      <c r="P151" s="252">
        <v>0.1</v>
      </c>
      <c r="Q151" s="47"/>
      <c r="R151" s="47"/>
      <c r="S151" s="7" t="s">
        <v>208</v>
      </c>
      <c r="T151" s="6" t="s">
        <v>3474</v>
      </c>
      <c r="U151" s="7" t="s">
        <v>117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3232</v>
      </c>
      <c r="BH151" s="139">
        <v>0</v>
      </c>
      <c r="BI151" s="139" t="s">
        <v>3232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3221</v>
      </c>
      <c r="B152" s="14" t="s">
        <v>3475</v>
      </c>
      <c r="C152" s="9">
        <v>446642</v>
      </c>
      <c r="D152" s="9" t="s">
        <v>3223</v>
      </c>
      <c r="E152" s="9" t="s">
        <v>19</v>
      </c>
      <c r="F152" s="6" t="s">
        <v>3224</v>
      </c>
      <c r="G152" s="7" t="e">
        <f t="shared" ca="1" si="0"/>
        <v>#NAME?</v>
      </c>
      <c r="H152" s="8" t="s">
        <v>206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83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208</v>
      </c>
      <c r="T152" s="6" t="s">
        <v>3476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3232</v>
      </c>
      <c r="BH152" s="117">
        <v>0</v>
      </c>
      <c r="BI152" s="117" t="s">
        <v>3232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3221</v>
      </c>
      <c r="B153" s="3" t="s">
        <v>3477</v>
      </c>
      <c r="C153" s="9">
        <v>319476</v>
      </c>
      <c r="D153" s="9" t="s">
        <v>18</v>
      </c>
      <c r="E153" s="9" t="s">
        <v>19</v>
      </c>
      <c r="F153" s="6" t="s">
        <v>266</v>
      </c>
      <c r="G153" s="7" t="e">
        <f t="shared" ca="1" si="0"/>
        <v>#NAME?</v>
      </c>
      <c r="H153" s="8" t="s">
        <v>206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424</v>
      </c>
      <c r="N153" s="10">
        <v>0.01</v>
      </c>
      <c r="O153" s="9" t="s">
        <v>84</v>
      </c>
      <c r="P153" s="252">
        <v>0.2</v>
      </c>
      <c r="Q153" s="276"/>
      <c r="R153" s="115" t="s">
        <v>3478</v>
      </c>
      <c r="S153" s="7" t="s">
        <v>208</v>
      </c>
      <c r="T153" s="6" t="s">
        <v>3479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3232</v>
      </c>
      <c r="BH153" s="117">
        <v>0</v>
      </c>
      <c r="BI153" s="117" t="s">
        <v>3232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3221</v>
      </c>
      <c r="B154" s="14" t="s">
        <v>3480</v>
      </c>
      <c r="C154" s="9">
        <v>466570</v>
      </c>
      <c r="D154" s="9" t="s">
        <v>18</v>
      </c>
      <c r="E154" s="9" t="s">
        <v>30</v>
      </c>
      <c r="F154" s="9" t="s">
        <v>93</v>
      </c>
      <c r="G154" s="7" t="e">
        <f t="shared" ca="1" si="0"/>
        <v>#NAME?</v>
      </c>
      <c r="H154" s="8" t="s">
        <v>206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267</v>
      </c>
      <c r="N154" s="28">
        <v>1.4999999999999999E-2</v>
      </c>
      <c r="O154" s="9" t="s">
        <v>84</v>
      </c>
      <c r="P154" s="252">
        <v>0.1</v>
      </c>
      <c r="Q154" s="30"/>
      <c r="R154" s="30"/>
      <c r="S154" s="7" t="s">
        <v>208</v>
      </c>
      <c r="T154" s="6" t="s">
        <v>3481</v>
      </c>
      <c r="U154" s="6" t="s">
        <v>117</v>
      </c>
      <c r="V154" s="26" t="e">
        <f t="shared" ca="1" si="2"/>
        <v>#NAME?</v>
      </c>
      <c r="W154" s="26"/>
      <c r="X154" s="26"/>
      <c r="Y154" s="6" t="s">
        <v>324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3221</v>
      </c>
      <c r="B155" s="14" t="s">
        <v>3482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206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424</v>
      </c>
      <c r="N155" s="10">
        <v>0.02</v>
      </c>
      <c r="O155" s="9" t="s">
        <v>84</v>
      </c>
      <c r="P155" s="252">
        <v>0.2</v>
      </c>
      <c r="Q155" s="115"/>
      <c r="R155" s="115"/>
      <c r="S155" s="7" t="s">
        <v>208</v>
      </c>
      <c r="T155" s="6" t="s">
        <v>3483</v>
      </c>
      <c r="U155" s="6" t="s">
        <v>117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3232</v>
      </c>
      <c r="BH155" s="117">
        <v>0</v>
      </c>
      <c r="BI155" s="117" t="s">
        <v>3232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3221</v>
      </c>
      <c r="B156" s="39" t="s">
        <v>3484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224</v>
      </c>
      <c r="I156" s="26" t="s">
        <v>225</v>
      </c>
      <c r="J156" s="9" t="str">
        <f t="shared" si="3"/>
        <v>Sim</v>
      </c>
      <c r="K156" s="250">
        <v>44665</v>
      </c>
      <c r="L156" s="6"/>
      <c r="M156" s="6" t="s">
        <v>424</v>
      </c>
      <c r="N156" s="251">
        <v>0.02</v>
      </c>
      <c r="O156" s="9" t="s">
        <v>84</v>
      </c>
      <c r="P156" s="252">
        <v>0.2</v>
      </c>
      <c r="Q156" s="115" t="s">
        <v>3485</v>
      </c>
      <c r="R156" s="115"/>
      <c r="S156" s="7" t="s">
        <v>208</v>
      </c>
      <c r="T156" s="9" t="s">
        <v>3486</v>
      </c>
      <c r="U156" s="6" t="s">
        <v>117</v>
      </c>
      <c r="V156" s="26" t="e">
        <f t="shared" ca="1" si="2"/>
        <v>#NAME?</v>
      </c>
      <c r="W156" s="26"/>
      <c r="X156" s="26"/>
      <c r="Y156" s="6" t="s">
        <v>324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3221</v>
      </c>
      <c r="B157" s="39" t="s">
        <v>3487</v>
      </c>
      <c r="C157" s="9">
        <v>434550</v>
      </c>
      <c r="D157" s="9" t="s">
        <v>3223</v>
      </c>
      <c r="E157" s="9" t="s">
        <v>19</v>
      </c>
      <c r="F157" s="9" t="s">
        <v>3224</v>
      </c>
      <c r="G157" s="7" t="e">
        <f t="shared" ca="1" si="0"/>
        <v>#NAME?</v>
      </c>
      <c r="H157" s="8" t="s">
        <v>224</v>
      </c>
      <c r="I157" s="26" t="s">
        <v>225</v>
      </c>
      <c r="J157" s="9" t="str">
        <f t="shared" si="3"/>
        <v>Sim</v>
      </c>
      <c r="K157" s="250">
        <v>43703</v>
      </c>
      <c r="L157" s="6"/>
      <c r="M157" s="6" t="s">
        <v>267</v>
      </c>
      <c r="N157" s="251">
        <v>0.01</v>
      </c>
      <c r="O157" s="9" t="s">
        <v>84</v>
      </c>
      <c r="P157" s="252">
        <v>0.1</v>
      </c>
      <c r="Q157" s="115" t="s">
        <v>3247</v>
      </c>
      <c r="R157" s="253" t="s">
        <v>3488</v>
      </c>
      <c r="S157" s="7" t="s">
        <v>208</v>
      </c>
      <c r="T157" s="9" t="s">
        <v>3489</v>
      </c>
      <c r="U157" s="6" t="s">
        <v>76</v>
      </c>
      <c r="V157" s="26" t="e">
        <f t="shared" ca="1" si="2"/>
        <v>#NAME?</v>
      </c>
      <c r="W157" s="26"/>
      <c r="X157" s="26"/>
      <c r="Y157" s="6" t="s">
        <v>324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3221</v>
      </c>
      <c r="B158" s="39" t="s">
        <v>3487</v>
      </c>
      <c r="C158" s="9">
        <v>463906</v>
      </c>
      <c r="D158" s="9" t="s">
        <v>3223</v>
      </c>
      <c r="E158" s="9" t="s">
        <v>19</v>
      </c>
      <c r="F158" s="9" t="s">
        <v>3224</v>
      </c>
      <c r="G158" s="7" t="e">
        <f t="shared" ca="1" si="0"/>
        <v>#NAME?</v>
      </c>
      <c r="H158" s="8" t="s">
        <v>224</v>
      </c>
      <c r="I158" s="26" t="s">
        <v>225</v>
      </c>
      <c r="J158" s="9" t="str">
        <f t="shared" si="3"/>
        <v>Não</v>
      </c>
      <c r="K158" s="250">
        <v>43704</v>
      </c>
      <c r="L158" s="6"/>
      <c r="M158" s="6" t="s">
        <v>83</v>
      </c>
      <c r="N158" s="251">
        <v>1.2E-2</v>
      </c>
      <c r="O158" s="9" t="s">
        <v>23</v>
      </c>
      <c r="P158" s="252">
        <v>0</v>
      </c>
      <c r="Q158" s="47"/>
      <c r="R158" s="115" t="s">
        <v>3490</v>
      </c>
      <c r="S158" s="7" t="s">
        <v>208</v>
      </c>
      <c r="T158" s="9" t="s">
        <v>3489</v>
      </c>
      <c r="U158" s="6" t="s">
        <v>76</v>
      </c>
      <c r="V158" s="26" t="e">
        <f t="shared" ca="1" si="2"/>
        <v>#NAME?</v>
      </c>
      <c r="W158" s="26"/>
      <c r="X158" s="26"/>
      <c r="Y158" s="6" t="s">
        <v>324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3221</v>
      </c>
      <c r="B159" s="14" t="s">
        <v>3491</v>
      </c>
      <c r="C159" s="9">
        <v>433089</v>
      </c>
      <c r="D159" s="9" t="s">
        <v>3223</v>
      </c>
      <c r="E159" s="9" t="s">
        <v>19</v>
      </c>
      <c r="F159" s="6" t="s">
        <v>3224</v>
      </c>
      <c r="G159" s="7" t="e">
        <f t="shared" ca="1" si="0"/>
        <v>#NAME?</v>
      </c>
      <c r="H159" s="8" t="s">
        <v>206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267</v>
      </c>
      <c r="N159" s="10">
        <v>0.01</v>
      </c>
      <c r="O159" s="9" t="s">
        <v>84</v>
      </c>
      <c r="P159" s="252">
        <v>0.1</v>
      </c>
      <c r="Q159" s="115"/>
      <c r="R159" s="47"/>
      <c r="S159" s="7" t="s">
        <v>208</v>
      </c>
      <c r="T159" s="6" t="s">
        <v>3492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3232</v>
      </c>
      <c r="BH159" s="117">
        <v>0</v>
      </c>
      <c r="BI159" s="117" t="s">
        <v>3232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3221</v>
      </c>
      <c r="B160" s="14" t="s">
        <v>3493</v>
      </c>
      <c r="C160" s="9">
        <v>446028</v>
      </c>
      <c r="D160" s="9" t="s">
        <v>3223</v>
      </c>
      <c r="E160" s="9" t="s">
        <v>19</v>
      </c>
      <c r="F160" s="9" t="s">
        <v>3224</v>
      </c>
      <c r="G160" s="7" t="e">
        <f t="shared" ca="1" si="0"/>
        <v>#NAME?</v>
      </c>
      <c r="H160" s="8" t="s">
        <v>224</v>
      </c>
      <c r="I160" s="26" t="s">
        <v>225</v>
      </c>
      <c r="J160" s="9" t="str">
        <f t="shared" si="3"/>
        <v>Não</v>
      </c>
      <c r="K160" s="250">
        <v>43875</v>
      </c>
      <c r="L160" s="6"/>
      <c r="M160" s="6" t="s">
        <v>83</v>
      </c>
      <c r="N160" s="251">
        <v>1.2E-2</v>
      </c>
      <c r="O160" s="9" t="s">
        <v>23</v>
      </c>
      <c r="P160" s="252">
        <v>0</v>
      </c>
      <c r="Q160" s="115"/>
      <c r="R160" s="115" t="s">
        <v>3494</v>
      </c>
      <c r="S160" s="7" t="s">
        <v>208</v>
      </c>
      <c r="T160" s="6" t="s">
        <v>3495</v>
      </c>
      <c r="U160" s="6" t="s">
        <v>19</v>
      </c>
      <c r="V160" s="26" t="e">
        <f t="shared" ca="1" si="2"/>
        <v>#NAME?</v>
      </c>
      <c r="W160" s="26"/>
      <c r="X160" s="26"/>
      <c r="Y160" s="6" t="s">
        <v>324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3221</v>
      </c>
      <c r="B161" s="14" t="s">
        <v>3496</v>
      </c>
      <c r="C161" s="9">
        <v>582831</v>
      </c>
      <c r="D161" s="9" t="s">
        <v>3223</v>
      </c>
      <c r="E161" s="9" t="s">
        <v>19</v>
      </c>
      <c r="F161" s="6" t="s">
        <v>3230</v>
      </c>
      <c r="G161" s="7" t="e">
        <f t="shared" ca="1" si="0"/>
        <v>#NAME?</v>
      </c>
      <c r="H161" s="8" t="s">
        <v>206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267</v>
      </c>
      <c r="N161" s="10">
        <v>1.4999999999999999E-2</v>
      </c>
      <c r="O161" s="9" t="s">
        <v>84</v>
      </c>
      <c r="P161" s="252">
        <v>0.1</v>
      </c>
      <c r="Q161" s="115"/>
      <c r="R161" s="47"/>
      <c r="S161" s="7" t="s">
        <v>208</v>
      </c>
      <c r="T161" s="6" t="s">
        <v>3497</v>
      </c>
      <c r="U161" s="6" t="s">
        <v>442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3232</v>
      </c>
      <c r="BH161" s="117">
        <v>0</v>
      </c>
      <c r="BI161" s="117" t="s">
        <v>3232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3221</v>
      </c>
      <c r="B162" s="112" t="s">
        <v>1455</v>
      </c>
      <c r="C162" s="9">
        <v>34388</v>
      </c>
      <c r="D162" s="9" t="s">
        <v>18</v>
      </c>
      <c r="E162" s="9" t="s">
        <v>30</v>
      </c>
      <c r="F162" s="9" t="s">
        <v>93</v>
      </c>
      <c r="G162" s="7" t="e">
        <f t="shared" ca="1" si="0"/>
        <v>#NAME?</v>
      </c>
      <c r="H162" s="8" t="s">
        <v>224</v>
      </c>
      <c r="I162" s="26" t="s">
        <v>225</v>
      </c>
      <c r="J162" s="9" t="str">
        <f t="shared" si="3"/>
        <v>Sim</v>
      </c>
      <c r="K162" s="250">
        <v>44263</v>
      </c>
      <c r="L162" s="6"/>
      <c r="M162" s="6" t="s">
        <v>424</v>
      </c>
      <c r="N162" s="251">
        <v>0.02</v>
      </c>
      <c r="O162" s="9" t="s">
        <v>84</v>
      </c>
      <c r="P162" s="252">
        <v>0.2</v>
      </c>
      <c r="Q162" s="115" t="s">
        <v>3498</v>
      </c>
      <c r="R162" s="253" t="s">
        <v>3499</v>
      </c>
      <c r="S162" s="7" t="s">
        <v>208</v>
      </c>
      <c r="T162" s="9" t="s">
        <v>1458</v>
      </c>
      <c r="U162" s="6" t="s">
        <v>117</v>
      </c>
      <c r="V162" s="26" t="e">
        <f t="shared" ca="1" si="2"/>
        <v>#NAME?</v>
      </c>
      <c r="W162" s="26"/>
      <c r="X162" s="26"/>
      <c r="Y162" s="6" t="s">
        <v>324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3221</v>
      </c>
      <c r="B163" s="112" t="s">
        <v>1455</v>
      </c>
      <c r="C163" s="9">
        <v>34321</v>
      </c>
      <c r="D163" s="9" t="s">
        <v>18</v>
      </c>
      <c r="E163" s="9" t="s">
        <v>30</v>
      </c>
      <c r="F163" s="9" t="s">
        <v>93</v>
      </c>
      <c r="G163" s="7" t="e">
        <f t="shared" ca="1" si="0"/>
        <v>#NAME?</v>
      </c>
      <c r="H163" s="8" t="s">
        <v>224</v>
      </c>
      <c r="I163" s="26" t="s">
        <v>225</v>
      </c>
      <c r="J163" s="9" t="str">
        <f t="shared" si="3"/>
        <v>Não</v>
      </c>
      <c r="K163" s="250">
        <v>44396</v>
      </c>
      <c r="L163" s="6"/>
      <c r="M163" s="6" t="s">
        <v>267</v>
      </c>
      <c r="N163" s="251">
        <v>1.4999999999999999E-2</v>
      </c>
      <c r="O163" s="9" t="s">
        <v>84</v>
      </c>
      <c r="P163" s="252">
        <v>0.1</v>
      </c>
      <c r="Q163" s="30"/>
      <c r="R163" s="30"/>
      <c r="S163" s="7" t="s">
        <v>208</v>
      </c>
      <c r="T163" s="9" t="s">
        <v>1458</v>
      </c>
      <c r="U163" s="6" t="s">
        <v>117</v>
      </c>
      <c r="V163" s="26" t="e">
        <f t="shared" ca="1" si="2"/>
        <v>#NAME?</v>
      </c>
      <c r="W163" s="26"/>
      <c r="X163" s="26"/>
      <c r="Y163" s="6" t="s">
        <v>324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3221</v>
      </c>
      <c r="B164" s="14" t="s">
        <v>1461</v>
      </c>
      <c r="C164" s="9">
        <v>39937</v>
      </c>
      <c r="D164" s="9" t="s">
        <v>18</v>
      </c>
      <c r="E164" s="9" t="s">
        <v>30</v>
      </c>
      <c r="F164" s="9" t="s">
        <v>3271</v>
      </c>
      <c r="G164" s="7" t="e">
        <f t="shared" ca="1" si="0"/>
        <v>#NAME?</v>
      </c>
      <c r="H164" s="8" t="s">
        <v>224</v>
      </c>
      <c r="I164" s="26" t="s">
        <v>225</v>
      </c>
      <c r="J164" s="9" t="str">
        <f t="shared" si="3"/>
        <v>Não</v>
      </c>
      <c r="K164" s="250">
        <v>44671</v>
      </c>
      <c r="L164" s="6"/>
      <c r="M164" s="6" t="s">
        <v>83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208</v>
      </c>
      <c r="T164" s="6" t="s">
        <v>1464</v>
      </c>
      <c r="U164" s="6" t="s">
        <v>117</v>
      </c>
      <c r="V164" s="26" t="e">
        <f t="shared" ca="1" si="2"/>
        <v>#NAME?</v>
      </c>
      <c r="W164" s="26"/>
      <c r="X164" s="26"/>
      <c r="Y164" s="6" t="s">
        <v>324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3221</v>
      </c>
      <c r="B165" s="14" t="s">
        <v>3500</v>
      </c>
      <c r="C165" s="9">
        <v>35673</v>
      </c>
      <c r="D165" s="9" t="s">
        <v>18</v>
      </c>
      <c r="E165" s="9" t="s">
        <v>30</v>
      </c>
      <c r="F165" s="6" t="s">
        <v>93</v>
      </c>
      <c r="G165" s="7" t="e">
        <f t="shared" ca="1" si="0"/>
        <v>#NAME?</v>
      </c>
      <c r="H165" s="8" t="s">
        <v>224</v>
      </c>
      <c r="I165" s="26" t="s">
        <v>225</v>
      </c>
      <c r="J165" s="9" t="str">
        <f t="shared" si="3"/>
        <v>Não</v>
      </c>
      <c r="K165" s="250">
        <v>44291</v>
      </c>
      <c r="L165" s="6"/>
      <c r="M165" s="6" t="s">
        <v>83</v>
      </c>
      <c r="N165" s="251">
        <v>1.2E-2</v>
      </c>
      <c r="O165" s="9" t="s">
        <v>23</v>
      </c>
      <c r="P165" s="252">
        <v>0</v>
      </c>
      <c r="Q165" s="25"/>
      <c r="R165" s="115" t="s">
        <v>3501</v>
      </c>
      <c r="S165" s="7" t="s">
        <v>208</v>
      </c>
      <c r="T165" s="6" t="s">
        <v>1476</v>
      </c>
      <c r="U165" s="6" t="s">
        <v>117</v>
      </c>
      <c r="V165" s="26" t="e">
        <f t="shared" ca="1" si="2"/>
        <v>#NAME?</v>
      </c>
      <c r="W165" s="26"/>
      <c r="X165" s="26"/>
      <c r="Y165" s="6" t="s">
        <v>324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3221</v>
      </c>
      <c r="B166" s="14" t="s">
        <v>3502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224</v>
      </c>
      <c r="I166" s="26" t="s">
        <v>225</v>
      </c>
      <c r="J166" s="9" t="str">
        <f t="shared" si="3"/>
        <v>Não</v>
      </c>
      <c r="K166" s="250">
        <v>44265</v>
      </c>
      <c r="L166" s="6"/>
      <c r="M166" s="6" t="s">
        <v>267</v>
      </c>
      <c r="N166" s="251">
        <v>1.4999999999999999E-2</v>
      </c>
      <c r="O166" s="9" t="s">
        <v>84</v>
      </c>
      <c r="P166" s="252">
        <v>0.1</v>
      </c>
      <c r="Q166" s="25"/>
      <c r="R166" s="115" t="s">
        <v>3503</v>
      </c>
      <c r="S166" s="7" t="s">
        <v>208</v>
      </c>
      <c r="T166" s="6" t="s">
        <v>1496</v>
      </c>
      <c r="U166" s="6" t="s">
        <v>19</v>
      </c>
      <c r="V166" s="26" t="e">
        <f t="shared" ca="1" si="2"/>
        <v>#NAME?</v>
      </c>
      <c r="W166" s="26"/>
      <c r="X166" s="26"/>
      <c r="Y166" s="6" t="s">
        <v>210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3221</v>
      </c>
      <c r="B167" s="39" t="s">
        <v>3504</v>
      </c>
      <c r="C167" s="9">
        <v>85554</v>
      </c>
      <c r="D167" s="9" t="s">
        <v>3289</v>
      </c>
      <c r="E167" s="9" t="s">
        <v>19</v>
      </c>
      <c r="F167" s="9" t="s">
        <v>3289</v>
      </c>
      <c r="G167" s="7" t="e">
        <f t="shared" ca="1" si="0"/>
        <v>#NAME?</v>
      </c>
      <c r="H167" s="8" t="s">
        <v>206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326</v>
      </c>
      <c r="N167" s="251">
        <v>0.01</v>
      </c>
      <c r="O167" s="9" t="s">
        <v>248</v>
      </c>
      <c r="P167" s="252">
        <v>0.2</v>
      </c>
      <c r="Q167" s="115"/>
      <c r="R167" s="115"/>
      <c r="S167" s="7" t="s">
        <v>208</v>
      </c>
      <c r="T167" s="9" t="s">
        <v>3505</v>
      </c>
      <c r="U167" s="6" t="s">
        <v>19</v>
      </c>
      <c r="V167" s="26" t="e">
        <f t="shared" ca="1" si="2"/>
        <v>#NAME?</v>
      </c>
      <c r="W167" s="26"/>
      <c r="X167" s="26"/>
      <c r="Y167" s="6" t="s">
        <v>324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3221</v>
      </c>
      <c r="B168" s="14" t="s">
        <v>1501</v>
      </c>
      <c r="C168" s="9">
        <v>86513</v>
      </c>
      <c r="D168" s="9" t="s">
        <v>18</v>
      </c>
      <c r="E168" s="9" t="s">
        <v>30</v>
      </c>
      <c r="F168" s="9" t="s">
        <v>93</v>
      </c>
      <c r="G168" s="7" t="e">
        <f t="shared" ca="1" si="0"/>
        <v>#NAME?</v>
      </c>
      <c r="H168" s="8" t="s">
        <v>224</v>
      </c>
      <c r="I168" s="26" t="s">
        <v>225</v>
      </c>
      <c r="J168" s="9" t="str">
        <f t="shared" si="3"/>
        <v>Não</v>
      </c>
      <c r="K168" s="250">
        <v>44319</v>
      </c>
      <c r="L168" s="6"/>
      <c r="M168" s="6" t="s">
        <v>267</v>
      </c>
      <c r="N168" s="251">
        <v>1.4999999999999999E-2</v>
      </c>
      <c r="O168" s="9" t="s">
        <v>84</v>
      </c>
      <c r="P168" s="252">
        <v>0.1</v>
      </c>
      <c r="Q168" s="25"/>
      <c r="R168" s="30" t="s">
        <v>3506</v>
      </c>
      <c r="S168" s="7" t="s">
        <v>208</v>
      </c>
      <c r="T168" s="6" t="s">
        <v>1503</v>
      </c>
      <c r="U168" s="6" t="s">
        <v>117</v>
      </c>
      <c r="V168" s="26" t="e">
        <f t="shared" ca="1" si="2"/>
        <v>#NAME?</v>
      </c>
      <c r="W168" s="26"/>
      <c r="X168" s="26"/>
      <c r="Y168" s="6" t="s">
        <v>324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3221</v>
      </c>
      <c r="B169" s="14" t="s">
        <v>1509</v>
      </c>
      <c r="C169" s="9">
        <v>32187</v>
      </c>
      <c r="D169" s="9" t="s">
        <v>18</v>
      </c>
      <c r="E169" s="9" t="s">
        <v>30</v>
      </c>
      <c r="F169" s="9" t="s">
        <v>93</v>
      </c>
      <c r="G169" s="7" t="e">
        <f t="shared" ca="1" si="0"/>
        <v>#NAME?</v>
      </c>
      <c r="H169" s="8" t="s">
        <v>224</v>
      </c>
      <c r="I169" s="26" t="s">
        <v>225</v>
      </c>
      <c r="J169" s="9" t="str">
        <f t="shared" si="3"/>
        <v>Sim</v>
      </c>
      <c r="K169" s="250">
        <v>44319</v>
      </c>
      <c r="L169" s="6"/>
      <c r="M169" s="6" t="s">
        <v>326</v>
      </c>
      <c r="N169" s="251">
        <v>1.4999999999999999E-2</v>
      </c>
      <c r="O169" s="9" t="s">
        <v>248</v>
      </c>
      <c r="P169" s="252">
        <v>0.2</v>
      </c>
      <c r="Q169" s="30" t="s">
        <v>3507</v>
      </c>
      <c r="R169" s="253" t="s">
        <v>3508</v>
      </c>
      <c r="S169" s="7" t="s">
        <v>208</v>
      </c>
      <c r="T169" s="6" t="s">
        <v>1511</v>
      </c>
      <c r="U169" s="6" t="s">
        <v>117</v>
      </c>
      <c r="V169" s="26" t="e">
        <f t="shared" ca="1" si="2"/>
        <v>#NAME?</v>
      </c>
      <c r="W169" s="26"/>
      <c r="X169" s="26"/>
      <c r="Y169" s="6" t="s">
        <v>324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3221</v>
      </c>
      <c r="B170" s="3" t="s">
        <v>3509</v>
      </c>
      <c r="C170" s="9">
        <v>289414</v>
      </c>
      <c r="D170" s="9" t="s">
        <v>3223</v>
      </c>
      <c r="E170" s="9" t="s">
        <v>19</v>
      </c>
      <c r="F170" s="6" t="s">
        <v>3230</v>
      </c>
      <c r="G170" s="7" t="e">
        <f t="shared" ca="1" si="0"/>
        <v>#NAME?</v>
      </c>
      <c r="H170" s="8" t="s">
        <v>206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267</v>
      </c>
      <c r="N170" s="10">
        <v>1.4999999999999999E-2</v>
      </c>
      <c r="O170" s="9" t="s">
        <v>84</v>
      </c>
      <c r="P170" s="252">
        <v>0.1</v>
      </c>
      <c r="Q170" s="115"/>
      <c r="R170" s="115"/>
      <c r="S170" s="7" t="s">
        <v>208</v>
      </c>
      <c r="T170" s="6" t="s">
        <v>3510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3232</v>
      </c>
      <c r="BH170" s="117">
        <v>0</v>
      </c>
      <c r="BI170" s="117" t="s">
        <v>3232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3221</v>
      </c>
      <c r="B171" s="3" t="s">
        <v>3511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224</v>
      </c>
      <c r="I171" s="26" t="s">
        <v>225</v>
      </c>
      <c r="J171" s="9" t="str">
        <f t="shared" si="3"/>
        <v>Não</v>
      </c>
      <c r="K171" s="79">
        <v>44489</v>
      </c>
      <c r="L171" s="7"/>
      <c r="M171" s="6" t="s">
        <v>83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208</v>
      </c>
      <c r="T171" s="6" t="s">
        <v>3512</v>
      </c>
      <c r="U171" s="6" t="s">
        <v>117</v>
      </c>
      <c r="V171" s="26" t="e">
        <f t="shared" ca="1" si="2"/>
        <v>#NAME?</v>
      </c>
      <c r="W171" s="26"/>
      <c r="X171" s="26"/>
      <c r="Y171" s="6" t="s">
        <v>324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3221</v>
      </c>
      <c r="B172" s="3" t="s">
        <v>3513</v>
      </c>
      <c r="C172" s="9">
        <v>580880</v>
      </c>
      <c r="D172" s="9" t="s">
        <v>3223</v>
      </c>
      <c r="E172" s="9" t="s">
        <v>19</v>
      </c>
      <c r="F172" s="6" t="s">
        <v>3224</v>
      </c>
      <c r="G172" s="7" t="e">
        <f t="shared" ca="1" si="0"/>
        <v>#NAME?</v>
      </c>
      <c r="H172" s="8" t="s">
        <v>206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326</v>
      </c>
      <c r="N172" s="10">
        <v>0.02</v>
      </c>
      <c r="O172" s="9" t="s">
        <v>248</v>
      </c>
      <c r="P172" s="252">
        <v>0.2</v>
      </c>
      <c r="Q172" s="115"/>
      <c r="R172" s="115"/>
      <c r="S172" s="7" t="s">
        <v>208</v>
      </c>
      <c r="T172" s="6" t="s">
        <v>3514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3232</v>
      </c>
      <c r="BH172" s="117">
        <v>0</v>
      </c>
      <c r="BI172" s="117" t="s">
        <v>3232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3221</v>
      </c>
      <c r="B173" s="14" t="s">
        <v>3515</v>
      </c>
      <c r="C173" s="9">
        <v>424292</v>
      </c>
      <c r="D173" s="9" t="s">
        <v>18</v>
      </c>
      <c r="E173" s="9" t="s">
        <v>30</v>
      </c>
      <c r="F173" s="6" t="s">
        <v>93</v>
      </c>
      <c r="G173" s="7" t="e">
        <f t="shared" ca="1" si="0"/>
        <v>#NAME?</v>
      </c>
      <c r="H173" s="8" t="s">
        <v>206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267</v>
      </c>
      <c r="N173" s="10">
        <v>1.4999999999999999E-2</v>
      </c>
      <c r="O173" s="9" t="s">
        <v>84</v>
      </c>
      <c r="P173" s="252">
        <v>0.1</v>
      </c>
      <c r="Q173" s="30"/>
      <c r="R173" s="30"/>
      <c r="S173" s="7" t="s">
        <v>208</v>
      </c>
      <c r="T173" s="6" t="s">
        <v>3516</v>
      </c>
      <c r="U173" s="6" t="s">
        <v>117</v>
      </c>
      <c r="V173" s="26" t="e">
        <f t="shared" ca="1" si="2"/>
        <v>#NAME?</v>
      </c>
      <c r="W173" s="26"/>
      <c r="X173" s="26"/>
      <c r="Y173" s="6" t="s">
        <v>324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3232</v>
      </c>
      <c r="BH173" s="117">
        <v>0</v>
      </c>
      <c r="BI173" s="117" t="s">
        <v>3232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3221</v>
      </c>
      <c r="B174" s="3" t="s">
        <v>3517</v>
      </c>
      <c r="C174" s="9">
        <v>43169</v>
      </c>
      <c r="D174" s="9" t="s">
        <v>18</v>
      </c>
      <c r="E174" s="9" t="s">
        <v>19</v>
      </c>
      <c r="F174" s="6" t="s">
        <v>3371</v>
      </c>
      <c r="G174" s="7" t="e">
        <f t="shared" ca="1" si="0"/>
        <v>#NAME?</v>
      </c>
      <c r="H174" s="8" t="s">
        <v>206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424</v>
      </c>
      <c r="N174" s="10">
        <v>7.4999999999999997E-3</v>
      </c>
      <c r="O174" s="9" t="s">
        <v>84</v>
      </c>
      <c r="P174" s="252">
        <v>0.2</v>
      </c>
      <c r="Q174" s="50"/>
      <c r="R174" s="115" t="s">
        <v>3518</v>
      </c>
      <c r="S174" s="7" t="s">
        <v>254</v>
      </c>
      <c r="T174" s="6" t="s">
        <v>3519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3232</v>
      </c>
      <c r="BH174" s="117">
        <v>0</v>
      </c>
      <c r="BI174" s="117" t="s">
        <v>3232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3221</v>
      </c>
      <c r="B175" s="3" t="s">
        <v>3520</v>
      </c>
      <c r="C175" s="9">
        <v>77294</v>
      </c>
      <c r="D175" s="9" t="s">
        <v>3289</v>
      </c>
      <c r="E175" s="9" t="s">
        <v>19</v>
      </c>
      <c r="F175" s="6" t="s">
        <v>3289</v>
      </c>
      <c r="G175" s="7" t="e">
        <f t="shared" ca="1" si="0"/>
        <v>#NAME?</v>
      </c>
      <c r="H175" s="8" t="s">
        <v>206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267</v>
      </c>
      <c r="N175" s="10">
        <v>1.4999999999999999E-2</v>
      </c>
      <c r="O175" s="9" t="s">
        <v>84</v>
      </c>
      <c r="P175" s="252">
        <v>0.1</v>
      </c>
      <c r="Q175" s="115"/>
      <c r="R175" s="47"/>
      <c r="S175" s="7" t="s">
        <v>208</v>
      </c>
      <c r="T175" s="6" t="s">
        <v>3521</v>
      </c>
      <c r="U175" s="6" t="s">
        <v>19</v>
      </c>
      <c r="V175" s="26" t="e">
        <f t="shared" ca="1" si="2"/>
        <v>#NAME?</v>
      </c>
      <c r="W175" s="26"/>
      <c r="X175" s="26"/>
      <c r="Y175" s="6" t="s">
        <v>210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3232</v>
      </c>
      <c r="BH175" s="117">
        <v>0</v>
      </c>
      <c r="BI175" s="117" t="s">
        <v>3232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3221</v>
      </c>
      <c r="B176" s="3" t="s">
        <v>3520</v>
      </c>
      <c r="C176" s="9">
        <v>88938</v>
      </c>
      <c r="D176" s="9" t="s">
        <v>3289</v>
      </c>
      <c r="E176" s="9" t="s">
        <v>19</v>
      </c>
      <c r="F176" s="6" t="s">
        <v>3289</v>
      </c>
      <c r="G176" s="7" t="e">
        <f t="shared" ca="1" si="0"/>
        <v>#NAME?</v>
      </c>
      <c r="H176" s="8" t="s">
        <v>206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326</v>
      </c>
      <c r="N176" s="10">
        <v>1.7999999999999999E-2</v>
      </c>
      <c r="O176" s="9" t="s">
        <v>248</v>
      </c>
      <c r="P176" s="252">
        <v>0.2</v>
      </c>
      <c r="Q176" s="253"/>
      <c r="R176" s="115"/>
      <c r="S176" s="7" t="s">
        <v>208</v>
      </c>
      <c r="T176" s="6" t="s">
        <v>3521</v>
      </c>
      <c r="U176" s="6" t="s">
        <v>19</v>
      </c>
      <c r="V176" s="26" t="e">
        <f t="shared" ca="1" si="2"/>
        <v>#NAME?</v>
      </c>
      <c r="W176" s="26"/>
      <c r="X176" s="26"/>
      <c r="Y176" s="6" t="s">
        <v>210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3232</v>
      </c>
      <c r="BH176" s="117">
        <v>0</v>
      </c>
      <c r="BI176" s="117" t="s">
        <v>3232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3221</v>
      </c>
      <c r="B177" s="14" t="s">
        <v>3522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224</v>
      </c>
      <c r="I177" s="26" t="s">
        <v>225</v>
      </c>
      <c r="J177" s="9" t="str">
        <f t="shared" si="3"/>
        <v>Não</v>
      </c>
      <c r="K177" s="250">
        <v>44291</v>
      </c>
      <c r="L177" s="6"/>
      <c r="M177" s="6" t="s">
        <v>267</v>
      </c>
      <c r="N177" s="251">
        <v>1.4999999999999999E-2</v>
      </c>
      <c r="O177" s="9" t="s">
        <v>84</v>
      </c>
      <c r="P177" s="252">
        <v>0.1</v>
      </c>
      <c r="Q177" s="47"/>
      <c r="R177" s="115" t="s">
        <v>3391</v>
      </c>
      <c r="S177" s="7" t="s">
        <v>254</v>
      </c>
      <c r="T177" s="6" t="s">
        <v>3523</v>
      </c>
      <c r="U177" s="6" t="s">
        <v>117</v>
      </c>
      <c r="V177" s="26" t="e">
        <f t="shared" ca="1" si="2"/>
        <v>#NAME?</v>
      </c>
      <c r="W177" s="26"/>
      <c r="X177" s="26"/>
      <c r="Y177" s="6" t="s">
        <v>324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3221</v>
      </c>
      <c r="B178" s="39" t="s">
        <v>3524</v>
      </c>
      <c r="C178" s="9">
        <v>579208</v>
      </c>
      <c r="D178" s="9" t="s">
        <v>18</v>
      </c>
      <c r="E178" s="9" t="s">
        <v>19</v>
      </c>
      <c r="F178" s="9" t="s">
        <v>266</v>
      </c>
      <c r="G178" s="7" t="e">
        <f t="shared" ca="1" si="0"/>
        <v>#NAME?</v>
      </c>
      <c r="H178" s="8" t="s">
        <v>215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83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3525</v>
      </c>
      <c r="S178" s="7" t="s">
        <v>208</v>
      </c>
      <c r="T178" s="9" t="s">
        <v>3526</v>
      </c>
      <c r="U178" s="6" t="s">
        <v>19</v>
      </c>
      <c r="V178" s="26" t="e">
        <f t="shared" ca="1" si="2"/>
        <v>#NAME?</v>
      </c>
      <c r="W178" s="26"/>
      <c r="X178" s="26"/>
      <c r="Y178" s="6" t="s">
        <v>324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3221</v>
      </c>
      <c r="B179" s="39" t="s">
        <v>3524</v>
      </c>
      <c r="C179" s="9">
        <v>582180</v>
      </c>
      <c r="D179" s="9" t="s">
        <v>18</v>
      </c>
      <c r="E179" s="9" t="s">
        <v>19</v>
      </c>
      <c r="F179" s="9" t="s">
        <v>266</v>
      </c>
      <c r="G179" s="7" t="e">
        <f t="shared" ca="1" si="0"/>
        <v>#NAME?</v>
      </c>
      <c r="H179" s="8" t="s">
        <v>215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326</v>
      </c>
      <c r="N179" s="251">
        <v>0.02</v>
      </c>
      <c r="O179" s="9" t="s">
        <v>248</v>
      </c>
      <c r="P179" s="252">
        <v>0.2</v>
      </c>
      <c r="Q179" s="115"/>
      <c r="R179" s="115" t="s">
        <v>3525</v>
      </c>
      <c r="S179" s="7" t="s">
        <v>208</v>
      </c>
      <c r="T179" s="9" t="s">
        <v>3526</v>
      </c>
      <c r="U179" s="6" t="s">
        <v>19</v>
      </c>
      <c r="V179" s="26" t="e">
        <f t="shared" ca="1" si="2"/>
        <v>#NAME?</v>
      </c>
      <c r="W179" s="26"/>
      <c r="X179" s="26"/>
      <c r="Y179" s="6" t="s">
        <v>324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3221</v>
      </c>
      <c r="B180" s="14" t="s">
        <v>3527</v>
      </c>
      <c r="C180" s="9">
        <v>32073</v>
      </c>
      <c r="D180" s="9" t="s">
        <v>18</v>
      </c>
      <c r="E180" s="9" t="s">
        <v>30</v>
      </c>
      <c r="F180" s="6" t="s">
        <v>93</v>
      </c>
      <c r="G180" s="7" t="e">
        <f t="shared" ca="1" si="0"/>
        <v>#NAME?</v>
      </c>
      <c r="H180" s="8" t="s">
        <v>206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267</v>
      </c>
      <c r="N180" s="10">
        <v>1.4999999999999999E-2</v>
      </c>
      <c r="O180" s="9" t="s">
        <v>84</v>
      </c>
      <c r="P180" s="252">
        <v>0.1</v>
      </c>
      <c r="Q180" s="115"/>
      <c r="R180" s="115"/>
      <c r="S180" s="7" t="s">
        <v>208</v>
      </c>
      <c r="T180" s="6" t="s">
        <v>3528</v>
      </c>
      <c r="U180" s="6" t="s">
        <v>117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3232</v>
      </c>
      <c r="BH180" s="117">
        <v>0</v>
      </c>
      <c r="BI180" s="117" t="s">
        <v>3232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3221</v>
      </c>
      <c r="B181" s="14" t="s">
        <v>1568</v>
      </c>
      <c r="C181" s="9">
        <v>32115</v>
      </c>
      <c r="D181" s="9" t="s">
        <v>18</v>
      </c>
      <c r="E181" s="9" t="s">
        <v>30</v>
      </c>
      <c r="F181" s="9" t="s">
        <v>93</v>
      </c>
      <c r="G181" s="7" t="e">
        <f t="shared" ca="1" si="0"/>
        <v>#NAME?</v>
      </c>
      <c r="H181" s="8" t="s">
        <v>224</v>
      </c>
      <c r="I181" s="26" t="s">
        <v>225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208</v>
      </c>
      <c r="T181" s="6" t="s">
        <v>1570</v>
      </c>
      <c r="U181" s="6" t="s">
        <v>117</v>
      </c>
      <c r="V181" s="26" t="e">
        <f t="shared" ca="1" si="2"/>
        <v>#NAME?</v>
      </c>
      <c r="W181" s="26"/>
      <c r="X181" s="26"/>
      <c r="Y181" s="6" t="s">
        <v>324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3221</v>
      </c>
      <c r="B182" s="3" t="s">
        <v>1568</v>
      </c>
      <c r="C182" s="9">
        <v>560590</v>
      </c>
      <c r="D182" s="9" t="s">
        <v>18</v>
      </c>
      <c r="E182" s="9" t="s">
        <v>30</v>
      </c>
      <c r="F182" s="9" t="s">
        <v>93</v>
      </c>
      <c r="G182" s="7" t="e">
        <f t="shared" ca="1" si="0"/>
        <v>#NAME?</v>
      </c>
      <c r="H182" s="8" t="s">
        <v>224</v>
      </c>
      <c r="I182" s="26" t="s">
        <v>225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3529</v>
      </c>
      <c r="R182" s="115"/>
      <c r="S182" s="7" t="s">
        <v>208</v>
      </c>
      <c r="T182" s="6" t="s">
        <v>1570</v>
      </c>
      <c r="U182" s="6" t="s">
        <v>117</v>
      </c>
      <c r="V182" s="26" t="e">
        <f t="shared" ca="1" si="2"/>
        <v>#NAME?</v>
      </c>
      <c r="W182" s="26"/>
      <c r="X182" s="26"/>
      <c r="Y182" s="6" t="s">
        <v>324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3221</v>
      </c>
      <c r="B183" s="14" t="s">
        <v>3530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206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267</v>
      </c>
      <c r="N183" s="10">
        <v>1.4999999999999999E-2</v>
      </c>
      <c r="O183" s="9" t="s">
        <v>84</v>
      </c>
      <c r="P183" s="252">
        <v>0.1</v>
      </c>
      <c r="Q183" s="115"/>
      <c r="R183" s="115"/>
      <c r="S183" s="7" t="s">
        <v>208</v>
      </c>
      <c r="T183" s="6" t="s">
        <v>3531</v>
      </c>
      <c r="U183" s="6" t="s">
        <v>127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3232</v>
      </c>
      <c r="BH183" s="117">
        <v>0</v>
      </c>
      <c r="BI183" s="117" t="s">
        <v>3232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3221</v>
      </c>
      <c r="B184" s="14" t="s">
        <v>1583</v>
      </c>
      <c r="C184" s="9">
        <v>451702</v>
      </c>
      <c r="D184" s="9" t="s">
        <v>18</v>
      </c>
      <c r="E184" s="9" t="s">
        <v>30</v>
      </c>
      <c r="F184" s="6" t="s">
        <v>93</v>
      </c>
      <c r="G184" s="7" t="e">
        <f t="shared" ca="1" si="0"/>
        <v>#NAME?</v>
      </c>
      <c r="H184" s="8" t="s">
        <v>224</v>
      </c>
      <c r="I184" s="26" t="s">
        <v>225</v>
      </c>
      <c r="J184" s="9" t="str">
        <f t="shared" si="3"/>
        <v>Não</v>
      </c>
      <c r="K184" s="250">
        <v>44340</v>
      </c>
      <c r="L184" s="6"/>
      <c r="M184" s="6" t="s">
        <v>83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208</v>
      </c>
      <c r="T184" s="6" t="s">
        <v>1586</v>
      </c>
      <c r="U184" s="6" t="s">
        <v>117</v>
      </c>
      <c r="V184" s="26" t="e">
        <f t="shared" ca="1" si="2"/>
        <v>#NAME?</v>
      </c>
      <c r="W184" s="26"/>
      <c r="X184" s="26"/>
      <c r="Y184" s="6" t="s">
        <v>324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3221</v>
      </c>
      <c r="B185" s="3" t="s">
        <v>3532</v>
      </c>
      <c r="C185" s="9">
        <v>577670</v>
      </c>
      <c r="D185" s="9" t="s">
        <v>3223</v>
      </c>
      <c r="E185" s="9" t="s">
        <v>19</v>
      </c>
      <c r="F185" s="6" t="s">
        <v>3230</v>
      </c>
      <c r="G185" s="7" t="e">
        <f t="shared" ca="1" si="0"/>
        <v>#NAME?</v>
      </c>
      <c r="H185" s="8" t="s">
        <v>206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267</v>
      </c>
      <c r="N185" s="10">
        <v>0.01</v>
      </c>
      <c r="O185" s="9" t="s">
        <v>84</v>
      </c>
      <c r="P185" s="252">
        <v>0.1</v>
      </c>
      <c r="Q185" s="253"/>
      <c r="R185" s="253"/>
      <c r="S185" s="7" t="s">
        <v>208</v>
      </c>
      <c r="T185" s="6" t="s">
        <v>3533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3232</v>
      </c>
      <c r="BH185" s="117">
        <v>0</v>
      </c>
      <c r="BI185" s="117" t="s">
        <v>3232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3221</v>
      </c>
      <c r="B186" s="14" t="s">
        <v>3534</v>
      </c>
      <c r="C186" s="9">
        <v>439727</v>
      </c>
      <c r="D186" s="9" t="s">
        <v>18</v>
      </c>
      <c r="E186" s="9" t="s">
        <v>30</v>
      </c>
      <c r="F186" s="9" t="s">
        <v>3271</v>
      </c>
      <c r="G186" s="7" t="e">
        <f t="shared" ca="1" si="0"/>
        <v>#NAME?</v>
      </c>
      <c r="H186" s="8" t="s">
        <v>206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83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208</v>
      </c>
      <c r="T186" s="6" t="s">
        <v>3535</v>
      </c>
      <c r="U186" s="6" t="s">
        <v>117</v>
      </c>
      <c r="V186" s="26" t="e">
        <f t="shared" ca="1" si="2"/>
        <v>#NAME?</v>
      </c>
      <c r="W186" s="26"/>
      <c r="X186" s="26"/>
      <c r="Y186" s="6" t="s">
        <v>324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3221</v>
      </c>
      <c r="B187" s="14" t="s">
        <v>1591</v>
      </c>
      <c r="C187" s="9">
        <v>76952</v>
      </c>
      <c r="D187" s="9" t="s">
        <v>18</v>
      </c>
      <c r="E187" s="9" t="s">
        <v>30</v>
      </c>
      <c r="F187" s="9" t="s">
        <v>93</v>
      </c>
      <c r="G187" s="7" t="e">
        <f t="shared" ca="1" si="0"/>
        <v>#NAME?</v>
      </c>
      <c r="H187" s="8" t="s">
        <v>224</v>
      </c>
      <c r="I187" s="26" t="s">
        <v>225</v>
      </c>
      <c r="J187" s="9" t="str">
        <f t="shared" si="3"/>
        <v>Não</v>
      </c>
      <c r="K187" s="250">
        <v>44276</v>
      </c>
      <c r="L187" s="6"/>
      <c r="M187" s="6" t="s">
        <v>267</v>
      </c>
      <c r="N187" s="10">
        <v>1.4999999999999999E-2</v>
      </c>
      <c r="O187" s="9" t="s">
        <v>84</v>
      </c>
      <c r="P187" s="252">
        <v>0.1</v>
      </c>
      <c r="Q187" s="25"/>
      <c r="R187" s="115"/>
      <c r="S187" s="7" t="s">
        <v>208</v>
      </c>
      <c r="T187" s="6" t="s">
        <v>1593</v>
      </c>
      <c r="U187" s="6" t="s">
        <v>117</v>
      </c>
      <c r="V187" s="26" t="e">
        <f t="shared" ca="1" si="2"/>
        <v>#NAME?</v>
      </c>
      <c r="W187" s="26"/>
      <c r="X187" s="26"/>
      <c r="Y187" s="6" t="s">
        <v>324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3221</v>
      </c>
      <c r="B188" s="112" t="s">
        <v>3536</v>
      </c>
      <c r="C188" s="9">
        <v>381137</v>
      </c>
      <c r="D188" s="9" t="s">
        <v>18</v>
      </c>
      <c r="E188" s="9" t="s">
        <v>19</v>
      </c>
      <c r="F188" s="9" t="s">
        <v>3255</v>
      </c>
      <c r="G188" s="7" t="e">
        <f t="shared" ca="1" si="0"/>
        <v>#NAME?</v>
      </c>
      <c r="H188" s="8" t="s">
        <v>215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3537</v>
      </c>
      <c r="R188" s="115"/>
      <c r="S188" s="7" t="s">
        <v>208</v>
      </c>
      <c r="T188" s="9" t="s">
        <v>3538</v>
      </c>
      <c r="U188" s="6" t="s">
        <v>131</v>
      </c>
      <c r="V188" s="26" t="e">
        <f t="shared" ca="1" si="2"/>
        <v>#NAME?</v>
      </c>
      <c r="W188" s="26"/>
      <c r="X188" s="26"/>
      <c r="Y188" s="6" t="s">
        <v>324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3221</v>
      </c>
      <c r="B189" s="14" t="s">
        <v>1604</v>
      </c>
      <c r="C189" s="9">
        <v>31793</v>
      </c>
      <c r="D189" s="9" t="s">
        <v>18</v>
      </c>
      <c r="E189" s="9" t="s">
        <v>30</v>
      </c>
      <c r="F189" s="6" t="s">
        <v>727</v>
      </c>
      <c r="G189" s="7" t="e">
        <f t="shared" ca="1" si="0"/>
        <v>#NAME?</v>
      </c>
      <c r="H189" s="8" t="s">
        <v>215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267</v>
      </c>
      <c r="N189" s="251">
        <v>1.4999999999999999E-2</v>
      </c>
      <c r="O189" s="9" t="s">
        <v>84</v>
      </c>
      <c r="P189" s="252">
        <v>0.1</v>
      </c>
      <c r="Q189" s="115"/>
      <c r="R189" s="115"/>
      <c r="S189" s="7" t="s">
        <v>208</v>
      </c>
      <c r="T189" s="6" t="s">
        <v>1606</v>
      </c>
      <c r="U189" s="6" t="s">
        <v>127</v>
      </c>
      <c r="V189" s="26" t="e">
        <f t="shared" ca="1" si="2"/>
        <v>#NAME?</v>
      </c>
      <c r="W189" s="26"/>
      <c r="X189" s="26"/>
      <c r="Y189" s="6" t="s">
        <v>324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3221</v>
      </c>
      <c r="B190" s="14" t="s">
        <v>3539</v>
      </c>
      <c r="C190" s="9">
        <v>266389</v>
      </c>
      <c r="D190" s="9" t="s">
        <v>18</v>
      </c>
      <c r="E190" s="9" t="s">
        <v>30</v>
      </c>
      <c r="F190" s="9" t="s">
        <v>3271</v>
      </c>
      <c r="G190" s="7" t="e">
        <f t="shared" ca="1" si="0"/>
        <v>#NAME?</v>
      </c>
      <c r="H190" s="8" t="s">
        <v>224</v>
      </c>
      <c r="I190" s="26" t="s">
        <v>225</v>
      </c>
      <c r="J190" s="9" t="str">
        <f t="shared" si="3"/>
        <v>Não</v>
      </c>
      <c r="K190" s="27">
        <v>44358</v>
      </c>
      <c r="L190" s="6"/>
      <c r="M190" s="6" t="s">
        <v>83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208</v>
      </c>
      <c r="T190" s="6" t="s">
        <v>3540</v>
      </c>
      <c r="U190" s="6" t="s">
        <v>117</v>
      </c>
      <c r="V190" s="26" t="e">
        <f t="shared" ca="1" si="2"/>
        <v>#NAME?</v>
      </c>
      <c r="W190" s="26"/>
      <c r="X190" s="26"/>
      <c r="Y190" s="6" t="s">
        <v>324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3221</v>
      </c>
      <c r="B191" s="3" t="s">
        <v>3541</v>
      </c>
      <c r="C191" s="9">
        <v>327484</v>
      </c>
      <c r="D191" s="9" t="s">
        <v>18</v>
      </c>
      <c r="E191" s="9" t="s">
        <v>19</v>
      </c>
      <c r="F191" s="6" t="s">
        <v>3371</v>
      </c>
      <c r="G191" s="7" t="e">
        <f t="shared" ca="1" si="0"/>
        <v>#NAME?</v>
      </c>
      <c r="H191" s="8" t="s">
        <v>206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326</v>
      </c>
      <c r="N191" s="10">
        <v>0.01</v>
      </c>
      <c r="O191" s="9" t="s">
        <v>248</v>
      </c>
      <c r="P191" s="252">
        <v>0.2</v>
      </c>
      <c r="Q191" s="115"/>
      <c r="R191" s="115"/>
      <c r="S191" s="7" t="s">
        <v>208</v>
      </c>
      <c r="T191" s="6" t="s">
        <v>3542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3232</v>
      </c>
      <c r="BH191" s="117">
        <v>0</v>
      </c>
      <c r="BI191" s="117" t="s">
        <v>3232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3221</v>
      </c>
      <c r="B192" s="14" t="s">
        <v>3543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224</v>
      </c>
      <c r="I192" s="26" t="s">
        <v>225</v>
      </c>
      <c r="J192" s="9" t="str">
        <f t="shared" si="3"/>
        <v>Sim</v>
      </c>
      <c r="K192" s="250">
        <v>44656</v>
      </c>
      <c r="L192" s="6"/>
      <c r="M192" s="6" t="s">
        <v>326</v>
      </c>
      <c r="N192" s="251">
        <v>2.5000000000000001E-2</v>
      </c>
      <c r="O192" s="9" t="s">
        <v>248</v>
      </c>
      <c r="P192" s="252">
        <v>0.2</v>
      </c>
      <c r="Q192" s="30" t="s">
        <v>3544</v>
      </c>
      <c r="R192" s="30"/>
      <c r="S192" s="7" t="s">
        <v>208</v>
      </c>
      <c r="T192" s="6" t="s">
        <v>1616</v>
      </c>
      <c r="U192" s="6" t="s">
        <v>117</v>
      </c>
      <c r="V192" s="26" t="e">
        <f t="shared" ca="1" si="2"/>
        <v>#NAME?</v>
      </c>
      <c r="W192" s="26"/>
      <c r="X192" s="26"/>
      <c r="Y192" s="6" t="s">
        <v>324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3221</v>
      </c>
      <c r="B193" s="14" t="s">
        <v>3545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206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999</v>
      </c>
      <c r="N193" s="6" t="s">
        <v>3546</v>
      </c>
      <c r="O193" s="9" t="s">
        <v>248</v>
      </c>
      <c r="P193" s="252">
        <v>0.2</v>
      </c>
      <c r="Q193" s="253"/>
      <c r="R193" s="253"/>
      <c r="S193" s="7" t="s">
        <v>208</v>
      </c>
      <c r="T193" s="6" t="s">
        <v>1616</v>
      </c>
      <c r="U193" s="6" t="s">
        <v>117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3221</v>
      </c>
      <c r="B194" s="14" t="s">
        <v>3547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224</v>
      </c>
      <c r="I194" s="26" t="s">
        <v>225</v>
      </c>
      <c r="J194" s="9" t="str">
        <f t="shared" si="3"/>
        <v>Sim</v>
      </c>
      <c r="K194" s="250">
        <v>44278</v>
      </c>
      <c r="L194" s="7"/>
      <c r="M194" s="6" t="s">
        <v>424</v>
      </c>
      <c r="N194" s="10">
        <v>0.02</v>
      </c>
      <c r="O194" s="9" t="s">
        <v>84</v>
      </c>
      <c r="P194" s="252">
        <v>0.2</v>
      </c>
      <c r="Q194" s="115" t="s">
        <v>3466</v>
      </c>
      <c r="R194" s="115"/>
      <c r="S194" s="7" t="s">
        <v>208</v>
      </c>
      <c r="T194" s="6" t="s">
        <v>1623</v>
      </c>
      <c r="U194" s="6" t="s">
        <v>117</v>
      </c>
      <c r="V194" s="26" t="e">
        <f t="shared" ca="1" si="2"/>
        <v>#NAME?</v>
      </c>
      <c r="W194" s="26"/>
      <c r="X194" s="26"/>
      <c r="Y194" s="6" t="s">
        <v>324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3221</v>
      </c>
      <c r="B195" s="14" t="s">
        <v>3547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224</v>
      </c>
      <c r="I195" s="26" t="s">
        <v>225</v>
      </c>
      <c r="J195" s="9" t="str">
        <f t="shared" si="3"/>
        <v>Sim</v>
      </c>
      <c r="K195" s="250">
        <v>44278</v>
      </c>
      <c r="L195" s="6"/>
      <c r="M195" s="6" t="s">
        <v>326</v>
      </c>
      <c r="N195" s="251">
        <v>2.5000000000000001E-2</v>
      </c>
      <c r="O195" s="9" t="s">
        <v>248</v>
      </c>
      <c r="P195" s="252">
        <v>0.2</v>
      </c>
      <c r="Q195" s="115" t="s">
        <v>3466</v>
      </c>
      <c r="R195" s="115"/>
      <c r="S195" s="7" t="s">
        <v>208</v>
      </c>
      <c r="T195" s="6" t="s">
        <v>1623</v>
      </c>
      <c r="U195" s="6" t="s">
        <v>117</v>
      </c>
      <c r="V195" s="26" t="e">
        <f t="shared" ca="1" si="2"/>
        <v>#NAME?</v>
      </c>
      <c r="W195" s="26"/>
      <c r="X195" s="26"/>
      <c r="Y195" s="6" t="s">
        <v>324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3221</v>
      </c>
      <c r="B196" s="3" t="s">
        <v>3548</v>
      </c>
      <c r="C196" s="9">
        <v>320310</v>
      </c>
      <c r="D196" s="9" t="s">
        <v>3223</v>
      </c>
      <c r="E196" s="9" t="s">
        <v>19</v>
      </c>
      <c r="F196" s="6" t="s">
        <v>3230</v>
      </c>
      <c r="G196" s="7" t="e">
        <f t="shared" ca="1" si="0"/>
        <v>#NAME?</v>
      </c>
      <c r="H196" s="8" t="s">
        <v>206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267</v>
      </c>
      <c r="N196" s="10">
        <v>0.01</v>
      </c>
      <c r="O196" s="9" t="s">
        <v>84</v>
      </c>
      <c r="P196" s="252">
        <v>0.1</v>
      </c>
      <c r="Q196" s="253"/>
      <c r="R196" s="253"/>
      <c r="S196" s="7" t="s">
        <v>208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3232</v>
      </c>
      <c r="BH196" s="117">
        <v>0</v>
      </c>
      <c r="BI196" s="117" t="s">
        <v>3232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3221</v>
      </c>
      <c r="B197" s="3" t="s">
        <v>3549</v>
      </c>
      <c r="C197" s="9">
        <v>35930</v>
      </c>
      <c r="D197" s="9" t="s">
        <v>3223</v>
      </c>
      <c r="E197" s="9" t="s">
        <v>19</v>
      </c>
      <c r="F197" s="6" t="s">
        <v>3230</v>
      </c>
      <c r="G197" s="7" t="e">
        <f t="shared" ca="1" si="0"/>
        <v>#NAME?</v>
      </c>
      <c r="H197" s="8" t="s">
        <v>206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267</v>
      </c>
      <c r="N197" s="10">
        <v>1.4999999999999999E-2</v>
      </c>
      <c r="O197" s="9" t="s">
        <v>84</v>
      </c>
      <c r="P197" s="252">
        <v>0.1</v>
      </c>
      <c r="Q197" s="115"/>
      <c r="R197" s="115"/>
      <c r="S197" s="7" t="s">
        <v>208</v>
      </c>
      <c r="T197" s="6" t="s">
        <v>3550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3232</v>
      </c>
      <c r="BH197" s="117">
        <v>0</v>
      </c>
      <c r="BI197" s="117" t="s">
        <v>3232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3221</v>
      </c>
      <c r="B198" s="14" t="s">
        <v>3551</v>
      </c>
      <c r="C198" s="9">
        <v>32362</v>
      </c>
      <c r="D198" s="9" t="s">
        <v>18</v>
      </c>
      <c r="E198" s="9" t="s">
        <v>30</v>
      </c>
      <c r="F198" s="9" t="s">
        <v>93</v>
      </c>
      <c r="G198" s="7" t="e">
        <f t="shared" ca="1" si="0"/>
        <v>#NAME?</v>
      </c>
      <c r="H198" s="8" t="s">
        <v>224</v>
      </c>
      <c r="I198" s="26" t="s">
        <v>225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208</v>
      </c>
      <c r="T198" s="6" t="s">
        <v>3552</v>
      </c>
      <c r="U198" s="6" t="s">
        <v>117</v>
      </c>
      <c r="V198" s="26" t="e">
        <f t="shared" ca="1" si="2"/>
        <v>#NAME?</v>
      </c>
      <c r="W198" s="26"/>
      <c r="X198" s="26"/>
      <c r="Y198" s="6" t="s">
        <v>324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3221</v>
      </c>
      <c r="B199" s="112" t="s">
        <v>3553</v>
      </c>
      <c r="C199" s="9">
        <v>32254</v>
      </c>
      <c r="D199" s="9" t="s">
        <v>18</v>
      </c>
      <c r="E199" s="9" t="s">
        <v>30</v>
      </c>
      <c r="F199" s="9" t="s">
        <v>93</v>
      </c>
      <c r="G199" s="7" t="e">
        <f t="shared" ca="1" si="0"/>
        <v>#NAME?</v>
      </c>
      <c r="H199" s="8" t="s">
        <v>224</v>
      </c>
      <c r="I199" s="26" t="s">
        <v>225</v>
      </c>
      <c r="J199" s="9" t="str">
        <f t="shared" si="3"/>
        <v>Não</v>
      </c>
      <c r="K199" s="250">
        <v>44263</v>
      </c>
      <c r="L199" s="6"/>
      <c r="M199" s="6" t="s">
        <v>267</v>
      </c>
      <c r="N199" s="10">
        <v>1.4999999999999999E-2</v>
      </c>
      <c r="O199" s="9" t="s">
        <v>84</v>
      </c>
      <c r="P199" s="252">
        <v>0.1</v>
      </c>
      <c r="Q199" s="47"/>
      <c r="R199" s="47"/>
      <c r="S199" s="7" t="s">
        <v>208</v>
      </c>
      <c r="T199" s="9" t="s">
        <v>3554</v>
      </c>
      <c r="U199" s="6" t="s">
        <v>117</v>
      </c>
      <c r="V199" s="26" t="e">
        <f t="shared" ca="1" si="2"/>
        <v>#NAME?</v>
      </c>
      <c r="W199" s="26"/>
      <c r="X199" s="26"/>
      <c r="Y199" s="6" t="s">
        <v>210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3221</v>
      </c>
      <c r="B200" s="39" t="s">
        <v>3555</v>
      </c>
      <c r="C200" s="9">
        <v>577499</v>
      </c>
      <c r="D200" s="9" t="s">
        <v>3223</v>
      </c>
      <c r="E200" s="9" t="s">
        <v>19</v>
      </c>
      <c r="F200" s="9" t="s">
        <v>3224</v>
      </c>
      <c r="G200" s="7" t="e">
        <f t="shared" ca="1" si="0"/>
        <v>#NAME?</v>
      </c>
      <c r="H200" s="8" t="s">
        <v>224</v>
      </c>
      <c r="I200" s="26" t="s">
        <v>225</v>
      </c>
      <c r="J200" s="9" t="str">
        <f t="shared" si="3"/>
        <v>Sim</v>
      </c>
      <c r="K200" s="250">
        <v>43879</v>
      </c>
      <c r="L200" s="6"/>
      <c r="M200" s="6" t="s">
        <v>267</v>
      </c>
      <c r="N200" s="10">
        <v>1.4999999999999999E-2</v>
      </c>
      <c r="O200" s="9" t="s">
        <v>23</v>
      </c>
      <c r="P200" s="252">
        <v>0</v>
      </c>
      <c r="Q200" s="115" t="s">
        <v>3466</v>
      </c>
      <c r="R200" s="47"/>
      <c r="S200" s="7" t="s">
        <v>208</v>
      </c>
      <c r="T200" s="9" t="s">
        <v>1654</v>
      </c>
      <c r="U200" s="6" t="s">
        <v>19</v>
      </c>
      <c r="V200" s="26" t="e">
        <f t="shared" ca="1" si="2"/>
        <v>#NAME?</v>
      </c>
      <c r="W200" s="26"/>
      <c r="X200" s="26"/>
      <c r="Y200" s="6" t="s">
        <v>324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3221</v>
      </c>
      <c r="B201" s="14" t="s">
        <v>3556</v>
      </c>
      <c r="C201" s="9">
        <v>32702</v>
      </c>
      <c r="D201" s="9" t="s">
        <v>18</v>
      </c>
      <c r="E201" s="9" t="s">
        <v>19</v>
      </c>
      <c r="F201" s="9" t="s">
        <v>279</v>
      </c>
      <c r="G201" s="7" t="e">
        <f t="shared" ca="1" si="0"/>
        <v>#NAME?</v>
      </c>
      <c r="H201" s="8" t="s">
        <v>224</v>
      </c>
      <c r="I201" s="26" t="s">
        <v>225</v>
      </c>
      <c r="J201" s="9" t="str">
        <f t="shared" si="3"/>
        <v>Sim</v>
      </c>
      <c r="K201" s="250">
        <v>43851</v>
      </c>
      <c r="L201" s="6"/>
      <c r="M201" s="6" t="s">
        <v>83</v>
      </c>
      <c r="N201" s="10">
        <v>1.2E-2</v>
      </c>
      <c r="O201" s="9" t="s">
        <v>23</v>
      </c>
      <c r="P201" s="252">
        <v>0</v>
      </c>
      <c r="Q201" s="115" t="s">
        <v>3557</v>
      </c>
      <c r="R201" s="115" t="s">
        <v>3558</v>
      </c>
      <c r="S201" s="7" t="s">
        <v>208</v>
      </c>
      <c r="T201" s="6" t="s">
        <v>3559</v>
      </c>
      <c r="U201" s="6" t="s">
        <v>19</v>
      </c>
      <c r="V201" s="26" t="e">
        <f t="shared" ca="1" si="2"/>
        <v>#NAME?</v>
      </c>
      <c r="W201" s="26"/>
      <c r="X201" s="26"/>
      <c r="Y201" s="6" t="s">
        <v>324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3221</v>
      </c>
      <c r="B202" s="14" t="s">
        <v>3560</v>
      </c>
      <c r="C202" s="9">
        <v>435597</v>
      </c>
      <c r="D202" s="9" t="s">
        <v>3223</v>
      </c>
      <c r="E202" s="9" t="s">
        <v>19</v>
      </c>
      <c r="F202" s="9" t="s">
        <v>3224</v>
      </c>
      <c r="G202" s="7" t="e">
        <f t="shared" ca="1" si="0"/>
        <v>#NAME?</v>
      </c>
      <c r="H202" s="8" t="s">
        <v>224</v>
      </c>
      <c r="I202" s="26" t="s">
        <v>225</v>
      </c>
      <c r="J202" s="9" t="str">
        <f t="shared" si="3"/>
        <v>Sim</v>
      </c>
      <c r="K202" s="250">
        <v>43711</v>
      </c>
      <c r="L202" s="6"/>
      <c r="M202" s="6" t="s">
        <v>267</v>
      </c>
      <c r="N202" s="251">
        <v>0.01</v>
      </c>
      <c r="O202" s="9" t="s">
        <v>84</v>
      </c>
      <c r="P202" s="252">
        <v>0.1</v>
      </c>
      <c r="Q202" s="115" t="s">
        <v>3247</v>
      </c>
      <c r="R202" s="115"/>
      <c r="S202" s="7" t="s">
        <v>208</v>
      </c>
      <c r="T202" s="6" t="s">
        <v>3561</v>
      </c>
      <c r="U202" s="6" t="s">
        <v>19</v>
      </c>
      <c r="V202" s="26" t="e">
        <f t="shared" ca="1" si="2"/>
        <v>#NAME?</v>
      </c>
      <c r="W202" s="26"/>
      <c r="X202" s="26"/>
      <c r="Y202" s="6" t="s">
        <v>324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3221</v>
      </c>
      <c r="B203" s="14" t="s">
        <v>3562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206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83</v>
      </c>
      <c r="N203" s="10">
        <v>1.2E-2</v>
      </c>
      <c r="O203" s="9" t="s">
        <v>23</v>
      </c>
      <c r="P203" s="252">
        <v>0</v>
      </c>
      <c r="Q203" s="30"/>
      <c r="R203" s="253" t="s">
        <v>3563</v>
      </c>
      <c r="S203" s="7" t="s">
        <v>208</v>
      </c>
      <c r="T203" s="6" t="s">
        <v>3564</v>
      </c>
      <c r="U203" s="6" t="s">
        <v>117</v>
      </c>
      <c r="V203" s="26" t="e">
        <f t="shared" ca="1" si="2"/>
        <v>#NAME?</v>
      </c>
      <c r="W203" s="26"/>
      <c r="X203" s="26"/>
      <c r="Y203" s="6" t="s">
        <v>324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3221</v>
      </c>
      <c r="B204" s="3" t="s">
        <v>3565</v>
      </c>
      <c r="C204" s="9">
        <v>446205</v>
      </c>
      <c r="D204" s="9" t="s">
        <v>3223</v>
      </c>
      <c r="E204" s="9" t="s">
        <v>19</v>
      </c>
      <c r="F204" s="6" t="s">
        <v>3224</v>
      </c>
      <c r="G204" s="7" t="e">
        <f t="shared" ca="1" si="0"/>
        <v>#NAME?</v>
      </c>
      <c r="H204" s="8" t="s">
        <v>206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83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208</v>
      </c>
      <c r="T204" s="6" t="s">
        <v>3566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3232</v>
      </c>
      <c r="BH204" s="117">
        <v>0</v>
      </c>
      <c r="BI204" s="117" t="s">
        <v>3232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3221</v>
      </c>
      <c r="B205" s="3" t="s">
        <v>3567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206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83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208</v>
      </c>
      <c r="T205" s="6" t="s">
        <v>3568</v>
      </c>
      <c r="U205" s="6" t="s">
        <v>117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3221</v>
      </c>
      <c r="B206" s="14" t="s">
        <v>3569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224</v>
      </c>
      <c r="I206" s="26" t="s">
        <v>225</v>
      </c>
      <c r="J206" s="9" t="str">
        <f t="shared" si="3"/>
        <v>Não</v>
      </c>
      <c r="K206" s="250">
        <v>44280</v>
      </c>
      <c r="L206" s="6"/>
      <c r="M206" s="6" t="s">
        <v>267</v>
      </c>
      <c r="N206" s="10">
        <v>1.4999999999999999E-2</v>
      </c>
      <c r="O206" s="9" t="s">
        <v>84</v>
      </c>
      <c r="P206" s="252">
        <v>0.1</v>
      </c>
      <c r="Q206" s="115"/>
      <c r="R206" s="115" t="s">
        <v>3570</v>
      </c>
      <c r="S206" s="7" t="s">
        <v>208</v>
      </c>
      <c r="T206" s="6" t="s">
        <v>1698</v>
      </c>
      <c r="U206" s="6" t="s">
        <v>117</v>
      </c>
      <c r="V206" s="26" t="e">
        <f t="shared" ca="1" si="2"/>
        <v>#NAME?</v>
      </c>
      <c r="W206" s="26"/>
      <c r="X206" s="26"/>
      <c r="Y206" s="6" t="s">
        <v>324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3221</v>
      </c>
      <c r="B207" s="3" t="s">
        <v>3571</v>
      </c>
      <c r="C207" s="9">
        <v>317557</v>
      </c>
      <c r="D207" s="9" t="s">
        <v>3289</v>
      </c>
      <c r="E207" s="9" t="s">
        <v>19</v>
      </c>
      <c r="F207" s="6" t="s">
        <v>3289</v>
      </c>
      <c r="G207" s="7" t="e">
        <f t="shared" ca="1" si="0"/>
        <v>#NAME?</v>
      </c>
      <c r="H207" s="8" t="s">
        <v>206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326</v>
      </c>
      <c r="N207" s="10">
        <v>0.02</v>
      </c>
      <c r="O207" s="9" t="s">
        <v>248</v>
      </c>
      <c r="P207" s="252">
        <v>0.2</v>
      </c>
      <c r="Q207" s="115"/>
      <c r="R207" s="115"/>
      <c r="S207" s="7" t="s">
        <v>208</v>
      </c>
      <c r="T207" s="6" t="s">
        <v>3572</v>
      </c>
      <c r="U207" s="6" t="s">
        <v>19</v>
      </c>
      <c r="V207" s="26" t="e">
        <f t="shared" ca="1" si="2"/>
        <v>#NAME?</v>
      </c>
      <c r="W207" s="26"/>
      <c r="X207" s="26"/>
      <c r="Y207" s="6" t="s">
        <v>324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3232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3221</v>
      </c>
      <c r="B208" s="14" t="s">
        <v>3573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206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424</v>
      </c>
      <c r="N208" s="10">
        <v>0.02</v>
      </c>
      <c r="O208" s="9" t="s">
        <v>84</v>
      </c>
      <c r="P208" s="252">
        <v>0.2</v>
      </c>
      <c r="Q208" s="30"/>
      <c r="R208" s="30"/>
      <c r="S208" s="7" t="s">
        <v>208</v>
      </c>
      <c r="T208" s="6" t="s">
        <v>3574</v>
      </c>
      <c r="U208" s="6" t="s">
        <v>117</v>
      </c>
      <c r="V208" s="26" t="e">
        <f t="shared" ca="1" si="2"/>
        <v>#NAME?</v>
      </c>
      <c r="W208" s="26"/>
      <c r="X208" s="26"/>
      <c r="Y208" s="6" t="s">
        <v>324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3232</v>
      </c>
      <c r="BH208" s="117">
        <v>0</v>
      </c>
      <c r="BI208" s="117" t="s">
        <v>3232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3221</v>
      </c>
      <c r="B209" s="39" t="s">
        <v>3575</v>
      </c>
      <c r="C209" s="9">
        <v>85867</v>
      </c>
      <c r="D209" s="9" t="s">
        <v>3289</v>
      </c>
      <c r="E209" s="9" t="s">
        <v>19</v>
      </c>
      <c r="F209" s="9" t="s">
        <v>3289</v>
      </c>
      <c r="G209" s="7" t="e">
        <f t="shared" ca="1" si="0"/>
        <v>#NAME?</v>
      </c>
      <c r="H209" s="8" t="s">
        <v>215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326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208</v>
      </c>
      <c r="T209" s="9" t="s">
        <v>3576</v>
      </c>
      <c r="U209" s="9" t="s">
        <v>19</v>
      </c>
      <c r="V209" s="26" t="e">
        <f t="shared" ca="1" si="2"/>
        <v>#NAME?</v>
      </c>
      <c r="W209" s="26"/>
      <c r="X209" s="26"/>
      <c r="Y209" s="6" t="s">
        <v>324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3221</v>
      </c>
      <c r="B210" s="14" t="s">
        <v>1708</v>
      </c>
      <c r="C210" s="9">
        <v>33722</v>
      </c>
      <c r="D210" s="9" t="s">
        <v>18</v>
      </c>
      <c r="E210" s="9" t="s">
        <v>30</v>
      </c>
      <c r="F210" s="9" t="s">
        <v>93</v>
      </c>
      <c r="G210" s="7" t="e">
        <f t="shared" ca="1" si="0"/>
        <v>#NAME?</v>
      </c>
      <c r="H210" s="8" t="s">
        <v>224</v>
      </c>
      <c r="I210" s="26" t="s">
        <v>225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3577</v>
      </c>
      <c r="S210" s="7" t="s">
        <v>208</v>
      </c>
      <c r="T210" s="6" t="s">
        <v>1711</v>
      </c>
      <c r="U210" s="6" t="s">
        <v>117</v>
      </c>
      <c r="V210" s="26" t="e">
        <f t="shared" ca="1" si="2"/>
        <v>#NAME?</v>
      </c>
      <c r="W210" s="26"/>
      <c r="X210" s="26"/>
      <c r="Y210" s="6" t="s">
        <v>324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3221</v>
      </c>
      <c r="B211" s="112" t="s">
        <v>1712</v>
      </c>
      <c r="C211" s="9">
        <v>388028</v>
      </c>
      <c r="D211" s="9" t="s">
        <v>18</v>
      </c>
      <c r="E211" s="9" t="s">
        <v>19</v>
      </c>
      <c r="F211" s="7" t="s">
        <v>338</v>
      </c>
      <c r="G211" s="7" t="e">
        <f t="shared" ca="1" si="0"/>
        <v>#NAME?</v>
      </c>
      <c r="H211" s="8" t="s">
        <v>224</v>
      </c>
      <c r="I211" s="26" t="s">
        <v>225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208</v>
      </c>
      <c r="T211" s="9" t="s">
        <v>1714</v>
      </c>
      <c r="U211" s="6" t="s">
        <v>276</v>
      </c>
      <c r="V211" s="26" t="e">
        <f t="shared" ca="1" si="2"/>
        <v>#NAME?</v>
      </c>
      <c r="W211" s="26"/>
      <c r="X211" s="26"/>
      <c r="Y211" s="6" t="s">
        <v>324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3221</v>
      </c>
      <c r="B212" s="112" t="s">
        <v>3578</v>
      </c>
      <c r="C212" s="9">
        <v>388035</v>
      </c>
      <c r="D212" s="9" t="s">
        <v>18</v>
      </c>
      <c r="E212" s="9" t="s">
        <v>19</v>
      </c>
      <c r="F212" s="7" t="s">
        <v>338</v>
      </c>
      <c r="G212" s="7" t="e">
        <f t="shared" ca="1" si="0"/>
        <v>#NAME?</v>
      </c>
      <c r="H212" s="8" t="s">
        <v>224</v>
      </c>
      <c r="I212" s="26" t="s">
        <v>225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254</v>
      </c>
      <c r="T212" s="9" t="s">
        <v>1600</v>
      </c>
      <c r="U212" s="6" t="s">
        <v>276</v>
      </c>
      <c r="V212" s="26" t="e">
        <f t="shared" ca="1" si="2"/>
        <v>#NAME?</v>
      </c>
      <c r="W212" s="26"/>
      <c r="X212" s="26"/>
      <c r="Y212" s="6" t="s">
        <v>324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3221</v>
      </c>
      <c r="B213" s="14" t="s">
        <v>1722</v>
      </c>
      <c r="C213" s="9">
        <v>330314</v>
      </c>
      <c r="D213" s="9" t="s">
        <v>18</v>
      </c>
      <c r="E213" s="9" t="s">
        <v>30</v>
      </c>
      <c r="F213" s="9" t="s">
        <v>93</v>
      </c>
      <c r="G213" s="7" t="e">
        <f t="shared" ca="1" si="0"/>
        <v>#NAME?</v>
      </c>
      <c r="H213" s="8" t="s">
        <v>224</v>
      </c>
      <c r="I213" s="26" t="s">
        <v>225</v>
      </c>
      <c r="J213" s="9" t="str">
        <f t="shared" si="3"/>
        <v>Sim</v>
      </c>
      <c r="K213" s="250">
        <v>44263</v>
      </c>
      <c r="L213" s="6"/>
      <c r="M213" s="6" t="s">
        <v>326</v>
      </c>
      <c r="N213" s="10">
        <v>2.5000000000000001E-2</v>
      </c>
      <c r="O213" s="9" t="s">
        <v>248</v>
      </c>
      <c r="P213" s="252">
        <v>0.2</v>
      </c>
      <c r="Q213" s="115" t="s">
        <v>3579</v>
      </c>
      <c r="R213" s="115" t="s">
        <v>3503</v>
      </c>
      <c r="S213" s="7" t="s">
        <v>208</v>
      </c>
      <c r="T213" s="6" t="s">
        <v>1724</v>
      </c>
      <c r="U213" s="6" t="s">
        <v>117</v>
      </c>
      <c r="V213" s="26" t="e">
        <f t="shared" ca="1" si="2"/>
        <v>#NAME?</v>
      </c>
      <c r="W213" s="26"/>
      <c r="X213" s="26"/>
      <c r="Y213" s="6" t="s">
        <v>210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3221</v>
      </c>
      <c r="B214" s="14" t="s">
        <v>3580</v>
      </c>
      <c r="C214" s="9">
        <v>285004</v>
      </c>
      <c r="D214" s="9" t="s">
        <v>18</v>
      </c>
      <c r="E214" s="9" t="s">
        <v>30</v>
      </c>
      <c r="F214" s="9" t="s">
        <v>93</v>
      </c>
      <c r="G214" s="7" t="e">
        <f t="shared" ca="1" si="0"/>
        <v>#NAME?</v>
      </c>
      <c r="H214" s="8" t="s">
        <v>224</v>
      </c>
      <c r="I214" s="26" t="s">
        <v>225</v>
      </c>
      <c r="J214" s="9" t="str">
        <f t="shared" si="3"/>
        <v>Não</v>
      </c>
      <c r="K214" s="250">
        <v>44319</v>
      </c>
      <c r="L214" s="6"/>
      <c r="M214" s="6" t="s">
        <v>267</v>
      </c>
      <c r="N214" s="10">
        <v>1.4999999999999999E-2</v>
      </c>
      <c r="O214" s="9" t="s">
        <v>84</v>
      </c>
      <c r="P214" s="252">
        <v>0.1</v>
      </c>
      <c r="Q214" s="30"/>
      <c r="R214" s="30" t="s">
        <v>3581</v>
      </c>
      <c r="S214" s="7" t="s">
        <v>208</v>
      </c>
      <c r="T214" s="6" t="s">
        <v>3582</v>
      </c>
      <c r="U214" s="6" t="s">
        <v>117</v>
      </c>
      <c r="V214" s="26" t="e">
        <f t="shared" ca="1" si="2"/>
        <v>#NAME?</v>
      </c>
      <c r="W214" s="26"/>
      <c r="X214" s="26"/>
      <c r="Y214" s="6" t="s">
        <v>324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3221</v>
      </c>
      <c r="B215" s="3" t="s">
        <v>3583</v>
      </c>
      <c r="C215" s="9">
        <v>338374</v>
      </c>
      <c r="D215" s="9" t="s">
        <v>3223</v>
      </c>
      <c r="E215" s="9" t="s">
        <v>19</v>
      </c>
      <c r="F215" s="6" t="s">
        <v>3230</v>
      </c>
      <c r="G215" s="7" t="e">
        <f t="shared" ca="1" si="0"/>
        <v>#NAME?</v>
      </c>
      <c r="H215" s="8" t="s">
        <v>206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267</v>
      </c>
      <c r="N215" s="10">
        <v>0.01</v>
      </c>
      <c r="O215" s="9" t="s">
        <v>84</v>
      </c>
      <c r="P215" s="252">
        <v>0.1</v>
      </c>
      <c r="Q215" s="253"/>
      <c r="R215" s="115"/>
      <c r="S215" s="7" t="s">
        <v>208</v>
      </c>
      <c r="T215" s="6" t="s">
        <v>3584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3232</v>
      </c>
      <c r="BH215" s="117">
        <v>0</v>
      </c>
      <c r="BI215" s="117" t="s">
        <v>3232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3221</v>
      </c>
      <c r="B216" s="14" t="s">
        <v>3585</v>
      </c>
      <c r="C216" s="9">
        <v>437539</v>
      </c>
      <c r="D216" s="9" t="s">
        <v>3223</v>
      </c>
      <c r="E216" s="9" t="s">
        <v>19</v>
      </c>
      <c r="F216" s="6" t="s">
        <v>3224</v>
      </c>
      <c r="G216" s="7" t="e">
        <f t="shared" ca="1" si="0"/>
        <v>#NAME?</v>
      </c>
      <c r="H216" s="8" t="s">
        <v>206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267</v>
      </c>
      <c r="N216" s="10">
        <v>0.01</v>
      </c>
      <c r="O216" s="9" t="s">
        <v>84</v>
      </c>
      <c r="P216" s="252">
        <v>0.1</v>
      </c>
      <c r="Q216" s="253"/>
      <c r="R216" s="115"/>
      <c r="S216" s="7" t="s">
        <v>208</v>
      </c>
      <c r="T216" s="6" t="s">
        <v>3586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3232</v>
      </c>
      <c r="BH216" s="117">
        <v>0</v>
      </c>
      <c r="BI216" s="117" t="s">
        <v>3232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3221</v>
      </c>
      <c r="B217" s="14" t="s">
        <v>3587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206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267</v>
      </c>
      <c r="N217" s="10">
        <v>1.4999999999999999E-2</v>
      </c>
      <c r="O217" s="9" t="s">
        <v>84</v>
      </c>
      <c r="P217" s="252">
        <v>0.1</v>
      </c>
      <c r="Q217" s="30"/>
      <c r="R217" s="30"/>
      <c r="S217" s="7" t="s">
        <v>208</v>
      </c>
      <c r="T217" s="6" t="s">
        <v>3588</v>
      </c>
      <c r="U217" s="6" t="s">
        <v>117</v>
      </c>
      <c r="V217" s="26" t="e">
        <f t="shared" ca="1" si="2"/>
        <v>#NAME?</v>
      </c>
      <c r="W217" s="26"/>
      <c r="X217" s="26"/>
      <c r="Y217" s="6" t="s">
        <v>324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3232</v>
      </c>
      <c r="BH217" s="117">
        <v>0</v>
      </c>
      <c r="BI217" s="117" t="s">
        <v>3232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3221</v>
      </c>
      <c r="B218" s="14" t="s">
        <v>1774</v>
      </c>
      <c r="C218" s="9">
        <v>32879</v>
      </c>
      <c r="D218" s="9" t="s">
        <v>18</v>
      </c>
      <c r="E218" s="9" t="s">
        <v>30</v>
      </c>
      <c r="F218" s="9" t="s">
        <v>93</v>
      </c>
      <c r="G218" s="7" t="e">
        <f t="shared" ca="1" si="0"/>
        <v>#NAME?</v>
      </c>
      <c r="H218" s="8" t="s">
        <v>224</v>
      </c>
      <c r="I218" s="26" t="s">
        <v>225</v>
      </c>
      <c r="J218" s="9" t="str">
        <f t="shared" si="3"/>
        <v>Não</v>
      </c>
      <c r="K218" s="250">
        <v>44273</v>
      </c>
      <c r="L218" s="6"/>
      <c r="M218" s="6" t="s">
        <v>267</v>
      </c>
      <c r="N218" s="10">
        <v>1.4999999999999999E-2</v>
      </c>
      <c r="O218" s="9" t="s">
        <v>84</v>
      </c>
      <c r="P218" s="252">
        <v>0.1</v>
      </c>
      <c r="Q218" s="115"/>
      <c r="R218" s="115"/>
      <c r="S218" s="7" t="s">
        <v>208</v>
      </c>
      <c r="T218" s="6" t="s">
        <v>1776</v>
      </c>
      <c r="U218" s="6" t="s">
        <v>117</v>
      </c>
      <c r="V218" s="26" t="e">
        <f t="shared" ca="1" si="2"/>
        <v>#NAME?</v>
      </c>
      <c r="W218" s="26"/>
      <c r="X218" s="26"/>
      <c r="Y218" s="6" t="s">
        <v>324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3221</v>
      </c>
      <c r="B219" s="112" t="s">
        <v>3589</v>
      </c>
      <c r="C219" s="9">
        <v>33154</v>
      </c>
      <c r="D219" s="9" t="s">
        <v>18</v>
      </c>
      <c r="E219" s="9" t="s">
        <v>30</v>
      </c>
      <c r="F219" s="9" t="s">
        <v>3271</v>
      </c>
      <c r="G219" s="7" t="e">
        <f t="shared" ca="1" si="0"/>
        <v>#NAME?</v>
      </c>
      <c r="H219" s="8" t="s">
        <v>224</v>
      </c>
      <c r="I219" s="26" t="s">
        <v>225</v>
      </c>
      <c r="J219" s="9" t="str">
        <f t="shared" si="3"/>
        <v>Não</v>
      </c>
      <c r="K219" s="250">
        <v>44263</v>
      </c>
      <c r="L219" s="6"/>
      <c r="M219" s="6" t="s">
        <v>83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208</v>
      </c>
      <c r="T219" s="9" t="s">
        <v>1792</v>
      </c>
      <c r="U219" s="6" t="s">
        <v>117</v>
      </c>
      <c r="V219" s="26" t="e">
        <f t="shared" ca="1" si="2"/>
        <v>#NAME?</v>
      </c>
      <c r="W219" s="26"/>
      <c r="X219" s="26"/>
      <c r="Y219" s="6" t="s">
        <v>324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3221</v>
      </c>
      <c r="B220" s="112" t="s">
        <v>3590</v>
      </c>
      <c r="C220" s="9">
        <v>34322</v>
      </c>
      <c r="D220" s="9" t="s">
        <v>18</v>
      </c>
      <c r="E220" s="9" t="s">
        <v>30</v>
      </c>
      <c r="F220" s="9" t="s">
        <v>93</v>
      </c>
      <c r="G220" s="7" t="e">
        <f t="shared" ca="1" si="0"/>
        <v>#NAME?</v>
      </c>
      <c r="H220" s="8" t="s">
        <v>224</v>
      </c>
      <c r="I220" s="26" t="s">
        <v>225</v>
      </c>
      <c r="J220" s="9" t="str">
        <f t="shared" si="3"/>
        <v>Não</v>
      </c>
      <c r="K220" s="250">
        <v>44263</v>
      </c>
      <c r="L220" s="6"/>
      <c r="M220" s="6" t="s">
        <v>424</v>
      </c>
      <c r="N220" s="251">
        <v>0.02</v>
      </c>
      <c r="O220" s="9" t="s">
        <v>84</v>
      </c>
      <c r="P220" s="252">
        <v>0.2</v>
      </c>
      <c r="Q220" s="47"/>
      <c r="R220" s="115" t="s">
        <v>3591</v>
      </c>
      <c r="S220" s="7" t="s">
        <v>208</v>
      </c>
      <c r="T220" s="9" t="s">
        <v>1810</v>
      </c>
      <c r="U220" s="6" t="s">
        <v>117</v>
      </c>
      <c r="V220" s="26" t="e">
        <f t="shared" ca="1" si="2"/>
        <v>#NAME?</v>
      </c>
      <c r="W220" s="26"/>
      <c r="X220" s="26"/>
      <c r="Y220" s="6" t="s">
        <v>324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3221</v>
      </c>
      <c r="B221" s="112" t="s">
        <v>3590</v>
      </c>
      <c r="C221" s="9">
        <v>34368</v>
      </c>
      <c r="D221" s="262" t="s">
        <v>18</v>
      </c>
      <c r="E221" s="262" t="s">
        <v>30</v>
      </c>
      <c r="F221" s="262" t="s">
        <v>93</v>
      </c>
      <c r="G221" s="7" t="e">
        <f t="shared" ca="1" si="0"/>
        <v>#NAME?</v>
      </c>
      <c r="H221" s="263" t="s">
        <v>224</v>
      </c>
      <c r="I221" s="26" t="s">
        <v>225</v>
      </c>
      <c r="J221" s="9" t="str">
        <f t="shared" si="3"/>
        <v>Não</v>
      </c>
      <c r="K221" s="264">
        <v>44390</v>
      </c>
      <c r="L221" s="265"/>
      <c r="M221" s="265" t="s">
        <v>267</v>
      </c>
      <c r="N221" s="269">
        <v>1.4999999999999999E-2</v>
      </c>
      <c r="O221" s="269"/>
      <c r="P221" s="267"/>
      <c r="Q221" s="47"/>
      <c r="R221" s="115" t="s">
        <v>3592</v>
      </c>
      <c r="S221" s="7" t="s">
        <v>208</v>
      </c>
      <c r="T221" s="9" t="s">
        <v>1810</v>
      </c>
      <c r="U221" s="6" t="s">
        <v>117</v>
      </c>
      <c r="V221" s="26" t="e">
        <f t="shared" ca="1" si="2"/>
        <v>#NAME?</v>
      </c>
      <c r="W221" s="26"/>
      <c r="X221" s="26"/>
      <c r="Y221" s="6" t="s">
        <v>324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3221</v>
      </c>
      <c r="B222" s="14" t="s">
        <v>1841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224</v>
      </c>
      <c r="I222" s="26" t="s">
        <v>225</v>
      </c>
      <c r="J222" s="9" t="str">
        <f t="shared" si="3"/>
        <v>Não</v>
      </c>
      <c r="K222" s="250">
        <v>44715</v>
      </c>
      <c r="L222" s="7"/>
      <c r="M222" s="6" t="s">
        <v>83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208</v>
      </c>
      <c r="T222" s="6" t="s">
        <v>1843</v>
      </c>
      <c r="U222" s="6" t="s">
        <v>127</v>
      </c>
      <c r="V222" s="26" t="e">
        <f t="shared" ca="1" si="2"/>
        <v>#NAME?</v>
      </c>
      <c r="W222" s="26"/>
      <c r="X222" s="26"/>
      <c r="Y222" s="6" t="s">
        <v>324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3221</v>
      </c>
      <c r="B223" s="14" t="s">
        <v>3593</v>
      </c>
      <c r="C223" s="9">
        <v>448575</v>
      </c>
      <c r="D223" s="9" t="s">
        <v>18</v>
      </c>
      <c r="E223" s="9" t="s">
        <v>30</v>
      </c>
      <c r="F223" s="9" t="s">
        <v>93</v>
      </c>
      <c r="G223" s="7" t="e">
        <f t="shared" ca="1" si="0"/>
        <v>#NAME?</v>
      </c>
      <c r="H223" s="8" t="s">
        <v>224</v>
      </c>
      <c r="I223" s="26" t="s">
        <v>225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3594</v>
      </c>
      <c r="S223" s="7" t="s">
        <v>208</v>
      </c>
      <c r="T223" s="6" t="s">
        <v>3595</v>
      </c>
      <c r="U223" s="6" t="s">
        <v>117</v>
      </c>
      <c r="V223" s="26" t="e">
        <f t="shared" ca="1" si="2"/>
        <v>#NAME?</v>
      </c>
      <c r="W223" s="26"/>
      <c r="X223" s="26"/>
      <c r="Y223" s="6" t="s">
        <v>324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3221</v>
      </c>
      <c r="B224" s="39" t="s">
        <v>3596</v>
      </c>
      <c r="C224" s="9">
        <v>580912</v>
      </c>
      <c r="D224" s="9" t="s">
        <v>3223</v>
      </c>
      <c r="E224" s="9" t="s">
        <v>19</v>
      </c>
      <c r="F224" s="9" t="s">
        <v>3224</v>
      </c>
      <c r="G224" s="7" t="e">
        <f t="shared" ca="1" si="0"/>
        <v>#NAME?</v>
      </c>
      <c r="H224" s="8" t="s">
        <v>224</v>
      </c>
      <c r="I224" s="26" t="s">
        <v>225</v>
      </c>
      <c r="J224" s="9" t="str">
        <f t="shared" si="3"/>
        <v>Não</v>
      </c>
      <c r="K224" s="250">
        <v>43620</v>
      </c>
      <c r="L224" s="6"/>
      <c r="M224" s="6" t="s">
        <v>267</v>
      </c>
      <c r="N224" s="251">
        <v>1.4999999999999999E-2</v>
      </c>
      <c r="O224" s="9" t="s">
        <v>84</v>
      </c>
      <c r="P224" s="252">
        <v>0.1</v>
      </c>
      <c r="Q224" s="39"/>
      <c r="R224" s="115" t="s">
        <v>3597</v>
      </c>
      <c r="S224" s="7" t="s">
        <v>208</v>
      </c>
      <c r="T224" s="9" t="s">
        <v>3598</v>
      </c>
      <c r="U224" s="6" t="s">
        <v>19</v>
      </c>
      <c r="V224" s="26" t="e">
        <f t="shared" ca="1" si="2"/>
        <v>#NAME?</v>
      </c>
      <c r="W224" s="26"/>
      <c r="X224" s="26"/>
      <c r="Y224" s="6" t="s">
        <v>324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3221</v>
      </c>
      <c r="B225" s="14" t="s">
        <v>1876</v>
      </c>
      <c r="C225" s="9">
        <v>382026</v>
      </c>
      <c r="D225" s="9" t="s">
        <v>18</v>
      </c>
      <c r="E225" s="9" t="s">
        <v>19</v>
      </c>
      <c r="F225" s="9" t="s">
        <v>3599</v>
      </c>
      <c r="G225" s="7" t="e">
        <f t="shared" ca="1" si="0"/>
        <v>#NAME?</v>
      </c>
      <c r="H225" s="8" t="s">
        <v>224</v>
      </c>
      <c r="I225" s="26" t="s">
        <v>225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208</v>
      </c>
      <c r="T225" s="6" t="s">
        <v>1879</v>
      </c>
      <c r="U225" s="6" t="s">
        <v>19</v>
      </c>
      <c r="V225" s="26" t="e">
        <f t="shared" ca="1" si="2"/>
        <v>#NAME?</v>
      </c>
      <c r="W225" s="26"/>
      <c r="X225" s="26"/>
      <c r="Y225" s="6" t="s">
        <v>324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3221</v>
      </c>
      <c r="B226" s="14" t="s">
        <v>3600</v>
      </c>
      <c r="C226" s="9">
        <v>806458</v>
      </c>
      <c r="D226" s="9" t="s">
        <v>18</v>
      </c>
      <c r="E226" s="9" t="s">
        <v>19</v>
      </c>
      <c r="F226" s="9" t="s">
        <v>3255</v>
      </c>
      <c r="G226" s="7" t="e">
        <f t="shared" ca="1" si="0"/>
        <v>#NAME?</v>
      </c>
      <c r="H226" s="8" t="s">
        <v>215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208</v>
      </c>
      <c r="T226" s="12" t="s">
        <v>3601</v>
      </c>
      <c r="U226" s="6" t="s">
        <v>131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3221</v>
      </c>
      <c r="B227" s="3" t="s">
        <v>3602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206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83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208</v>
      </c>
      <c r="T227" s="6" t="s">
        <v>3603</v>
      </c>
      <c r="U227" s="6" t="s">
        <v>117</v>
      </c>
      <c r="V227" s="26" t="e">
        <f t="shared" ca="1" si="2"/>
        <v>#NAME?</v>
      </c>
      <c r="W227" s="26"/>
      <c r="X227" s="26"/>
      <c r="Y227" s="6" t="s">
        <v>324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3221</v>
      </c>
      <c r="B228" s="3" t="s">
        <v>3604</v>
      </c>
      <c r="C228" s="9">
        <v>584239</v>
      </c>
      <c r="D228" s="9" t="s">
        <v>3223</v>
      </c>
      <c r="E228" s="9" t="s">
        <v>19</v>
      </c>
      <c r="F228" s="6" t="s">
        <v>3230</v>
      </c>
      <c r="G228" s="7" t="e">
        <f t="shared" ca="1" si="0"/>
        <v>#NAME?</v>
      </c>
      <c r="H228" s="8" t="s">
        <v>206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83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254</v>
      </c>
      <c r="T228" s="6" t="s">
        <v>3605</v>
      </c>
      <c r="U228" s="6" t="s">
        <v>76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3232</v>
      </c>
      <c r="BH228" s="117">
        <v>0</v>
      </c>
      <c r="BI228" s="117" t="s">
        <v>3232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3221</v>
      </c>
      <c r="B229" s="3" t="s">
        <v>3606</v>
      </c>
      <c r="C229" s="9">
        <v>272112</v>
      </c>
      <c r="D229" s="9" t="s">
        <v>3223</v>
      </c>
      <c r="E229" s="9" t="s">
        <v>19</v>
      </c>
      <c r="F229" s="6" t="s">
        <v>3230</v>
      </c>
      <c r="G229" s="7" t="e">
        <f t="shared" ca="1" si="0"/>
        <v>#NAME?</v>
      </c>
      <c r="H229" s="8" t="s">
        <v>206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83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208</v>
      </c>
      <c r="T229" s="6" t="s">
        <v>3607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3232</v>
      </c>
      <c r="BH229" s="117">
        <v>0</v>
      </c>
      <c r="BI229" s="117" t="s">
        <v>3232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3221</v>
      </c>
      <c r="B230" s="39" t="s">
        <v>3608</v>
      </c>
      <c r="C230" s="9">
        <v>254177</v>
      </c>
      <c r="D230" s="9" t="s">
        <v>18</v>
      </c>
      <c r="E230" s="9" t="s">
        <v>19</v>
      </c>
      <c r="F230" s="9" t="s">
        <v>266</v>
      </c>
      <c r="G230" s="7" t="e">
        <f t="shared" ca="1" si="0"/>
        <v>#NAME?</v>
      </c>
      <c r="H230" s="8" t="s">
        <v>215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326</v>
      </c>
      <c r="N230" s="251">
        <v>0.02</v>
      </c>
      <c r="O230" s="9" t="s">
        <v>248</v>
      </c>
      <c r="P230" s="252">
        <v>0.2</v>
      </c>
      <c r="Q230" s="115"/>
      <c r="R230" s="115" t="s">
        <v>3609</v>
      </c>
      <c r="S230" s="7" t="s">
        <v>208</v>
      </c>
      <c r="T230" s="9" t="s">
        <v>3610</v>
      </c>
      <c r="U230" s="6" t="s">
        <v>19</v>
      </c>
      <c r="V230" s="26" t="e">
        <f t="shared" ca="1" si="2"/>
        <v>#NAME?</v>
      </c>
      <c r="W230" s="26"/>
      <c r="X230" s="26"/>
      <c r="Y230" s="6" t="s">
        <v>324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3221</v>
      </c>
      <c r="B231" s="3" t="s">
        <v>3608</v>
      </c>
      <c r="C231" s="9">
        <v>33371</v>
      </c>
      <c r="D231" s="9" t="s">
        <v>18</v>
      </c>
      <c r="E231" s="9" t="s">
        <v>19</v>
      </c>
      <c r="F231" s="9" t="s">
        <v>266</v>
      </c>
      <c r="G231" s="7" t="e">
        <f t="shared" ca="1" si="0"/>
        <v>#NAME?</v>
      </c>
      <c r="H231" s="8" t="s">
        <v>215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83</v>
      </c>
      <c r="N231" s="28">
        <v>1.2E-2</v>
      </c>
      <c r="O231" s="6" t="s">
        <v>84</v>
      </c>
      <c r="P231" s="252">
        <v>0.1</v>
      </c>
      <c r="Q231" s="115"/>
      <c r="R231" s="115" t="s">
        <v>3611</v>
      </c>
      <c r="S231" s="7" t="s">
        <v>208</v>
      </c>
      <c r="T231" s="6" t="s">
        <v>3610</v>
      </c>
      <c r="U231" s="6" t="s">
        <v>19</v>
      </c>
      <c r="V231" s="26" t="e">
        <f t="shared" ca="1" si="2"/>
        <v>#NAME?</v>
      </c>
      <c r="W231" s="26"/>
      <c r="X231" s="26"/>
      <c r="Y231" s="6" t="s">
        <v>324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3221</v>
      </c>
      <c r="B232" s="39" t="s">
        <v>3612</v>
      </c>
      <c r="C232" s="9">
        <v>439655</v>
      </c>
      <c r="D232" s="9" t="s">
        <v>18</v>
      </c>
      <c r="E232" s="9" t="s">
        <v>19</v>
      </c>
      <c r="F232" s="9" t="s">
        <v>266</v>
      </c>
      <c r="G232" s="7" t="e">
        <f t="shared" ca="1" si="0"/>
        <v>#NAME?</v>
      </c>
      <c r="H232" s="8" t="s">
        <v>215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267</v>
      </c>
      <c r="N232" s="10">
        <v>1.4999999999999999E-2</v>
      </c>
      <c r="O232" s="9" t="s">
        <v>23</v>
      </c>
      <c r="P232" s="252">
        <v>0</v>
      </c>
      <c r="Q232" s="115"/>
      <c r="R232" s="115" t="s">
        <v>3613</v>
      </c>
      <c r="S232" s="7" t="s">
        <v>208</v>
      </c>
      <c r="T232" s="9" t="s">
        <v>3614</v>
      </c>
      <c r="U232" s="6" t="s">
        <v>19</v>
      </c>
      <c r="V232" s="26" t="e">
        <f t="shared" ca="1" si="2"/>
        <v>#NAME?</v>
      </c>
      <c r="W232" s="26"/>
      <c r="X232" s="26"/>
      <c r="Y232" s="6" t="s">
        <v>210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3221</v>
      </c>
      <c r="B233" s="39" t="s">
        <v>3615</v>
      </c>
      <c r="C233" s="9">
        <v>33344</v>
      </c>
      <c r="D233" s="9" t="s">
        <v>18</v>
      </c>
      <c r="E233" s="9" t="s">
        <v>30</v>
      </c>
      <c r="F233" s="9" t="s">
        <v>727</v>
      </c>
      <c r="G233" s="7" t="e">
        <f t="shared" ca="1" si="0"/>
        <v>#NAME?</v>
      </c>
      <c r="H233" s="8" t="s">
        <v>224</v>
      </c>
      <c r="I233" s="26" t="s">
        <v>225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208</v>
      </c>
      <c r="T233" s="9" t="s">
        <v>3616</v>
      </c>
      <c r="U233" s="6" t="s">
        <v>127</v>
      </c>
      <c r="V233" s="26" t="e">
        <f t="shared" ca="1" si="2"/>
        <v>#NAME?</v>
      </c>
      <c r="W233" s="26"/>
      <c r="X233" s="26"/>
      <c r="Y233" s="6" t="s">
        <v>324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3221</v>
      </c>
      <c r="B234" s="3" t="s">
        <v>3615</v>
      </c>
      <c r="C234" s="9">
        <v>560930</v>
      </c>
      <c r="D234" s="9" t="s">
        <v>18</v>
      </c>
      <c r="E234" s="9" t="s">
        <v>30</v>
      </c>
      <c r="F234" s="6" t="s">
        <v>727</v>
      </c>
      <c r="G234" s="7" t="e">
        <f t="shared" ca="1" si="0"/>
        <v>#NAME?</v>
      </c>
      <c r="H234" s="8" t="s">
        <v>206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208</v>
      </c>
      <c r="T234" s="6" t="s">
        <v>3616</v>
      </c>
      <c r="U234" s="6" t="s">
        <v>127</v>
      </c>
      <c r="V234" s="26" t="e">
        <f t="shared" ca="1" si="2"/>
        <v>#NAME?</v>
      </c>
      <c r="W234" s="26"/>
      <c r="X234" s="26"/>
      <c r="Y234" s="6" t="s">
        <v>324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3232</v>
      </c>
      <c r="BH234" s="117">
        <v>0</v>
      </c>
      <c r="BI234" s="117" t="s">
        <v>3232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3221</v>
      </c>
      <c r="B235" s="14" t="s">
        <v>1982</v>
      </c>
      <c r="C235" s="9">
        <v>47841</v>
      </c>
      <c r="D235" s="9" t="s">
        <v>18</v>
      </c>
      <c r="E235" s="9" t="s">
        <v>30</v>
      </c>
      <c r="F235" s="6" t="s">
        <v>93</v>
      </c>
      <c r="G235" s="7" t="e">
        <f t="shared" ca="1" si="0"/>
        <v>#NAME?</v>
      </c>
      <c r="H235" s="8" t="s">
        <v>224</v>
      </c>
      <c r="I235" s="26" t="s">
        <v>225</v>
      </c>
      <c r="J235" s="9" t="str">
        <f t="shared" si="3"/>
        <v>Não</v>
      </c>
      <c r="K235" s="27">
        <v>44357</v>
      </c>
      <c r="L235" s="6"/>
      <c r="M235" s="6" t="s">
        <v>267</v>
      </c>
      <c r="N235" s="10">
        <v>1.4999999999999999E-2</v>
      </c>
      <c r="O235" s="9" t="s">
        <v>84</v>
      </c>
      <c r="P235" s="252">
        <v>0.1</v>
      </c>
      <c r="Q235" s="30"/>
      <c r="R235" s="30"/>
      <c r="S235" s="7" t="s">
        <v>208</v>
      </c>
      <c r="T235" s="6" t="s">
        <v>1984</v>
      </c>
      <c r="U235" s="6" t="s">
        <v>117</v>
      </c>
      <c r="V235" s="26" t="e">
        <f t="shared" ca="1" si="2"/>
        <v>#NAME?</v>
      </c>
      <c r="W235" s="26"/>
      <c r="X235" s="26"/>
      <c r="Y235" s="6" t="s">
        <v>324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3221</v>
      </c>
      <c r="B236" s="39" t="s">
        <v>3617</v>
      </c>
      <c r="C236" s="9">
        <v>451710</v>
      </c>
      <c r="D236" s="9" t="s">
        <v>3289</v>
      </c>
      <c r="E236" s="9" t="s">
        <v>19</v>
      </c>
      <c r="F236" s="9" t="s">
        <v>3289</v>
      </c>
      <c r="G236" s="7" t="e">
        <f t="shared" ca="1" si="0"/>
        <v>#NAME?</v>
      </c>
      <c r="H236" s="8" t="s">
        <v>224</v>
      </c>
      <c r="I236" s="26" t="s">
        <v>283</v>
      </c>
      <c r="J236" s="9" t="str">
        <f t="shared" si="3"/>
        <v>Não</v>
      </c>
      <c r="K236" s="250">
        <v>43944</v>
      </c>
      <c r="L236" s="6"/>
      <c r="M236" s="6" t="s">
        <v>326</v>
      </c>
      <c r="N236" s="10">
        <v>2.5000000000000001E-2</v>
      </c>
      <c r="O236" s="9" t="s">
        <v>248</v>
      </c>
      <c r="P236" s="252">
        <v>0.2</v>
      </c>
      <c r="Q236" s="115"/>
      <c r="R236" s="115"/>
      <c r="S236" s="7" t="s">
        <v>208</v>
      </c>
      <c r="T236" s="9" t="s">
        <v>3618</v>
      </c>
      <c r="U236" s="6" t="s">
        <v>19</v>
      </c>
      <c r="V236" s="26" t="e">
        <f t="shared" ca="1" si="2"/>
        <v>#NAME?</v>
      </c>
      <c r="W236" s="26"/>
      <c r="X236" s="26"/>
      <c r="Y236" s="6" t="s">
        <v>324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3221</v>
      </c>
      <c r="B237" s="14" t="s">
        <v>3619</v>
      </c>
      <c r="C237" s="9">
        <v>465277</v>
      </c>
      <c r="D237" s="9" t="s">
        <v>18</v>
      </c>
      <c r="E237" s="9" t="s">
        <v>30</v>
      </c>
      <c r="F237" s="6" t="s">
        <v>3271</v>
      </c>
      <c r="G237" s="7" t="e">
        <f t="shared" ca="1" si="0"/>
        <v>#NAME?</v>
      </c>
      <c r="H237" s="8" t="s">
        <v>206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208</v>
      </c>
      <c r="T237" s="6" t="s">
        <v>3620</v>
      </c>
      <c r="U237" s="6" t="s">
        <v>117</v>
      </c>
      <c r="V237" s="26" t="e">
        <f t="shared" ca="1" si="2"/>
        <v>#NAME?</v>
      </c>
      <c r="W237" s="26"/>
      <c r="X237" s="26"/>
      <c r="Y237" s="6" t="s">
        <v>324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3221</v>
      </c>
      <c r="B238" s="39" t="s">
        <v>3621</v>
      </c>
      <c r="C238" s="9">
        <v>356345</v>
      </c>
      <c r="D238" s="9" t="s">
        <v>18</v>
      </c>
      <c r="E238" s="9" t="s">
        <v>30</v>
      </c>
      <c r="F238" s="9" t="s">
        <v>93</v>
      </c>
      <c r="G238" s="7" t="e">
        <f t="shared" ca="1" si="0"/>
        <v>#NAME?</v>
      </c>
      <c r="H238" s="8" t="s">
        <v>224</v>
      </c>
      <c r="I238" s="26" t="s">
        <v>225</v>
      </c>
      <c r="J238" s="9" t="str">
        <f t="shared" si="3"/>
        <v>Não</v>
      </c>
      <c r="K238" s="250">
        <v>44797</v>
      </c>
      <c r="L238" s="6"/>
      <c r="M238" s="6" t="s">
        <v>83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208</v>
      </c>
      <c r="T238" s="9" t="s">
        <v>2012</v>
      </c>
      <c r="U238" s="9" t="s">
        <v>117</v>
      </c>
      <c r="V238" s="26" t="e">
        <f t="shared" ca="1" si="2"/>
        <v>#NAME?</v>
      </c>
      <c r="W238" s="26"/>
      <c r="X238" s="26"/>
      <c r="Y238" s="6" t="s">
        <v>324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3221</v>
      </c>
      <c r="B239" s="39" t="s">
        <v>3622</v>
      </c>
      <c r="C239" s="9">
        <v>86469</v>
      </c>
      <c r="D239" s="9" t="s">
        <v>3289</v>
      </c>
      <c r="E239" s="9" t="s">
        <v>19</v>
      </c>
      <c r="F239" s="9" t="s">
        <v>3289</v>
      </c>
      <c r="G239" s="7" t="e">
        <f t="shared" ca="1" si="0"/>
        <v>#NAME?</v>
      </c>
      <c r="H239" s="8" t="s">
        <v>224</v>
      </c>
      <c r="I239" s="26" t="s">
        <v>225</v>
      </c>
      <c r="J239" s="9" t="str">
        <f t="shared" si="3"/>
        <v>Não</v>
      </c>
      <c r="K239" s="250">
        <v>43538</v>
      </c>
      <c r="L239" s="6"/>
      <c r="M239" s="6" t="s">
        <v>326</v>
      </c>
      <c r="N239" s="251">
        <v>0.01</v>
      </c>
      <c r="O239" s="9" t="s">
        <v>248</v>
      </c>
      <c r="P239" s="252">
        <v>0.2</v>
      </c>
      <c r="Q239" s="115"/>
      <c r="R239" s="115"/>
      <c r="S239" s="7" t="s">
        <v>208</v>
      </c>
      <c r="T239" s="9" t="s">
        <v>3623</v>
      </c>
      <c r="U239" s="9" t="s">
        <v>19</v>
      </c>
      <c r="V239" s="26" t="e">
        <f t="shared" ca="1" si="2"/>
        <v>#NAME?</v>
      </c>
      <c r="W239" s="26"/>
      <c r="X239" s="26"/>
      <c r="Y239" s="6" t="s">
        <v>324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3221</v>
      </c>
      <c r="B240" s="39" t="s">
        <v>3624</v>
      </c>
      <c r="C240" s="9">
        <v>338375</v>
      </c>
      <c r="D240" s="9" t="s">
        <v>3223</v>
      </c>
      <c r="E240" s="9" t="s">
        <v>19</v>
      </c>
      <c r="F240" s="9" t="s">
        <v>3224</v>
      </c>
      <c r="G240" s="7" t="e">
        <f t="shared" ca="1" si="0"/>
        <v>#NAME?</v>
      </c>
      <c r="H240" s="8" t="s">
        <v>224</v>
      </c>
      <c r="I240" s="26" t="s">
        <v>225</v>
      </c>
      <c r="J240" s="9" t="str">
        <f t="shared" si="3"/>
        <v>Não</v>
      </c>
      <c r="K240" s="250">
        <v>43601</v>
      </c>
      <c r="L240" s="6"/>
      <c r="M240" s="6" t="s">
        <v>326</v>
      </c>
      <c r="N240" s="251">
        <v>0.02</v>
      </c>
      <c r="O240" s="9" t="s">
        <v>248</v>
      </c>
      <c r="P240" s="252">
        <v>0.2</v>
      </c>
      <c r="Q240" s="115"/>
      <c r="R240" s="115"/>
      <c r="S240" s="7" t="s">
        <v>208</v>
      </c>
      <c r="T240" s="9" t="s">
        <v>3625</v>
      </c>
      <c r="U240" s="6" t="s">
        <v>19</v>
      </c>
      <c r="V240" s="26" t="e">
        <f t="shared" ca="1" si="2"/>
        <v>#NAME?</v>
      </c>
      <c r="W240" s="26"/>
      <c r="X240" s="26"/>
      <c r="Y240" s="6" t="s">
        <v>324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3221</v>
      </c>
      <c r="B241" s="14" t="s">
        <v>3626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206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267</v>
      </c>
      <c r="N241" s="10">
        <v>1.4999999999999999E-2</v>
      </c>
      <c r="O241" s="9" t="s">
        <v>84</v>
      </c>
      <c r="P241" s="252">
        <v>0.1</v>
      </c>
      <c r="Q241" s="30"/>
      <c r="R241" s="30"/>
      <c r="S241" s="7" t="s">
        <v>208</v>
      </c>
      <c r="T241" s="6" t="s">
        <v>3627</v>
      </c>
      <c r="U241" s="6" t="s">
        <v>117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3232</v>
      </c>
      <c r="BH241" s="117">
        <v>0</v>
      </c>
      <c r="BI241" s="117" t="s">
        <v>3232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3221</v>
      </c>
      <c r="B242" s="14" t="s">
        <v>3628</v>
      </c>
      <c r="C242" s="9">
        <v>441280</v>
      </c>
      <c r="D242" s="9" t="s">
        <v>18</v>
      </c>
      <c r="E242" s="9" t="s">
        <v>30</v>
      </c>
      <c r="F242" s="6" t="s">
        <v>3271</v>
      </c>
      <c r="G242" s="7" t="e">
        <f t="shared" ca="1" si="0"/>
        <v>#NAME?</v>
      </c>
      <c r="H242" s="8" t="s">
        <v>206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424</v>
      </c>
      <c r="N242" s="10">
        <v>0.02</v>
      </c>
      <c r="O242" s="9" t="s">
        <v>84</v>
      </c>
      <c r="P242" s="252">
        <v>0.2</v>
      </c>
      <c r="Q242" s="115"/>
      <c r="R242" s="115"/>
      <c r="S242" s="7" t="s">
        <v>208</v>
      </c>
      <c r="T242" s="6" t="s">
        <v>3629</v>
      </c>
      <c r="U242" s="6" t="s">
        <v>117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3232</v>
      </c>
      <c r="BH242" s="117">
        <v>0</v>
      </c>
      <c r="BI242" s="117" t="s">
        <v>3232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3221</v>
      </c>
      <c r="B243" s="14" t="s">
        <v>3630</v>
      </c>
      <c r="C243" s="9">
        <v>355808</v>
      </c>
      <c r="D243" s="9" t="s">
        <v>18</v>
      </c>
      <c r="E243" s="9" t="s">
        <v>19</v>
      </c>
      <c r="F243" s="9" t="s">
        <v>3631</v>
      </c>
      <c r="G243" s="7" t="e">
        <f t="shared" ca="1" si="0"/>
        <v>#NAME?</v>
      </c>
      <c r="H243" s="8" t="s">
        <v>224</v>
      </c>
      <c r="I243" s="26" t="s">
        <v>225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208</v>
      </c>
      <c r="T243" s="6" t="s">
        <v>3632</v>
      </c>
      <c r="U243" s="6" t="s">
        <v>19</v>
      </c>
      <c r="V243" s="26" t="e">
        <f t="shared" ca="1" si="2"/>
        <v>#NAME?</v>
      </c>
      <c r="W243" s="26"/>
      <c r="X243" s="26"/>
      <c r="Y243" s="6" t="s">
        <v>324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3221</v>
      </c>
      <c r="B244" s="14" t="s">
        <v>3633</v>
      </c>
      <c r="C244" s="9">
        <v>466367</v>
      </c>
      <c r="D244" s="9" t="s">
        <v>18</v>
      </c>
      <c r="E244" s="9" t="s">
        <v>30</v>
      </c>
      <c r="F244" s="9" t="s">
        <v>93</v>
      </c>
      <c r="G244" s="7" t="e">
        <f t="shared" ca="1" si="0"/>
        <v>#NAME?</v>
      </c>
      <c r="H244" s="8" t="s">
        <v>224</v>
      </c>
      <c r="I244" s="26" t="s">
        <v>225</v>
      </c>
      <c r="J244" s="9" t="str">
        <f t="shared" si="3"/>
        <v>Não</v>
      </c>
      <c r="K244" s="250">
        <v>44323</v>
      </c>
      <c r="L244" s="7"/>
      <c r="M244" s="6" t="s">
        <v>140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254</v>
      </c>
      <c r="T244" s="6" t="s">
        <v>3634</v>
      </c>
      <c r="U244" s="6" t="s">
        <v>117</v>
      </c>
      <c r="V244" s="26" t="e">
        <f t="shared" ca="1" si="2"/>
        <v>#NAME?</v>
      </c>
      <c r="W244" s="26"/>
      <c r="X244" s="26"/>
      <c r="Y244" s="6" t="s">
        <v>324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3221</v>
      </c>
      <c r="B245" s="3" t="s">
        <v>3635</v>
      </c>
      <c r="C245" s="9">
        <v>78771</v>
      </c>
      <c r="D245" s="9" t="s">
        <v>3223</v>
      </c>
      <c r="E245" s="9" t="s">
        <v>19</v>
      </c>
      <c r="F245" s="6" t="s">
        <v>3230</v>
      </c>
      <c r="G245" s="7" t="e">
        <f t="shared" ca="1" si="0"/>
        <v>#NAME?</v>
      </c>
      <c r="H245" s="8" t="s">
        <v>206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83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208</v>
      </c>
      <c r="T245" s="6" t="s">
        <v>3636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3232</v>
      </c>
      <c r="BH245" s="117">
        <v>0</v>
      </c>
      <c r="BI245" s="117" t="s">
        <v>3232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3221</v>
      </c>
      <c r="B246" s="39" t="s">
        <v>3635</v>
      </c>
      <c r="C246" s="9">
        <v>298641</v>
      </c>
      <c r="D246" s="9" t="s">
        <v>3223</v>
      </c>
      <c r="E246" s="9" t="s">
        <v>19</v>
      </c>
      <c r="F246" s="9" t="s">
        <v>3230</v>
      </c>
      <c r="G246" s="7" t="e">
        <f t="shared" ca="1" si="0"/>
        <v>#NAME?</v>
      </c>
      <c r="H246" s="8" t="s">
        <v>206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267</v>
      </c>
      <c r="N246" s="10">
        <v>1.4999999999999999E-2</v>
      </c>
      <c r="O246" s="9" t="s">
        <v>84</v>
      </c>
      <c r="P246" s="252">
        <v>0.1</v>
      </c>
      <c r="Q246" s="115"/>
      <c r="R246" s="115"/>
      <c r="S246" s="7" t="s">
        <v>208</v>
      </c>
      <c r="T246" s="9" t="s">
        <v>3636</v>
      </c>
      <c r="U246" s="6" t="s">
        <v>19</v>
      </c>
      <c r="V246" s="26" t="e">
        <f t="shared" ca="1" si="2"/>
        <v>#NAME?</v>
      </c>
      <c r="W246" s="26"/>
      <c r="X246" s="26"/>
      <c r="Y246" s="6" t="s">
        <v>324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3221</v>
      </c>
      <c r="B247" s="3" t="s">
        <v>3635</v>
      </c>
      <c r="C247" s="9">
        <v>298684</v>
      </c>
      <c r="D247" s="9" t="s">
        <v>3223</v>
      </c>
      <c r="E247" s="9" t="s">
        <v>19</v>
      </c>
      <c r="F247" s="6" t="s">
        <v>3230</v>
      </c>
      <c r="G247" s="7" t="e">
        <f t="shared" ca="1" si="0"/>
        <v>#NAME?</v>
      </c>
      <c r="H247" s="8" t="s">
        <v>206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326</v>
      </c>
      <c r="N247" s="10">
        <v>0.02</v>
      </c>
      <c r="O247" s="9" t="s">
        <v>248</v>
      </c>
      <c r="P247" s="252">
        <v>0.2</v>
      </c>
      <c r="Q247" s="115"/>
      <c r="R247" s="115"/>
      <c r="S247" s="7" t="s">
        <v>208</v>
      </c>
      <c r="T247" s="6" t="s">
        <v>3636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3232</v>
      </c>
      <c r="BH247" s="117">
        <v>0</v>
      </c>
      <c r="BI247" s="117" t="s">
        <v>3232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3221</v>
      </c>
      <c r="B248" s="14" t="s">
        <v>2088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206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424</v>
      </c>
      <c r="N248" s="251">
        <v>0.02</v>
      </c>
      <c r="O248" s="9" t="s">
        <v>84</v>
      </c>
      <c r="P248" s="252">
        <v>0.2</v>
      </c>
      <c r="Q248" s="39"/>
      <c r="R248" s="30"/>
      <c r="S248" s="7" t="s">
        <v>208</v>
      </c>
      <c r="T248" s="6" t="s">
        <v>2091</v>
      </c>
      <c r="U248" s="6" t="s">
        <v>117</v>
      </c>
      <c r="V248" s="26" t="e">
        <f t="shared" ca="1" si="2"/>
        <v>#NAME?</v>
      </c>
      <c r="W248" s="26"/>
      <c r="X248" s="26"/>
      <c r="Y248" s="6" t="s">
        <v>324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3221</v>
      </c>
      <c r="B249" s="3" t="s">
        <v>3637</v>
      </c>
      <c r="C249" s="9">
        <v>450847</v>
      </c>
      <c r="D249" s="9" t="s">
        <v>18</v>
      </c>
      <c r="E249" s="9" t="s">
        <v>19</v>
      </c>
      <c r="F249" s="6" t="s">
        <v>3371</v>
      </c>
      <c r="G249" s="7" t="e">
        <f t="shared" ca="1" si="0"/>
        <v>#NAME?</v>
      </c>
      <c r="H249" s="8" t="s">
        <v>206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267</v>
      </c>
      <c r="N249" s="10">
        <v>1.4999999999999999E-2</v>
      </c>
      <c r="O249" s="9" t="s">
        <v>84</v>
      </c>
      <c r="P249" s="252">
        <v>0.1</v>
      </c>
      <c r="Q249" s="115"/>
      <c r="R249" s="115"/>
      <c r="S249" s="7" t="s">
        <v>208</v>
      </c>
      <c r="T249" s="6" t="s">
        <v>3638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3232</v>
      </c>
      <c r="BH249" s="117">
        <v>0</v>
      </c>
      <c r="BI249" s="117" t="s">
        <v>3232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3221</v>
      </c>
      <c r="B250" s="14" t="s">
        <v>2092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215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267</v>
      </c>
      <c r="N250" s="10">
        <v>1.4999999999999999E-2</v>
      </c>
      <c r="O250" s="9" t="s">
        <v>84</v>
      </c>
      <c r="P250" s="252">
        <v>0.1</v>
      </c>
      <c r="Q250" s="30"/>
      <c r="R250" s="30"/>
      <c r="S250" s="7" t="s">
        <v>208</v>
      </c>
      <c r="T250" s="6" t="s">
        <v>2094</v>
      </c>
      <c r="U250" s="6" t="s">
        <v>117</v>
      </c>
      <c r="V250" s="26" t="e">
        <f t="shared" ca="1" si="2"/>
        <v>#NAME?</v>
      </c>
      <c r="W250" s="26"/>
      <c r="X250" s="26"/>
      <c r="Y250" s="6" t="s">
        <v>324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3221</v>
      </c>
      <c r="B251" s="14" t="s">
        <v>3639</v>
      </c>
      <c r="C251" s="9">
        <v>451049</v>
      </c>
      <c r="D251" s="9" t="s">
        <v>3223</v>
      </c>
      <c r="E251" s="9" t="s">
        <v>19</v>
      </c>
      <c r="F251" s="6" t="s">
        <v>3223</v>
      </c>
      <c r="G251" s="7" t="e">
        <f t="shared" ca="1" si="0"/>
        <v>#NAME?</v>
      </c>
      <c r="H251" s="8" t="s">
        <v>206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83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208</v>
      </c>
      <c r="T251" s="6" t="s">
        <v>3640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3232</v>
      </c>
      <c r="BH251" s="117">
        <v>0</v>
      </c>
      <c r="BI251" s="117" t="s">
        <v>3232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3221</v>
      </c>
      <c r="B252" s="112" t="s">
        <v>3641</v>
      </c>
      <c r="C252" s="9">
        <v>386951</v>
      </c>
      <c r="D252" s="9" t="s">
        <v>18</v>
      </c>
      <c r="E252" s="9" t="s">
        <v>19</v>
      </c>
      <c r="F252" s="6" t="s">
        <v>266</v>
      </c>
      <c r="G252" s="7" t="e">
        <f t="shared" ca="1" si="0"/>
        <v>#NAME?</v>
      </c>
      <c r="H252" s="8" t="s">
        <v>215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208</v>
      </c>
      <c r="T252" s="9" t="s">
        <v>3642</v>
      </c>
      <c r="U252" s="6" t="s">
        <v>2304</v>
      </c>
      <c r="V252" s="26" t="e">
        <f t="shared" ca="1" si="2"/>
        <v>#NAME?</v>
      </c>
      <c r="W252" s="26"/>
      <c r="X252" s="26"/>
      <c r="Y252" s="6" t="s">
        <v>324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3221</v>
      </c>
      <c r="B253" s="3" t="s">
        <v>3643</v>
      </c>
      <c r="C253" s="9">
        <v>273822</v>
      </c>
      <c r="D253" s="9" t="s">
        <v>3223</v>
      </c>
      <c r="E253" s="9" t="s">
        <v>19</v>
      </c>
      <c r="F253" s="6" t="s">
        <v>3224</v>
      </c>
      <c r="G253" s="7" t="e">
        <f t="shared" ca="1" si="0"/>
        <v>#NAME?</v>
      </c>
      <c r="H253" s="8" t="s">
        <v>206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326</v>
      </c>
      <c r="N253" s="10">
        <v>0.02</v>
      </c>
      <c r="O253" s="9" t="s">
        <v>248</v>
      </c>
      <c r="P253" s="252">
        <v>0.2</v>
      </c>
      <c r="Q253" s="115"/>
      <c r="R253" s="115"/>
      <c r="S253" s="7" t="s">
        <v>208</v>
      </c>
      <c r="T253" s="6" t="s">
        <v>3644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3232</v>
      </c>
      <c r="BH253" s="117">
        <v>0</v>
      </c>
      <c r="BI253" s="117" t="s">
        <v>3232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3221</v>
      </c>
      <c r="B254" s="14" t="s">
        <v>3643</v>
      </c>
      <c r="C254" s="9">
        <v>38503</v>
      </c>
      <c r="D254" s="9" t="s">
        <v>18</v>
      </c>
      <c r="E254" s="9" t="s">
        <v>19</v>
      </c>
      <c r="F254" s="9" t="s">
        <v>453</v>
      </c>
      <c r="G254" s="7" t="e">
        <f t="shared" ca="1" si="0"/>
        <v>#NAME?</v>
      </c>
      <c r="H254" s="8" t="s">
        <v>224</v>
      </c>
      <c r="I254" s="26" t="s">
        <v>225</v>
      </c>
      <c r="J254" s="9" t="str">
        <f t="shared" si="3"/>
        <v>Sim</v>
      </c>
      <c r="K254" s="256">
        <v>43811</v>
      </c>
      <c r="L254" s="6"/>
      <c r="M254" s="6" t="s">
        <v>83</v>
      </c>
      <c r="N254" s="10">
        <v>1.2E-2</v>
      </c>
      <c r="O254" s="9" t="s">
        <v>23</v>
      </c>
      <c r="P254" s="252">
        <v>0</v>
      </c>
      <c r="Q254" s="115" t="s">
        <v>3645</v>
      </c>
      <c r="R254" s="115" t="s">
        <v>3525</v>
      </c>
      <c r="S254" s="7" t="s">
        <v>208</v>
      </c>
      <c r="T254" s="6" t="s">
        <v>3644</v>
      </c>
      <c r="U254" s="9" t="s">
        <v>19</v>
      </c>
      <c r="V254" s="26" t="e">
        <f t="shared" ca="1" si="2"/>
        <v>#NAME?</v>
      </c>
      <c r="W254" s="26"/>
      <c r="X254" s="26"/>
      <c r="Y254" s="6" t="s">
        <v>210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3221</v>
      </c>
      <c r="B255" s="3" t="s">
        <v>2115</v>
      </c>
      <c r="C255" s="9">
        <v>34479</v>
      </c>
      <c r="D255" s="9" t="s">
        <v>18</v>
      </c>
      <c r="E255" s="9" t="s">
        <v>30</v>
      </c>
      <c r="F255" s="6" t="s">
        <v>3271</v>
      </c>
      <c r="G255" s="7" t="e">
        <f t="shared" ca="1" si="0"/>
        <v>#NAME?</v>
      </c>
      <c r="H255" s="8" t="s">
        <v>224</v>
      </c>
      <c r="I255" s="26" t="s">
        <v>225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3646</v>
      </c>
      <c r="R255" s="115"/>
      <c r="S255" s="7" t="s">
        <v>208</v>
      </c>
      <c r="T255" s="6" t="s">
        <v>2118</v>
      </c>
      <c r="U255" s="6" t="s">
        <v>117</v>
      </c>
      <c r="V255" s="26" t="e">
        <f t="shared" ca="1" si="2"/>
        <v>#NAME?</v>
      </c>
      <c r="W255" s="26"/>
      <c r="X255" s="26"/>
      <c r="Y255" s="6" t="s">
        <v>324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3221</v>
      </c>
      <c r="B256" s="3" t="s">
        <v>3647</v>
      </c>
      <c r="C256" s="9">
        <v>297020</v>
      </c>
      <c r="D256" s="9" t="s">
        <v>18</v>
      </c>
      <c r="E256" s="9" t="s">
        <v>19</v>
      </c>
      <c r="F256" s="6" t="s">
        <v>266</v>
      </c>
      <c r="G256" s="7" t="e">
        <f t="shared" ca="1" si="0"/>
        <v>#NAME?</v>
      </c>
      <c r="H256" s="8" t="s">
        <v>206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424</v>
      </c>
      <c r="N256" s="10">
        <v>1.4999999999999999E-2</v>
      </c>
      <c r="O256" s="9" t="s">
        <v>84</v>
      </c>
      <c r="P256" s="252">
        <v>0.2</v>
      </c>
      <c r="Q256" s="276"/>
      <c r="R256" s="276"/>
      <c r="S256" s="7" t="s">
        <v>208</v>
      </c>
      <c r="T256" s="6" t="s">
        <v>3648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3232</v>
      </c>
      <c r="BH256" s="117">
        <v>0</v>
      </c>
      <c r="BI256" s="117" t="s">
        <v>3232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3221</v>
      </c>
      <c r="B257" s="14" t="s">
        <v>3649</v>
      </c>
      <c r="C257" s="9">
        <v>32633</v>
      </c>
      <c r="D257" s="9" t="s">
        <v>18</v>
      </c>
      <c r="E257" s="9" t="s">
        <v>30</v>
      </c>
      <c r="F257" s="9" t="s">
        <v>93</v>
      </c>
      <c r="G257" s="7" t="e">
        <f t="shared" ca="1" si="0"/>
        <v>#NAME?</v>
      </c>
      <c r="H257" s="8" t="s">
        <v>206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326</v>
      </c>
      <c r="N257" s="10">
        <v>2.5000000000000001E-2</v>
      </c>
      <c r="O257" s="9" t="s">
        <v>248</v>
      </c>
      <c r="P257" s="252">
        <v>0.2</v>
      </c>
      <c r="Q257" s="25"/>
      <c r="R257" s="30"/>
      <c r="S257" s="7" t="s">
        <v>208</v>
      </c>
      <c r="T257" s="6" t="s">
        <v>3650</v>
      </c>
      <c r="U257" s="6" t="s">
        <v>117</v>
      </c>
      <c r="V257" s="26" t="e">
        <f t="shared" ca="1" si="2"/>
        <v>#NAME?</v>
      </c>
      <c r="W257" s="26"/>
      <c r="X257" s="26"/>
      <c r="Y257" s="6" t="s">
        <v>324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3221</v>
      </c>
      <c r="B258" s="14" t="s">
        <v>3651</v>
      </c>
      <c r="C258" s="9">
        <v>454037</v>
      </c>
      <c r="D258" s="9" t="s">
        <v>18</v>
      </c>
      <c r="E258" s="9" t="s">
        <v>76</v>
      </c>
      <c r="F258" s="9" t="s">
        <v>351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224</v>
      </c>
      <c r="I258" s="26" t="s">
        <v>225</v>
      </c>
      <c r="J258" s="9" t="str">
        <f t="shared" si="3"/>
        <v>Não</v>
      </c>
      <c r="K258" s="250">
        <v>44818</v>
      </c>
      <c r="L258" s="6"/>
      <c r="M258" s="6" t="s">
        <v>83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208</v>
      </c>
      <c r="T258" s="6" t="s">
        <v>2158</v>
      </c>
      <c r="U258" s="6" t="s">
        <v>76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210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3221</v>
      </c>
      <c r="B259" s="14" t="s">
        <v>2163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224</v>
      </c>
      <c r="I259" s="26" t="s">
        <v>225</v>
      </c>
      <c r="J259" s="9" t="str">
        <f t="shared" si="3"/>
        <v>Não</v>
      </c>
      <c r="K259" s="250">
        <v>44287</v>
      </c>
      <c r="L259" s="6"/>
      <c r="M259" s="6" t="s">
        <v>83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208</v>
      </c>
      <c r="T259" s="6" t="s">
        <v>2165</v>
      </c>
      <c r="U259" s="6" t="s">
        <v>127</v>
      </c>
      <c r="V259" s="26" t="e">
        <f t="shared" ca="1" si="5"/>
        <v>#NAME?</v>
      </c>
      <c r="W259" s="26"/>
      <c r="X259" s="26"/>
      <c r="Y259" s="6" t="s">
        <v>210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3221</v>
      </c>
      <c r="B260" s="14" t="s">
        <v>3652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224</v>
      </c>
      <c r="I260" s="26" t="s">
        <v>225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208</v>
      </c>
      <c r="T260" s="6" t="s">
        <v>3653</v>
      </c>
      <c r="U260" s="6" t="s">
        <v>117</v>
      </c>
      <c r="V260" s="26" t="e">
        <f t="shared" ca="1" si="5"/>
        <v>#NAME?</v>
      </c>
      <c r="W260" s="26"/>
      <c r="X260" s="26"/>
      <c r="Y260" s="6" t="s">
        <v>324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3221</v>
      </c>
      <c r="B261" s="14" t="s">
        <v>3654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224</v>
      </c>
      <c r="I261" s="26" t="s">
        <v>225</v>
      </c>
      <c r="J261" s="9" t="str">
        <f t="shared" si="3"/>
        <v>Não</v>
      </c>
      <c r="K261" s="250">
        <v>44448</v>
      </c>
      <c r="L261" s="6"/>
      <c r="M261" s="6" t="s">
        <v>424</v>
      </c>
      <c r="N261" s="10">
        <v>0.02</v>
      </c>
      <c r="O261" s="9" t="s">
        <v>84</v>
      </c>
      <c r="P261" s="252">
        <v>0.2</v>
      </c>
      <c r="Q261" s="30"/>
      <c r="R261" s="30"/>
      <c r="S261" s="7" t="s">
        <v>208</v>
      </c>
      <c r="T261" s="6" t="s">
        <v>3655</v>
      </c>
      <c r="U261" s="6" t="s">
        <v>117</v>
      </c>
      <c r="V261" s="26" t="e">
        <f t="shared" ca="1" si="5"/>
        <v>#NAME?</v>
      </c>
      <c r="W261" s="26"/>
      <c r="X261" s="26"/>
      <c r="Y261" s="6" t="s">
        <v>324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3221</v>
      </c>
      <c r="B262" s="14" t="s">
        <v>3656</v>
      </c>
      <c r="C262" s="9">
        <v>447893</v>
      </c>
      <c r="D262" s="9" t="s">
        <v>3223</v>
      </c>
      <c r="E262" s="9" t="s">
        <v>19</v>
      </c>
      <c r="F262" s="6" t="s">
        <v>3224</v>
      </c>
      <c r="G262" s="7" t="e">
        <f t="shared" ca="1" si="4"/>
        <v>#NAME?</v>
      </c>
      <c r="H262" s="8" t="s">
        <v>206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267</v>
      </c>
      <c r="N262" s="10">
        <v>1.4999999999999999E-2</v>
      </c>
      <c r="O262" s="9" t="s">
        <v>84</v>
      </c>
      <c r="P262" s="252">
        <v>0.1</v>
      </c>
      <c r="Q262" s="115"/>
      <c r="R262" s="115"/>
      <c r="S262" s="7" t="s">
        <v>208</v>
      </c>
      <c r="T262" s="6" t="s">
        <v>3657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3232</v>
      </c>
      <c r="BH262" s="117">
        <v>0</v>
      </c>
      <c r="BI262" s="117" t="s">
        <v>3232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3221</v>
      </c>
      <c r="B263" s="14" t="s">
        <v>3658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224</v>
      </c>
      <c r="I263" s="26" t="s">
        <v>225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208</v>
      </c>
      <c r="T263" s="6" t="s">
        <v>3659</v>
      </c>
      <c r="U263" s="6" t="s">
        <v>117</v>
      </c>
      <c r="V263" s="26" t="e">
        <f t="shared" ca="1" si="5"/>
        <v>#NAME?</v>
      </c>
      <c r="W263" s="26"/>
      <c r="X263" s="26"/>
      <c r="Y263" s="6" t="s">
        <v>324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3221</v>
      </c>
      <c r="B264" s="14" t="s">
        <v>2182</v>
      </c>
      <c r="C264" s="9" t="s">
        <v>3660</v>
      </c>
      <c r="D264" s="9" t="s">
        <v>18</v>
      </c>
      <c r="E264" s="9" t="s">
        <v>30</v>
      </c>
      <c r="F264" s="6" t="s">
        <v>93</v>
      </c>
      <c r="G264" s="7" t="e">
        <f t="shared" ca="1" si="4"/>
        <v>#NAME?</v>
      </c>
      <c r="H264" s="8" t="s">
        <v>206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267</v>
      </c>
      <c r="N264" s="10">
        <v>1.4999999999999999E-2</v>
      </c>
      <c r="O264" s="9" t="s">
        <v>84</v>
      </c>
      <c r="P264" s="252">
        <v>0.1</v>
      </c>
      <c r="Q264" s="115"/>
      <c r="R264" s="115"/>
      <c r="S264" s="7" t="s">
        <v>208</v>
      </c>
      <c r="T264" s="6" t="s">
        <v>2184</v>
      </c>
      <c r="U264" s="6" t="s">
        <v>117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3232</v>
      </c>
      <c r="BH264" s="117">
        <v>0</v>
      </c>
      <c r="BI264" s="117" t="s">
        <v>3232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3221</v>
      </c>
      <c r="B265" s="39" t="s">
        <v>2182</v>
      </c>
      <c r="C265" s="9">
        <v>78937</v>
      </c>
      <c r="D265" s="9" t="s">
        <v>18</v>
      </c>
      <c r="E265" s="9" t="s">
        <v>30</v>
      </c>
      <c r="F265" s="9" t="s">
        <v>93</v>
      </c>
      <c r="G265" s="7" t="e">
        <f t="shared" ca="1" si="4"/>
        <v>#NAME?</v>
      </c>
      <c r="H265" s="8" t="s">
        <v>224</v>
      </c>
      <c r="I265" s="26" t="s">
        <v>225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3661</v>
      </c>
      <c r="R265" s="115"/>
      <c r="S265" s="7" t="s">
        <v>208</v>
      </c>
      <c r="T265" s="9" t="s">
        <v>2184</v>
      </c>
      <c r="U265" s="6" t="s">
        <v>117</v>
      </c>
      <c r="V265" s="26" t="e">
        <f t="shared" ca="1" si="5"/>
        <v>#NAME?</v>
      </c>
      <c r="W265" s="26"/>
      <c r="X265" s="26"/>
      <c r="Y265" s="6" t="s">
        <v>324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3221</v>
      </c>
      <c r="B266" s="39" t="s">
        <v>3662</v>
      </c>
      <c r="C266" s="9">
        <v>338433</v>
      </c>
      <c r="D266" s="9" t="s">
        <v>18</v>
      </c>
      <c r="E266" s="9" t="s">
        <v>19</v>
      </c>
      <c r="F266" s="9" t="s">
        <v>97</v>
      </c>
      <c r="G266" s="7" t="e">
        <f t="shared" ca="1" si="4"/>
        <v>#NAME?</v>
      </c>
      <c r="H266" s="8" t="s">
        <v>224</v>
      </c>
      <c r="I266" s="26" t="s">
        <v>225</v>
      </c>
      <c r="J266" s="9" t="str">
        <f t="shared" si="3"/>
        <v>Não</v>
      </c>
      <c r="K266" s="250">
        <v>43647</v>
      </c>
      <c r="L266" s="6"/>
      <c r="M266" s="6" t="s">
        <v>83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3663</v>
      </c>
      <c r="S266" s="7" t="s">
        <v>208</v>
      </c>
      <c r="T266" s="9" t="s">
        <v>3664</v>
      </c>
      <c r="U266" s="9" t="s">
        <v>19</v>
      </c>
      <c r="V266" s="26" t="e">
        <f t="shared" ca="1" si="5"/>
        <v>#NAME?</v>
      </c>
      <c r="W266" s="26"/>
      <c r="X266" s="26"/>
      <c r="Y266" s="6" t="s">
        <v>324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3221</v>
      </c>
      <c r="B267" s="14" t="s">
        <v>3665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206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424</v>
      </c>
      <c r="N267" s="10">
        <v>0.02</v>
      </c>
      <c r="O267" s="9" t="s">
        <v>84</v>
      </c>
      <c r="P267" s="252">
        <v>0.2</v>
      </c>
      <c r="Q267" s="115"/>
      <c r="R267" s="115"/>
      <c r="S267" s="7" t="s">
        <v>208</v>
      </c>
      <c r="T267" s="6" t="s">
        <v>3666</v>
      </c>
      <c r="U267" s="6" t="s">
        <v>117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3232</v>
      </c>
      <c r="BH267" s="117">
        <v>0</v>
      </c>
      <c r="BI267" s="117" t="s">
        <v>3232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3221</v>
      </c>
      <c r="B268" s="3" t="s">
        <v>3667</v>
      </c>
      <c r="C268" s="9">
        <v>267262</v>
      </c>
      <c r="D268" s="9" t="s">
        <v>3223</v>
      </c>
      <c r="E268" s="9" t="s">
        <v>19</v>
      </c>
      <c r="F268" s="6" t="s">
        <v>3230</v>
      </c>
      <c r="G268" s="7" t="e">
        <f t="shared" ca="1" si="4"/>
        <v>#NAME?</v>
      </c>
      <c r="H268" s="8" t="s">
        <v>206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83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208</v>
      </c>
      <c r="T268" s="6" t="s">
        <v>3668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3232</v>
      </c>
      <c r="BH268" s="117">
        <v>0</v>
      </c>
      <c r="BI268" s="117" t="s">
        <v>3232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3221</v>
      </c>
      <c r="B269" s="3" t="s">
        <v>3667</v>
      </c>
      <c r="C269" s="9">
        <v>421828</v>
      </c>
      <c r="D269" s="9" t="s">
        <v>3223</v>
      </c>
      <c r="E269" s="9" t="s">
        <v>19</v>
      </c>
      <c r="F269" s="6" t="s">
        <v>3230</v>
      </c>
      <c r="G269" s="7" t="e">
        <f t="shared" ca="1" si="4"/>
        <v>#NAME?</v>
      </c>
      <c r="H269" s="8" t="s">
        <v>206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267</v>
      </c>
      <c r="N269" s="10">
        <v>0.01</v>
      </c>
      <c r="O269" s="9" t="s">
        <v>84</v>
      </c>
      <c r="P269" s="252">
        <v>0.1</v>
      </c>
      <c r="Q269" s="115"/>
      <c r="R269" s="115"/>
      <c r="S269" s="7" t="s">
        <v>208</v>
      </c>
      <c r="T269" s="6" t="s">
        <v>3668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3232</v>
      </c>
      <c r="BH269" s="117">
        <v>0</v>
      </c>
      <c r="BI269" s="117" t="s">
        <v>3232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3221</v>
      </c>
      <c r="B270" s="14" t="s">
        <v>3669</v>
      </c>
      <c r="C270" s="9">
        <v>452835</v>
      </c>
      <c r="D270" s="9" t="s">
        <v>3223</v>
      </c>
      <c r="E270" s="9" t="s">
        <v>19</v>
      </c>
      <c r="F270" s="9" t="s">
        <v>3224</v>
      </c>
      <c r="G270" s="7" t="e">
        <f t="shared" ca="1" si="4"/>
        <v>#NAME?</v>
      </c>
      <c r="H270" s="8" t="s">
        <v>224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83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208</v>
      </c>
      <c r="T270" s="6" t="s">
        <v>3670</v>
      </c>
      <c r="U270" s="9" t="s">
        <v>19</v>
      </c>
      <c r="V270" s="26" t="e">
        <f t="shared" ca="1" si="5"/>
        <v>#NAME?</v>
      </c>
      <c r="W270" s="26"/>
      <c r="X270" s="26"/>
      <c r="Y270" s="6" t="s">
        <v>324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3221</v>
      </c>
      <c r="B271" s="14" t="s">
        <v>3671</v>
      </c>
      <c r="C271" s="9">
        <v>444263</v>
      </c>
      <c r="D271" s="9" t="s">
        <v>18</v>
      </c>
      <c r="E271" s="9" t="s">
        <v>30</v>
      </c>
      <c r="F271" s="6" t="s">
        <v>3271</v>
      </c>
      <c r="G271" s="7" t="e">
        <f t="shared" ca="1" si="4"/>
        <v>#NAME?</v>
      </c>
      <c r="H271" s="8" t="s">
        <v>206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83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208</v>
      </c>
      <c r="T271" s="6" t="s">
        <v>3672</v>
      </c>
      <c r="U271" s="6" t="s">
        <v>117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3232</v>
      </c>
      <c r="BH271" s="117">
        <v>0</v>
      </c>
      <c r="BI271" s="117" t="s">
        <v>3232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3221</v>
      </c>
      <c r="B272" s="14" t="s">
        <v>2233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224</v>
      </c>
      <c r="I272" s="26" t="s">
        <v>225</v>
      </c>
      <c r="J272" s="9" t="str">
        <f t="shared" si="3"/>
        <v>Não</v>
      </c>
      <c r="K272" s="250">
        <v>44679</v>
      </c>
      <c r="L272" s="7"/>
      <c r="M272" s="6" t="s">
        <v>83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208</v>
      </c>
      <c r="T272" s="6" t="s">
        <v>2235</v>
      </c>
      <c r="U272" s="6" t="s">
        <v>117</v>
      </c>
      <c r="V272" s="26" t="e">
        <f t="shared" ca="1" si="5"/>
        <v>#NAME?</v>
      </c>
      <c r="W272" s="26"/>
      <c r="X272" s="26"/>
      <c r="Y272" s="6" t="s">
        <v>324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3221</v>
      </c>
      <c r="B273" s="14" t="s">
        <v>3673</v>
      </c>
      <c r="C273" s="9">
        <v>269865</v>
      </c>
      <c r="D273" s="9" t="s">
        <v>3223</v>
      </c>
      <c r="E273" s="9" t="s">
        <v>19</v>
      </c>
      <c r="F273" s="6" t="s">
        <v>3230</v>
      </c>
      <c r="G273" s="7" t="e">
        <f t="shared" ca="1" si="4"/>
        <v>#NAME?</v>
      </c>
      <c r="H273" s="8" t="s">
        <v>206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83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208</v>
      </c>
      <c r="T273" s="6" t="s">
        <v>3674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3232</v>
      </c>
      <c r="BH273" s="117">
        <v>0</v>
      </c>
      <c r="BI273" s="117" t="s">
        <v>3232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3221</v>
      </c>
      <c r="B274" s="3" t="s">
        <v>2268</v>
      </c>
      <c r="C274" s="9">
        <v>559567</v>
      </c>
      <c r="D274" s="9" t="s">
        <v>18</v>
      </c>
      <c r="E274" s="9" t="s">
        <v>30</v>
      </c>
      <c r="F274" s="6" t="s">
        <v>93</v>
      </c>
      <c r="G274" s="7" t="e">
        <f t="shared" ca="1" si="4"/>
        <v>#NAME?</v>
      </c>
      <c r="H274" s="8" t="s">
        <v>206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208</v>
      </c>
      <c r="T274" s="6" t="s">
        <v>2270</v>
      </c>
      <c r="U274" s="6" t="s">
        <v>127</v>
      </c>
      <c r="V274" s="26" t="e">
        <f t="shared" ca="1" si="5"/>
        <v>#NAME?</v>
      </c>
      <c r="W274" s="26"/>
      <c r="X274" s="26"/>
      <c r="Y274" s="6" t="s">
        <v>324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3232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3221</v>
      </c>
      <c r="B275" s="3" t="s">
        <v>2268</v>
      </c>
      <c r="C275" s="9">
        <v>559581</v>
      </c>
      <c r="D275" s="9" t="s">
        <v>18</v>
      </c>
      <c r="E275" s="9" t="s">
        <v>30</v>
      </c>
      <c r="F275" s="6" t="s">
        <v>93</v>
      </c>
      <c r="G275" s="7" t="e">
        <f t="shared" ca="1" si="4"/>
        <v>#NAME?</v>
      </c>
      <c r="H275" s="8" t="s">
        <v>206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3444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208</v>
      </c>
      <c r="T275" s="6" t="s">
        <v>2270</v>
      </c>
      <c r="U275" s="6" t="s">
        <v>127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3232</v>
      </c>
      <c r="BH275" s="117">
        <v>0</v>
      </c>
      <c r="BI275" s="117" t="s">
        <v>3232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3221</v>
      </c>
      <c r="B276" s="3" t="s">
        <v>2268</v>
      </c>
      <c r="C276" s="9">
        <v>33838</v>
      </c>
      <c r="D276" s="9" t="s">
        <v>18</v>
      </c>
      <c r="E276" s="9" t="s">
        <v>30</v>
      </c>
      <c r="F276" s="9" t="s">
        <v>727</v>
      </c>
      <c r="G276" s="7" t="e">
        <f t="shared" ca="1" si="4"/>
        <v>#NAME?</v>
      </c>
      <c r="H276" s="8" t="s">
        <v>224</v>
      </c>
      <c r="I276" s="26" t="s">
        <v>283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208</v>
      </c>
      <c r="T276" s="6" t="s">
        <v>2270</v>
      </c>
      <c r="U276" s="6" t="s">
        <v>127</v>
      </c>
      <c r="V276" s="26" t="e">
        <f t="shared" ca="1" si="5"/>
        <v>#NAME?</v>
      </c>
      <c r="W276" s="26"/>
      <c r="X276" s="26"/>
      <c r="Y276" s="6" t="s">
        <v>210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3221</v>
      </c>
      <c r="B277" s="3" t="s">
        <v>3675</v>
      </c>
      <c r="C277" s="9">
        <v>35627</v>
      </c>
      <c r="D277" s="9" t="s">
        <v>18</v>
      </c>
      <c r="E277" s="9" t="s">
        <v>30</v>
      </c>
      <c r="F277" s="9" t="s">
        <v>93</v>
      </c>
      <c r="G277" s="7" t="e">
        <f t="shared" ca="1" si="4"/>
        <v>#NAME?</v>
      </c>
      <c r="H277" s="8" t="s">
        <v>206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267</v>
      </c>
      <c r="N277" s="10">
        <v>1.4999999999999999E-2</v>
      </c>
      <c r="O277" s="9" t="s">
        <v>84</v>
      </c>
      <c r="P277" s="252">
        <v>0.1</v>
      </c>
      <c r="Q277" s="30"/>
      <c r="R277" s="30"/>
      <c r="S277" s="7" t="s">
        <v>208</v>
      </c>
      <c r="T277" s="6" t="s">
        <v>3676</v>
      </c>
      <c r="U277" s="6" t="s">
        <v>117</v>
      </c>
      <c r="V277" s="26" t="e">
        <f t="shared" ca="1" si="5"/>
        <v>#NAME?</v>
      </c>
      <c r="W277" s="26"/>
      <c r="X277" s="26"/>
      <c r="Y277" s="6" t="s">
        <v>324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3221</v>
      </c>
      <c r="B278" s="14" t="s">
        <v>3677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224</v>
      </c>
      <c r="I278" s="26" t="s">
        <v>225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208</v>
      </c>
      <c r="T278" s="6" t="s">
        <v>3678</v>
      </c>
      <c r="U278" s="6" t="s">
        <v>117</v>
      </c>
      <c r="V278" s="26" t="e">
        <f t="shared" ca="1" si="5"/>
        <v>#NAME?</v>
      </c>
      <c r="W278" s="26"/>
      <c r="X278" s="26"/>
      <c r="Y278" s="6" t="s">
        <v>324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3221</v>
      </c>
      <c r="B279" s="39" t="s">
        <v>3679</v>
      </c>
      <c r="C279" s="9">
        <v>85707</v>
      </c>
      <c r="D279" s="9" t="s">
        <v>3289</v>
      </c>
      <c r="E279" s="9" t="s">
        <v>19</v>
      </c>
      <c r="F279" s="9" t="s">
        <v>3289</v>
      </c>
      <c r="G279" s="7" t="e">
        <f t="shared" ca="1" si="4"/>
        <v>#NAME?</v>
      </c>
      <c r="H279" s="8" t="s">
        <v>215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326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208</v>
      </c>
      <c r="T279" s="9" t="s">
        <v>3680</v>
      </c>
      <c r="U279" s="9" t="s">
        <v>19</v>
      </c>
      <c r="V279" s="26" t="e">
        <f t="shared" ca="1" si="5"/>
        <v>#NAME?</v>
      </c>
      <c r="W279" s="26"/>
      <c r="X279" s="26"/>
      <c r="Y279" s="6" t="s">
        <v>324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3221</v>
      </c>
      <c r="B280" s="14" t="s">
        <v>3681</v>
      </c>
      <c r="C280" s="9">
        <v>378146</v>
      </c>
      <c r="D280" s="9" t="s">
        <v>18</v>
      </c>
      <c r="E280" s="9" t="s">
        <v>19</v>
      </c>
      <c r="F280" s="6" t="s">
        <v>266</v>
      </c>
      <c r="G280" s="7" t="e">
        <f t="shared" ca="1" si="4"/>
        <v>#NAME?</v>
      </c>
      <c r="H280" s="8" t="s">
        <v>215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208</v>
      </c>
      <c r="T280" s="6" t="s">
        <v>2303</v>
      </c>
      <c r="U280" s="6" t="s">
        <v>2304</v>
      </c>
      <c r="V280" s="26" t="e">
        <f t="shared" ca="1" si="5"/>
        <v>#NAME?</v>
      </c>
      <c r="W280" s="26"/>
      <c r="X280" s="26"/>
      <c r="Y280" s="6" t="s">
        <v>324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3221</v>
      </c>
      <c r="B281" s="14" t="s">
        <v>3682</v>
      </c>
      <c r="C281" s="9">
        <v>583149</v>
      </c>
      <c r="D281" s="9" t="s">
        <v>3223</v>
      </c>
      <c r="E281" s="9" t="s">
        <v>19</v>
      </c>
      <c r="F281" s="6" t="s">
        <v>3223</v>
      </c>
      <c r="G281" s="7" t="e">
        <f t="shared" ca="1" si="4"/>
        <v>#NAME?</v>
      </c>
      <c r="H281" s="8" t="s">
        <v>206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3683</v>
      </c>
      <c r="N281" s="10">
        <v>0.02</v>
      </c>
      <c r="O281" s="9" t="s">
        <v>248</v>
      </c>
      <c r="P281" s="252">
        <v>0.2</v>
      </c>
      <c r="Q281" s="115"/>
      <c r="R281" s="115"/>
      <c r="S281" s="7" t="s">
        <v>208</v>
      </c>
      <c r="T281" s="6" t="s">
        <v>3684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3685</v>
      </c>
      <c r="AJ281" s="258" t="s">
        <v>3685</v>
      </c>
      <c r="AK281" s="258" t="s">
        <v>3685</v>
      </c>
      <c r="AL281" s="258" t="s">
        <v>3685</v>
      </c>
      <c r="AM281" s="117" t="s">
        <v>3685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3221</v>
      </c>
      <c r="B282" s="14" t="s">
        <v>3686</v>
      </c>
      <c r="C282" s="9">
        <v>80477</v>
      </c>
      <c r="D282" s="9" t="s">
        <v>3289</v>
      </c>
      <c r="E282" s="9" t="s">
        <v>19</v>
      </c>
      <c r="F282" s="9" t="s">
        <v>3289</v>
      </c>
      <c r="G282" s="7" t="e">
        <f t="shared" ca="1" si="4"/>
        <v>#NAME?</v>
      </c>
      <c r="H282" s="8" t="s">
        <v>224</v>
      </c>
      <c r="I282" s="26" t="s">
        <v>225</v>
      </c>
      <c r="J282" s="9" t="str">
        <f t="shared" si="3"/>
        <v>Não</v>
      </c>
      <c r="K282" s="250">
        <v>43441</v>
      </c>
      <c r="L282" s="6"/>
      <c r="M282" s="6" t="s">
        <v>326</v>
      </c>
      <c r="N282" s="251">
        <v>0.01</v>
      </c>
      <c r="O282" s="9" t="s">
        <v>248</v>
      </c>
      <c r="P282" s="252">
        <v>0.2</v>
      </c>
      <c r="Q282" s="115"/>
      <c r="R282" s="115"/>
      <c r="S282" s="7" t="s">
        <v>208</v>
      </c>
      <c r="T282" s="6" t="s">
        <v>3687</v>
      </c>
      <c r="U282" s="6" t="s">
        <v>19</v>
      </c>
      <c r="V282" s="26" t="e">
        <f t="shared" ca="1" si="5"/>
        <v>#NAME?</v>
      </c>
      <c r="W282" s="26"/>
      <c r="X282" s="26"/>
      <c r="Y282" s="6" t="s">
        <v>324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3221</v>
      </c>
      <c r="B283" s="14" t="s">
        <v>3688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224</v>
      </c>
      <c r="I283" s="26" t="s">
        <v>225</v>
      </c>
      <c r="J283" s="9" t="str">
        <f t="shared" si="3"/>
        <v>Não</v>
      </c>
      <c r="K283" s="250">
        <v>44280</v>
      </c>
      <c r="L283" s="6"/>
      <c r="M283" s="6" t="s">
        <v>267</v>
      </c>
      <c r="N283" s="251">
        <v>1.4999999999999999E-2</v>
      </c>
      <c r="O283" s="9" t="s">
        <v>84</v>
      </c>
      <c r="P283" s="252">
        <v>0.1</v>
      </c>
      <c r="Q283" s="115"/>
      <c r="R283" s="115"/>
      <c r="S283" s="7" t="s">
        <v>208</v>
      </c>
      <c r="T283" s="6" t="s">
        <v>3689</v>
      </c>
      <c r="U283" s="6" t="s">
        <v>117</v>
      </c>
      <c r="V283" s="26" t="e">
        <f t="shared" ca="1" si="5"/>
        <v>#NAME?</v>
      </c>
      <c r="W283" s="26"/>
      <c r="X283" s="26"/>
      <c r="Y283" s="6" t="s">
        <v>324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3221</v>
      </c>
      <c r="B284" s="14" t="s">
        <v>3690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206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267</v>
      </c>
      <c r="N284" s="10">
        <v>1.4999999999999999E-2</v>
      </c>
      <c r="O284" s="9" t="s">
        <v>84</v>
      </c>
      <c r="P284" s="252">
        <v>0.1</v>
      </c>
      <c r="Q284" s="30"/>
      <c r="R284" s="30"/>
      <c r="S284" s="7" t="s">
        <v>254</v>
      </c>
      <c r="T284" s="6" t="s">
        <v>3691</v>
      </c>
      <c r="U284" s="6" t="s">
        <v>117</v>
      </c>
      <c r="V284" s="26" t="e">
        <f t="shared" ca="1" si="5"/>
        <v>#NAME?</v>
      </c>
      <c r="W284" s="26"/>
      <c r="X284" s="26"/>
      <c r="Y284" s="6" t="s">
        <v>324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3232</v>
      </c>
      <c r="BH284" s="117">
        <v>0</v>
      </c>
      <c r="BI284" s="117" t="s">
        <v>3232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3221</v>
      </c>
      <c r="B285" s="14" t="s">
        <v>3692</v>
      </c>
      <c r="C285" s="9">
        <v>434339</v>
      </c>
      <c r="D285" s="9" t="s">
        <v>3223</v>
      </c>
      <c r="E285" s="9" t="s">
        <v>19</v>
      </c>
      <c r="F285" s="6" t="s">
        <v>3224</v>
      </c>
      <c r="G285" s="7" t="e">
        <f t="shared" ca="1" si="4"/>
        <v>#NAME?</v>
      </c>
      <c r="H285" s="8" t="s">
        <v>206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267</v>
      </c>
      <c r="N285" s="10">
        <v>0.01</v>
      </c>
      <c r="O285" s="9" t="s">
        <v>84</v>
      </c>
      <c r="P285" s="252">
        <v>0.1</v>
      </c>
      <c r="Q285" s="253"/>
      <c r="R285" s="253"/>
      <c r="S285" s="7" t="s">
        <v>208</v>
      </c>
      <c r="T285" s="6" t="s">
        <v>3693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3232</v>
      </c>
      <c r="BH285" s="117">
        <v>0</v>
      </c>
      <c r="BI285" s="117" t="s">
        <v>3232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3221</v>
      </c>
      <c r="B286" s="3" t="s">
        <v>2389</v>
      </c>
      <c r="C286" s="9">
        <v>32359</v>
      </c>
      <c r="D286" s="9" t="s">
        <v>18</v>
      </c>
      <c r="E286" s="9" t="s">
        <v>30</v>
      </c>
      <c r="F286" s="9" t="s">
        <v>93</v>
      </c>
      <c r="G286" s="7" t="e">
        <f t="shared" ca="1" si="4"/>
        <v>#NAME?</v>
      </c>
      <c r="H286" s="8" t="s">
        <v>224</v>
      </c>
      <c r="I286" s="26" t="s">
        <v>225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208</v>
      </c>
      <c r="T286" s="6" t="s">
        <v>2392</v>
      </c>
      <c r="U286" s="6" t="s">
        <v>117</v>
      </c>
      <c r="V286" s="26" t="e">
        <f t="shared" ca="1" si="5"/>
        <v>#NAME?</v>
      </c>
      <c r="W286" s="26"/>
      <c r="X286" s="26"/>
      <c r="Y286" s="6" t="s">
        <v>324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3221</v>
      </c>
      <c r="B287" s="112" t="s">
        <v>2393</v>
      </c>
      <c r="C287" s="9">
        <v>453188</v>
      </c>
      <c r="D287" s="9" t="s">
        <v>18</v>
      </c>
      <c r="E287" s="9" t="s">
        <v>30</v>
      </c>
      <c r="F287" s="9" t="s">
        <v>93</v>
      </c>
      <c r="G287" s="7" t="e">
        <f t="shared" ca="1" si="4"/>
        <v>#NAME?</v>
      </c>
      <c r="H287" s="8" t="s">
        <v>224</v>
      </c>
      <c r="I287" s="26" t="s">
        <v>225</v>
      </c>
      <c r="J287" s="9" t="str">
        <f t="shared" si="3"/>
        <v>Não</v>
      </c>
      <c r="K287" s="114">
        <v>44263</v>
      </c>
      <c r="L287" s="6"/>
      <c r="M287" s="6" t="s">
        <v>83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208</v>
      </c>
      <c r="T287" s="9" t="s">
        <v>2396</v>
      </c>
      <c r="U287" s="6" t="s">
        <v>117</v>
      </c>
      <c r="V287" s="26" t="e">
        <f t="shared" ca="1" si="5"/>
        <v>#NAME?</v>
      </c>
      <c r="W287" s="26"/>
      <c r="X287" s="26"/>
      <c r="Y287" s="6" t="s">
        <v>324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3221</v>
      </c>
      <c r="B288" s="3" t="s">
        <v>3694</v>
      </c>
      <c r="C288" s="9">
        <v>273075</v>
      </c>
      <c r="D288" s="9" t="s">
        <v>3223</v>
      </c>
      <c r="E288" s="9" t="s">
        <v>19</v>
      </c>
      <c r="F288" s="6" t="s">
        <v>3224</v>
      </c>
      <c r="G288" s="7" t="e">
        <f t="shared" ca="1" si="4"/>
        <v>#NAME?</v>
      </c>
      <c r="H288" s="8" t="s">
        <v>206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267</v>
      </c>
      <c r="N288" s="10">
        <v>0.01</v>
      </c>
      <c r="O288" s="9" t="s">
        <v>84</v>
      </c>
      <c r="P288" s="252">
        <v>0.1</v>
      </c>
      <c r="Q288" s="276"/>
      <c r="R288" s="276"/>
      <c r="S288" s="7" t="s">
        <v>208</v>
      </c>
      <c r="T288" s="6" t="s">
        <v>3695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3232</v>
      </c>
      <c r="BH288" s="117">
        <v>0</v>
      </c>
      <c r="BI288" s="117" t="s">
        <v>3232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3221</v>
      </c>
      <c r="B289" s="112" t="s">
        <v>118</v>
      </c>
      <c r="C289" s="9">
        <v>32067</v>
      </c>
      <c r="D289" s="9" t="s">
        <v>18</v>
      </c>
      <c r="E289" s="9" t="s">
        <v>30</v>
      </c>
      <c r="F289" s="9" t="s">
        <v>93</v>
      </c>
      <c r="G289" s="7" t="e">
        <f t="shared" ca="1" si="4"/>
        <v>#NAME?</v>
      </c>
      <c r="H289" s="8" t="s">
        <v>224</v>
      </c>
      <c r="I289" s="26" t="s">
        <v>225</v>
      </c>
      <c r="J289" s="9" t="str">
        <f t="shared" si="3"/>
        <v>Sim</v>
      </c>
      <c r="K289" s="250">
        <v>44263</v>
      </c>
      <c r="L289" s="7"/>
      <c r="M289" s="6" t="s">
        <v>267</v>
      </c>
      <c r="N289" s="10">
        <v>1.4999999999999999E-2</v>
      </c>
      <c r="O289" s="9" t="s">
        <v>84</v>
      </c>
      <c r="P289" s="252">
        <v>0.1</v>
      </c>
      <c r="Q289" s="115" t="s">
        <v>3696</v>
      </c>
      <c r="R289" s="115"/>
      <c r="S289" s="7" t="s">
        <v>208</v>
      </c>
      <c r="T289" s="9" t="s">
        <v>2415</v>
      </c>
      <c r="U289" s="6" t="s">
        <v>117</v>
      </c>
      <c r="V289" s="26" t="e">
        <f t="shared" ca="1" si="5"/>
        <v>#NAME?</v>
      </c>
      <c r="W289" s="26"/>
      <c r="X289" s="26"/>
      <c r="Y289" s="6" t="s">
        <v>324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3221</v>
      </c>
      <c r="B290" s="3" t="s">
        <v>3697</v>
      </c>
      <c r="C290" s="9">
        <v>367566</v>
      </c>
      <c r="D290" s="9" t="s">
        <v>18</v>
      </c>
      <c r="E290" s="9" t="s">
        <v>30</v>
      </c>
      <c r="F290" s="9" t="s">
        <v>93</v>
      </c>
      <c r="G290" s="7" t="e">
        <f t="shared" ca="1" si="4"/>
        <v>#NAME?</v>
      </c>
      <c r="H290" s="8" t="s">
        <v>224</v>
      </c>
      <c r="I290" s="26" t="s">
        <v>225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3696</v>
      </c>
      <c r="R290" s="115"/>
      <c r="S290" s="7" t="s">
        <v>208</v>
      </c>
      <c r="T290" s="6" t="s">
        <v>2415</v>
      </c>
      <c r="U290" s="6" t="s">
        <v>117</v>
      </c>
      <c r="V290" s="26" t="e">
        <f t="shared" ca="1" si="5"/>
        <v>#NAME?</v>
      </c>
      <c r="W290" s="26"/>
      <c r="X290" s="26"/>
      <c r="Y290" s="6" t="s">
        <v>324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3221</v>
      </c>
      <c r="B291" s="3" t="s">
        <v>3698</v>
      </c>
      <c r="C291" s="9">
        <v>338435</v>
      </c>
      <c r="D291" s="9" t="s">
        <v>3223</v>
      </c>
      <c r="E291" s="9" t="s">
        <v>19</v>
      </c>
      <c r="F291" s="6" t="s">
        <v>3230</v>
      </c>
      <c r="G291" s="7" t="e">
        <f t="shared" ca="1" si="4"/>
        <v>#NAME?</v>
      </c>
      <c r="H291" s="8" t="s">
        <v>206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267</v>
      </c>
      <c r="N291" s="10">
        <v>0.01</v>
      </c>
      <c r="O291" s="9" t="s">
        <v>84</v>
      </c>
      <c r="P291" s="252">
        <v>0.1</v>
      </c>
      <c r="Q291" s="253"/>
      <c r="R291" s="253"/>
      <c r="S291" s="7" t="s">
        <v>208</v>
      </c>
      <c r="T291" s="6" t="s">
        <v>3699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3232</v>
      </c>
      <c r="BH291" s="117">
        <v>0</v>
      </c>
      <c r="BI291" s="117" t="s">
        <v>3232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3221</v>
      </c>
      <c r="B292" s="3" t="s">
        <v>3698</v>
      </c>
      <c r="C292" s="9">
        <v>577330</v>
      </c>
      <c r="D292" s="9" t="s">
        <v>3223</v>
      </c>
      <c r="E292" s="9" t="s">
        <v>19</v>
      </c>
      <c r="F292" s="6" t="s">
        <v>3230</v>
      </c>
      <c r="G292" s="7" t="e">
        <f t="shared" ca="1" si="4"/>
        <v>#NAME?</v>
      </c>
      <c r="H292" s="8" t="s">
        <v>206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83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208</v>
      </c>
      <c r="T292" s="6" t="s">
        <v>3699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3232</v>
      </c>
      <c r="BH292" s="117">
        <v>0</v>
      </c>
      <c r="BI292" s="117" t="s">
        <v>3232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3221</v>
      </c>
      <c r="B293" s="14" t="s">
        <v>3700</v>
      </c>
      <c r="C293" s="9">
        <v>466334</v>
      </c>
      <c r="D293" s="9" t="s">
        <v>18</v>
      </c>
      <c r="E293" s="9" t="s">
        <v>30</v>
      </c>
      <c r="F293" s="6" t="s">
        <v>93</v>
      </c>
      <c r="G293" s="7" t="e">
        <f t="shared" ca="1" si="4"/>
        <v>#NAME?</v>
      </c>
      <c r="H293" s="8" t="s">
        <v>206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326</v>
      </c>
      <c r="N293" s="10">
        <v>2.5000000000000001E-2</v>
      </c>
      <c r="O293" s="9" t="s">
        <v>248</v>
      </c>
      <c r="P293" s="252">
        <v>0.2</v>
      </c>
      <c r="Q293" s="115"/>
      <c r="R293" s="115"/>
      <c r="S293" s="7" t="s">
        <v>254</v>
      </c>
      <c r="T293" s="6" t="s">
        <v>3701</v>
      </c>
      <c r="U293" s="6" t="s">
        <v>117</v>
      </c>
      <c r="V293" s="26" t="e">
        <f t="shared" ca="1" si="5"/>
        <v>#NAME?</v>
      </c>
      <c r="W293" s="26"/>
      <c r="X293" s="26"/>
      <c r="Y293" s="6" t="s">
        <v>324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3232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3221</v>
      </c>
      <c r="B294" s="112" t="s">
        <v>3702</v>
      </c>
      <c r="C294" s="9">
        <v>465880</v>
      </c>
      <c r="D294" s="9" t="s">
        <v>18</v>
      </c>
      <c r="E294" s="9" t="s">
        <v>30</v>
      </c>
      <c r="F294" s="9" t="s">
        <v>93</v>
      </c>
      <c r="G294" s="7" t="e">
        <f t="shared" ca="1" si="4"/>
        <v>#NAME?</v>
      </c>
      <c r="H294" s="8" t="s">
        <v>224</v>
      </c>
      <c r="I294" s="26" t="s">
        <v>225</v>
      </c>
      <c r="J294" s="9" t="str">
        <f t="shared" si="3"/>
        <v>Não</v>
      </c>
      <c r="K294" s="250">
        <v>44280</v>
      </c>
      <c r="L294" s="6"/>
      <c r="M294" s="6" t="s">
        <v>424</v>
      </c>
      <c r="N294" s="10">
        <v>0.02</v>
      </c>
      <c r="O294" s="9" t="s">
        <v>84</v>
      </c>
      <c r="P294" s="252">
        <v>0.2</v>
      </c>
      <c r="Q294" s="115"/>
      <c r="R294" s="115"/>
      <c r="S294" s="7" t="s">
        <v>208</v>
      </c>
      <c r="T294" s="9" t="s">
        <v>3703</v>
      </c>
      <c r="U294" s="6" t="s">
        <v>117</v>
      </c>
      <c r="V294" s="26" t="e">
        <f t="shared" ca="1" si="5"/>
        <v>#NAME?</v>
      </c>
      <c r="W294" s="26"/>
      <c r="X294" s="26"/>
      <c r="Y294" s="6" t="s">
        <v>324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3221</v>
      </c>
      <c r="B295" s="14" t="s">
        <v>2437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224</v>
      </c>
      <c r="I295" s="26" t="s">
        <v>225</v>
      </c>
      <c r="J295" s="9" t="str">
        <f t="shared" si="3"/>
        <v>Não</v>
      </c>
      <c r="K295" s="27">
        <v>44362</v>
      </c>
      <c r="L295" s="7"/>
      <c r="M295" s="6" t="s">
        <v>267</v>
      </c>
      <c r="N295" s="251">
        <v>1.4999999999999999E-2</v>
      </c>
      <c r="O295" s="9" t="s">
        <v>84</v>
      </c>
      <c r="P295" s="252">
        <v>0.1</v>
      </c>
      <c r="Q295" s="115"/>
      <c r="R295" s="115"/>
      <c r="S295" s="7" t="s">
        <v>254</v>
      </c>
      <c r="T295" s="6" t="s">
        <v>2440</v>
      </c>
      <c r="U295" s="6" t="s">
        <v>117</v>
      </c>
      <c r="V295" s="26" t="e">
        <f t="shared" ca="1" si="5"/>
        <v>#NAME?</v>
      </c>
      <c r="W295" s="26"/>
      <c r="X295" s="26"/>
      <c r="Y295" s="6" t="s">
        <v>324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3221</v>
      </c>
      <c r="B296" s="3" t="s">
        <v>3704</v>
      </c>
      <c r="C296" s="9">
        <v>84645</v>
      </c>
      <c r="D296" s="9" t="s">
        <v>3289</v>
      </c>
      <c r="E296" s="9" t="s">
        <v>19</v>
      </c>
      <c r="F296" s="6" t="s">
        <v>3289</v>
      </c>
      <c r="G296" s="7" t="e">
        <f t="shared" ca="1" si="4"/>
        <v>#NAME?</v>
      </c>
      <c r="H296" s="8" t="s">
        <v>206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326</v>
      </c>
      <c r="N296" s="10">
        <v>8.0000000000000002E-3</v>
      </c>
      <c r="O296" s="9" t="s">
        <v>248</v>
      </c>
      <c r="P296" s="252">
        <v>0.2</v>
      </c>
      <c r="Q296" s="115"/>
      <c r="R296" s="115"/>
      <c r="S296" s="7" t="s">
        <v>254</v>
      </c>
      <c r="T296" s="6" t="s">
        <v>3705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3232</v>
      </c>
      <c r="BH296" s="117">
        <v>0</v>
      </c>
      <c r="BI296" s="117" t="s">
        <v>3232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3221</v>
      </c>
      <c r="B297" s="14" t="s">
        <v>3706</v>
      </c>
      <c r="C297" s="9">
        <v>435785</v>
      </c>
      <c r="D297" s="9" t="s">
        <v>3223</v>
      </c>
      <c r="E297" s="9" t="s">
        <v>19</v>
      </c>
      <c r="F297" s="6" t="s">
        <v>3224</v>
      </c>
      <c r="G297" s="7" t="e">
        <f t="shared" ca="1" si="4"/>
        <v>#NAME?</v>
      </c>
      <c r="H297" s="8" t="s">
        <v>206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83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208</v>
      </c>
      <c r="T297" s="6" t="s">
        <v>3707</v>
      </c>
      <c r="U297" s="6" t="s">
        <v>76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3232</v>
      </c>
      <c r="BH297" s="117">
        <v>0</v>
      </c>
      <c r="BI297" s="117" t="s">
        <v>3232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3221</v>
      </c>
      <c r="B298" s="3" t="s">
        <v>3708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224</v>
      </c>
      <c r="I298" s="26" t="s">
        <v>225</v>
      </c>
      <c r="J298" s="9" t="str">
        <f t="shared" si="3"/>
        <v>Sim</v>
      </c>
      <c r="K298" s="114">
        <v>45019</v>
      </c>
      <c r="L298" s="114"/>
      <c r="M298" s="6" t="s">
        <v>424</v>
      </c>
      <c r="N298" s="10">
        <v>0.02</v>
      </c>
      <c r="O298" s="9" t="s">
        <v>84</v>
      </c>
      <c r="P298" s="252">
        <v>0.2</v>
      </c>
      <c r="Q298" s="115" t="s">
        <v>3709</v>
      </c>
      <c r="R298" s="115"/>
      <c r="S298" s="7" t="s">
        <v>208</v>
      </c>
      <c r="T298" s="6" t="s">
        <v>3710</v>
      </c>
      <c r="U298" s="6" t="s">
        <v>76</v>
      </c>
      <c r="V298" s="26" t="e">
        <f t="shared" ca="1" si="5"/>
        <v>#NAME?</v>
      </c>
      <c r="W298" s="26"/>
      <c r="X298" s="26"/>
      <c r="Y298" s="6" t="s">
        <v>324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3232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3221</v>
      </c>
      <c r="B299" s="3" t="s">
        <v>3711</v>
      </c>
      <c r="C299" s="9">
        <v>259113</v>
      </c>
      <c r="D299" s="9" t="s">
        <v>3223</v>
      </c>
      <c r="E299" s="9" t="s">
        <v>19</v>
      </c>
      <c r="F299" s="6" t="s">
        <v>3224</v>
      </c>
      <c r="G299" s="7" t="e">
        <f t="shared" ca="1" si="4"/>
        <v>#NAME?</v>
      </c>
      <c r="H299" s="8" t="s">
        <v>206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326</v>
      </c>
      <c r="N299" s="10">
        <v>0.02</v>
      </c>
      <c r="O299" s="9" t="s">
        <v>248</v>
      </c>
      <c r="P299" s="252">
        <v>0.2</v>
      </c>
      <c r="Q299" s="115"/>
      <c r="R299" s="115"/>
      <c r="S299" s="7" t="s">
        <v>254</v>
      </c>
      <c r="T299" s="6" t="s">
        <v>3712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3232</v>
      </c>
      <c r="BH299" s="117">
        <v>0</v>
      </c>
      <c r="BI299" s="117" t="s">
        <v>3232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3221</v>
      </c>
      <c r="B300" s="39" t="s">
        <v>3713</v>
      </c>
      <c r="C300" s="9">
        <v>319435</v>
      </c>
      <c r="D300" s="9" t="s">
        <v>18</v>
      </c>
      <c r="E300" s="9" t="s">
        <v>19</v>
      </c>
      <c r="F300" s="9" t="s">
        <v>266</v>
      </c>
      <c r="G300" s="7" t="e">
        <f t="shared" ca="1" si="4"/>
        <v>#NAME?</v>
      </c>
      <c r="H300" s="8" t="s">
        <v>224</v>
      </c>
      <c r="I300" s="26" t="s">
        <v>225</v>
      </c>
      <c r="J300" s="9" t="str">
        <f t="shared" si="3"/>
        <v>Sim</v>
      </c>
      <c r="K300" s="250">
        <v>43473</v>
      </c>
      <c r="L300" s="6"/>
      <c r="M300" s="6" t="s">
        <v>83</v>
      </c>
      <c r="N300" s="251">
        <v>5.0000000000000001E-3</v>
      </c>
      <c r="O300" s="9" t="s">
        <v>23</v>
      </c>
      <c r="P300" s="252">
        <v>0</v>
      </c>
      <c r="Q300" s="115" t="s">
        <v>3714</v>
      </c>
      <c r="R300" s="115"/>
      <c r="S300" s="7" t="s">
        <v>254</v>
      </c>
      <c r="T300" s="9" t="s">
        <v>3715</v>
      </c>
      <c r="U300" s="6" t="s">
        <v>19</v>
      </c>
      <c r="V300" s="26" t="e">
        <f t="shared" ca="1" si="5"/>
        <v>#NAME?</v>
      </c>
      <c r="W300" s="26"/>
      <c r="X300" s="26"/>
      <c r="Y300" s="6" t="s">
        <v>324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3221</v>
      </c>
      <c r="B301" s="39" t="s">
        <v>3713</v>
      </c>
      <c r="C301" s="9">
        <v>577357</v>
      </c>
      <c r="D301" s="9" t="s">
        <v>18</v>
      </c>
      <c r="E301" s="9" t="s">
        <v>19</v>
      </c>
      <c r="F301" s="9" t="s">
        <v>266</v>
      </c>
      <c r="G301" s="7" t="e">
        <f t="shared" ca="1" si="4"/>
        <v>#NAME?</v>
      </c>
      <c r="H301" s="8" t="s">
        <v>224</v>
      </c>
      <c r="I301" s="26" t="s">
        <v>225</v>
      </c>
      <c r="J301" s="9" t="str">
        <f t="shared" si="3"/>
        <v>Sim</v>
      </c>
      <c r="K301" s="250">
        <v>43545</v>
      </c>
      <c r="L301" s="6"/>
      <c r="M301" s="6" t="s">
        <v>326</v>
      </c>
      <c r="N301" s="251">
        <v>0.02</v>
      </c>
      <c r="O301" s="9" t="s">
        <v>248</v>
      </c>
      <c r="P301" s="252">
        <v>0.2</v>
      </c>
      <c r="Q301" s="115" t="s">
        <v>3714</v>
      </c>
      <c r="R301" s="115"/>
      <c r="S301" s="7" t="s">
        <v>254</v>
      </c>
      <c r="T301" s="9" t="s">
        <v>3715</v>
      </c>
      <c r="U301" s="6" t="s">
        <v>19</v>
      </c>
      <c r="V301" s="26" t="e">
        <f t="shared" ca="1" si="5"/>
        <v>#NAME?</v>
      </c>
      <c r="W301" s="26"/>
      <c r="X301" s="26"/>
      <c r="Y301" s="6" t="s">
        <v>324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3221</v>
      </c>
      <c r="B302" s="3" t="s">
        <v>3716</v>
      </c>
      <c r="C302" s="9">
        <v>379728</v>
      </c>
      <c r="D302" s="9" t="s">
        <v>18</v>
      </c>
      <c r="E302" s="9" t="s">
        <v>19</v>
      </c>
      <c r="F302" s="9" t="s">
        <v>3455</v>
      </c>
      <c r="G302" s="7" t="e">
        <f t="shared" ca="1" si="4"/>
        <v>#NAME?</v>
      </c>
      <c r="H302" s="8" t="s">
        <v>224</v>
      </c>
      <c r="I302" s="26" t="s">
        <v>283</v>
      </c>
      <c r="J302" s="9" t="str">
        <f t="shared" si="3"/>
        <v>Não</v>
      </c>
      <c r="K302" s="114">
        <v>45021</v>
      </c>
      <c r="L302" s="6"/>
      <c r="M302" s="6" t="s">
        <v>267</v>
      </c>
      <c r="N302" s="251">
        <v>1.4999999999999999E-2</v>
      </c>
      <c r="O302" s="9" t="s">
        <v>84</v>
      </c>
      <c r="P302" s="252">
        <v>0.1</v>
      </c>
      <c r="Q302" s="30"/>
      <c r="R302" s="30"/>
      <c r="S302" s="7" t="s">
        <v>208</v>
      </c>
      <c r="T302" s="6" t="s">
        <v>3717</v>
      </c>
      <c r="U302" s="6" t="s">
        <v>276</v>
      </c>
      <c r="V302" s="26" t="e">
        <f t="shared" ca="1" si="5"/>
        <v>#NAME?</v>
      </c>
      <c r="W302" s="26"/>
      <c r="X302" s="26"/>
      <c r="Y302" s="6" t="s">
        <v>324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3221</v>
      </c>
      <c r="B303" s="3" t="s">
        <v>3718</v>
      </c>
      <c r="C303" s="9">
        <v>270174</v>
      </c>
      <c r="D303" s="9" t="s">
        <v>3223</v>
      </c>
      <c r="E303" s="9" t="s">
        <v>19</v>
      </c>
      <c r="F303" s="6" t="s">
        <v>3224</v>
      </c>
      <c r="G303" s="7" t="e">
        <f t="shared" ca="1" si="4"/>
        <v>#NAME?</v>
      </c>
      <c r="H303" s="8" t="s">
        <v>206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267</v>
      </c>
      <c r="N303" s="10">
        <v>0.01</v>
      </c>
      <c r="O303" s="9" t="s">
        <v>84</v>
      </c>
      <c r="P303" s="252">
        <v>0.1</v>
      </c>
      <c r="Q303" s="50"/>
      <c r="R303" s="50"/>
      <c r="S303" s="7" t="s">
        <v>208</v>
      </c>
      <c r="T303" s="6" t="s">
        <v>3719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3232</v>
      </c>
      <c r="BH303" s="117">
        <v>0</v>
      </c>
      <c r="BI303" s="117" t="s">
        <v>3232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3221</v>
      </c>
      <c r="B304" s="14" t="s">
        <v>2494</v>
      </c>
      <c r="C304" s="9">
        <v>31954</v>
      </c>
      <c r="D304" s="9" t="s">
        <v>18</v>
      </c>
      <c r="E304" s="9" t="s">
        <v>30</v>
      </c>
      <c r="F304" s="9" t="s">
        <v>93</v>
      </c>
      <c r="G304" s="7" t="e">
        <f t="shared" ca="1" si="4"/>
        <v>#NAME?</v>
      </c>
      <c r="H304" s="8" t="s">
        <v>224</v>
      </c>
      <c r="I304" s="26" t="s">
        <v>225</v>
      </c>
      <c r="J304" s="9" t="str">
        <f t="shared" si="3"/>
        <v>Não</v>
      </c>
      <c r="K304" s="250">
        <v>44266</v>
      </c>
      <c r="L304" s="7"/>
      <c r="M304" s="6" t="s">
        <v>83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208</v>
      </c>
      <c r="T304" s="6" t="s">
        <v>2497</v>
      </c>
      <c r="U304" s="6" t="s">
        <v>117</v>
      </c>
      <c r="V304" s="26" t="e">
        <f t="shared" ca="1" si="5"/>
        <v>#NAME?</v>
      </c>
      <c r="W304" s="26"/>
      <c r="X304" s="26"/>
      <c r="Y304" s="6" t="s">
        <v>324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3221</v>
      </c>
      <c r="B305" s="3" t="s">
        <v>3720</v>
      </c>
      <c r="C305" s="9">
        <v>559569</v>
      </c>
      <c r="D305" s="262" t="s">
        <v>18</v>
      </c>
      <c r="E305" s="262" t="s">
        <v>30</v>
      </c>
      <c r="F305" s="262" t="s">
        <v>727</v>
      </c>
      <c r="G305" s="7" t="e">
        <f t="shared" ca="1" si="4"/>
        <v>#NAME?</v>
      </c>
      <c r="H305" s="263" t="s">
        <v>224</v>
      </c>
      <c r="I305" s="26" t="s">
        <v>283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3721</v>
      </c>
      <c r="R305" s="115"/>
      <c r="S305" s="7" t="s">
        <v>208</v>
      </c>
      <c r="T305" s="6" t="s">
        <v>2506</v>
      </c>
      <c r="U305" s="6" t="s">
        <v>127</v>
      </c>
      <c r="V305" s="26" t="e">
        <f t="shared" ca="1" si="5"/>
        <v>#NAME?</v>
      </c>
      <c r="W305" s="26"/>
      <c r="X305" s="26"/>
      <c r="Y305" s="6" t="s">
        <v>324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3221</v>
      </c>
      <c r="B306" s="3" t="s">
        <v>3720</v>
      </c>
      <c r="C306" s="9">
        <v>33814</v>
      </c>
      <c r="D306" s="9" t="s">
        <v>18</v>
      </c>
      <c r="E306" s="9" t="s">
        <v>30</v>
      </c>
      <c r="F306" s="9" t="s">
        <v>727</v>
      </c>
      <c r="G306" s="7" t="e">
        <f t="shared" ca="1" si="4"/>
        <v>#NAME?</v>
      </c>
      <c r="H306" s="8" t="s">
        <v>224</v>
      </c>
      <c r="I306" s="26" t="s">
        <v>283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3721</v>
      </c>
      <c r="R306" s="115"/>
      <c r="S306" s="7" t="s">
        <v>208</v>
      </c>
      <c r="T306" s="6" t="s">
        <v>2506</v>
      </c>
      <c r="U306" s="6" t="s">
        <v>127</v>
      </c>
      <c r="V306" s="26" t="e">
        <f t="shared" ca="1" si="5"/>
        <v>#NAME?</v>
      </c>
      <c r="W306" s="26"/>
      <c r="X306" s="26"/>
      <c r="Y306" s="6" t="s">
        <v>324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3221</v>
      </c>
      <c r="B307" s="3" t="s">
        <v>3720</v>
      </c>
      <c r="C307" s="9">
        <v>559582</v>
      </c>
      <c r="D307" s="9" t="s">
        <v>18</v>
      </c>
      <c r="E307" s="9" t="s">
        <v>30</v>
      </c>
      <c r="F307" s="6" t="s">
        <v>727</v>
      </c>
      <c r="G307" s="7" t="e">
        <f t="shared" ca="1" si="4"/>
        <v>#NAME?</v>
      </c>
      <c r="H307" s="8" t="s">
        <v>206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3444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208</v>
      </c>
      <c r="T307" s="6" t="s">
        <v>2506</v>
      </c>
      <c r="U307" s="6" t="s">
        <v>127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3232</v>
      </c>
      <c r="BH307" s="117">
        <v>0</v>
      </c>
      <c r="BI307" s="117" t="s">
        <v>3232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3221</v>
      </c>
      <c r="B308" s="3" t="s">
        <v>3722</v>
      </c>
      <c r="C308" s="9">
        <v>343643</v>
      </c>
      <c r="D308" s="9" t="s">
        <v>18</v>
      </c>
      <c r="E308" s="9" t="s">
        <v>30</v>
      </c>
      <c r="F308" s="6" t="s">
        <v>3271</v>
      </c>
      <c r="G308" s="7" t="e">
        <f t="shared" ca="1" si="4"/>
        <v>#NAME?</v>
      </c>
      <c r="H308" s="8" t="s">
        <v>206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208</v>
      </c>
      <c r="T308" s="6" t="s">
        <v>3723</v>
      </c>
      <c r="U308" s="6" t="s">
        <v>3724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3221</v>
      </c>
      <c r="B309" s="3" t="s">
        <v>3725</v>
      </c>
      <c r="C309" s="9" t="s">
        <v>3726</v>
      </c>
      <c r="D309" s="9" t="s">
        <v>18</v>
      </c>
      <c r="E309" s="9" t="s">
        <v>19</v>
      </c>
      <c r="F309" s="6" t="s">
        <v>3371</v>
      </c>
      <c r="G309" s="7" t="e">
        <f t="shared" ca="1" si="4"/>
        <v>#NAME?</v>
      </c>
      <c r="H309" s="8" t="s">
        <v>206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424</v>
      </c>
      <c r="N309" s="10">
        <v>0.02</v>
      </c>
      <c r="O309" s="9" t="s">
        <v>84</v>
      </c>
      <c r="P309" s="252">
        <v>0.2</v>
      </c>
      <c r="Q309" s="50"/>
      <c r="R309" s="50"/>
      <c r="S309" s="7" t="s">
        <v>208</v>
      </c>
      <c r="T309" s="6" t="s">
        <v>3727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3232</v>
      </c>
      <c r="BH309" s="117">
        <v>0</v>
      </c>
      <c r="BI309" s="117" t="s">
        <v>3232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3221</v>
      </c>
      <c r="B310" s="3" t="s">
        <v>3725</v>
      </c>
      <c r="C310" s="9">
        <v>296589</v>
      </c>
      <c r="D310" s="9" t="s">
        <v>18</v>
      </c>
      <c r="E310" s="9" t="s">
        <v>19</v>
      </c>
      <c r="F310" s="6" t="s">
        <v>266</v>
      </c>
      <c r="G310" s="7" t="e">
        <f t="shared" ca="1" si="4"/>
        <v>#NAME?</v>
      </c>
      <c r="H310" s="8" t="s">
        <v>215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267</v>
      </c>
      <c r="N310" s="10">
        <v>1.4999999999999999E-2</v>
      </c>
      <c r="O310" s="9" t="s">
        <v>84</v>
      </c>
      <c r="P310" s="252">
        <v>0.1</v>
      </c>
      <c r="Q310" s="25"/>
      <c r="R310" s="115"/>
      <c r="S310" s="7" t="s">
        <v>208</v>
      </c>
      <c r="T310" s="6" t="s">
        <v>3727</v>
      </c>
      <c r="U310" s="6" t="s">
        <v>19</v>
      </c>
      <c r="V310" s="26" t="e">
        <f t="shared" ca="1" si="5"/>
        <v>#NAME?</v>
      </c>
      <c r="W310" s="26"/>
      <c r="X310" s="26"/>
      <c r="Y310" s="6" t="s">
        <v>210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3221</v>
      </c>
      <c r="B311" s="39" t="s">
        <v>3728</v>
      </c>
      <c r="C311" s="9">
        <v>376731</v>
      </c>
      <c r="D311" s="9" t="s">
        <v>18</v>
      </c>
      <c r="E311" s="9" t="s">
        <v>19</v>
      </c>
      <c r="F311" s="6" t="s">
        <v>266</v>
      </c>
      <c r="G311" s="7" t="e">
        <f t="shared" ca="1" si="4"/>
        <v>#NAME?</v>
      </c>
      <c r="H311" s="8" t="s">
        <v>215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3729</v>
      </c>
      <c r="R311" s="115"/>
      <c r="S311" s="7" t="s">
        <v>208</v>
      </c>
      <c r="T311" s="9" t="s">
        <v>3727</v>
      </c>
      <c r="U311" s="6" t="s">
        <v>19</v>
      </c>
      <c r="V311" s="26" t="e">
        <f t="shared" ca="1" si="5"/>
        <v>#NAME?</v>
      </c>
      <c r="W311" s="26"/>
      <c r="X311" s="26"/>
      <c r="Y311" s="6" t="s">
        <v>210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3221</v>
      </c>
      <c r="B312" s="39" t="s">
        <v>2524</v>
      </c>
      <c r="C312" s="9">
        <v>253486</v>
      </c>
      <c r="D312" s="9" t="s">
        <v>18</v>
      </c>
      <c r="E312" s="9" t="s">
        <v>19</v>
      </c>
      <c r="F312" s="9" t="s">
        <v>1137</v>
      </c>
      <c r="G312" s="7" t="e">
        <f t="shared" ca="1" si="4"/>
        <v>#NAME?</v>
      </c>
      <c r="H312" s="8" t="s">
        <v>224</v>
      </c>
      <c r="I312" s="26" t="s">
        <v>225</v>
      </c>
      <c r="J312" s="9" t="str">
        <f t="shared" si="3"/>
        <v>Sim</v>
      </c>
      <c r="K312" s="250">
        <v>43620</v>
      </c>
      <c r="L312" s="7"/>
      <c r="M312" s="6" t="s">
        <v>267</v>
      </c>
      <c r="N312" s="10">
        <v>1.4999999999999999E-2</v>
      </c>
      <c r="O312" s="9" t="s">
        <v>23</v>
      </c>
      <c r="P312" s="252">
        <v>0</v>
      </c>
      <c r="Q312" s="115" t="s">
        <v>3730</v>
      </c>
      <c r="R312" s="115" t="s">
        <v>3315</v>
      </c>
      <c r="S312" s="7" t="s">
        <v>208</v>
      </c>
      <c r="T312" s="9" t="s">
        <v>2526</v>
      </c>
      <c r="U312" s="6" t="s">
        <v>19</v>
      </c>
      <c r="V312" s="26" t="e">
        <f t="shared" ca="1" si="5"/>
        <v>#NAME?</v>
      </c>
      <c r="W312" s="26"/>
      <c r="X312" s="26"/>
      <c r="Y312" s="6" t="s">
        <v>324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3221</v>
      </c>
      <c r="B313" s="14" t="s">
        <v>2542</v>
      </c>
      <c r="C313" s="9">
        <v>35132</v>
      </c>
      <c r="D313" s="9" t="s">
        <v>18</v>
      </c>
      <c r="E313" s="9" t="s">
        <v>30</v>
      </c>
      <c r="F313" s="9" t="s">
        <v>93</v>
      </c>
      <c r="G313" s="7" t="e">
        <f t="shared" ca="1" si="4"/>
        <v>#NAME?</v>
      </c>
      <c r="H313" s="8" t="s">
        <v>224</v>
      </c>
      <c r="I313" s="26" t="s">
        <v>225</v>
      </c>
      <c r="J313" s="9" t="str">
        <f t="shared" si="3"/>
        <v>Não</v>
      </c>
      <c r="K313" s="250">
        <v>44319</v>
      </c>
      <c r="L313" s="7"/>
      <c r="M313" s="6" t="s">
        <v>424</v>
      </c>
      <c r="N313" s="28">
        <v>0.02</v>
      </c>
      <c r="O313" s="9" t="s">
        <v>84</v>
      </c>
      <c r="P313" s="252">
        <v>0.2</v>
      </c>
      <c r="Q313" s="30"/>
      <c r="R313" s="30"/>
      <c r="S313" s="7" t="s">
        <v>208</v>
      </c>
      <c r="T313" s="6" t="s">
        <v>2544</v>
      </c>
      <c r="U313" s="6" t="s">
        <v>117</v>
      </c>
      <c r="V313" s="26" t="e">
        <f t="shared" ca="1" si="5"/>
        <v>#NAME?</v>
      </c>
      <c r="W313" s="26"/>
      <c r="X313" s="26"/>
      <c r="Y313" s="6" t="s">
        <v>210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3221</v>
      </c>
      <c r="B314" s="3" t="s">
        <v>3731</v>
      </c>
      <c r="C314" s="9">
        <v>378873</v>
      </c>
      <c r="D314" s="9" t="s">
        <v>18</v>
      </c>
      <c r="E314" s="9" t="s">
        <v>19</v>
      </c>
      <c r="F314" s="9" t="s">
        <v>3255</v>
      </c>
      <c r="G314" s="7" t="e">
        <f t="shared" ca="1" si="4"/>
        <v>#NAME?</v>
      </c>
      <c r="H314" s="8" t="s">
        <v>224</v>
      </c>
      <c r="I314" s="26" t="s">
        <v>225</v>
      </c>
      <c r="J314" s="9" t="str">
        <f t="shared" si="3"/>
        <v>Não</v>
      </c>
      <c r="K314" s="250">
        <v>45013</v>
      </c>
      <c r="L314" s="7"/>
      <c r="M314" s="6" t="s">
        <v>326</v>
      </c>
      <c r="N314" s="10">
        <v>2.5000000000000001E-2</v>
      </c>
      <c r="O314" s="9" t="s">
        <v>248</v>
      </c>
      <c r="P314" s="252">
        <v>0.2</v>
      </c>
      <c r="Q314" s="115"/>
      <c r="R314" s="115"/>
      <c r="S314" s="7" t="s">
        <v>208</v>
      </c>
      <c r="T314" s="6" t="s">
        <v>3732</v>
      </c>
      <c r="U314" s="6" t="s">
        <v>131</v>
      </c>
      <c r="V314" s="26" t="e">
        <f t="shared" ca="1" si="5"/>
        <v>#NAME?</v>
      </c>
      <c r="W314" s="26"/>
      <c r="X314" s="26"/>
      <c r="Y314" s="6" t="s">
        <v>210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3221</v>
      </c>
      <c r="B315" s="3" t="s">
        <v>3731</v>
      </c>
      <c r="C315" s="9">
        <v>378997</v>
      </c>
      <c r="D315" s="9" t="s">
        <v>18</v>
      </c>
      <c r="E315" s="9" t="s">
        <v>19</v>
      </c>
      <c r="F315" s="9" t="s">
        <v>3255</v>
      </c>
      <c r="G315" s="7" t="e">
        <f t="shared" ca="1" si="4"/>
        <v>#NAME?</v>
      </c>
      <c r="H315" s="8" t="s">
        <v>224</v>
      </c>
      <c r="I315" s="26" t="s">
        <v>225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208</v>
      </c>
      <c r="T315" s="6" t="s">
        <v>3732</v>
      </c>
      <c r="U315" s="6" t="s">
        <v>131</v>
      </c>
      <c r="V315" s="26" t="e">
        <f t="shared" ca="1" si="5"/>
        <v>#NAME?</v>
      </c>
      <c r="W315" s="26"/>
      <c r="X315" s="26"/>
      <c r="Y315" s="6" t="s">
        <v>210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3221</v>
      </c>
      <c r="B316" s="14" t="s">
        <v>2565</v>
      </c>
      <c r="C316" s="9">
        <v>48619</v>
      </c>
      <c r="D316" s="9" t="s">
        <v>18</v>
      </c>
      <c r="E316" s="9" t="s">
        <v>30</v>
      </c>
      <c r="F316" s="9" t="s">
        <v>93</v>
      </c>
      <c r="G316" s="7" t="e">
        <f t="shared" ca="1" si="4"/>
        <v>#NAME?</v>
      </c>
      <c r="H316" s="8" t="s">
        <v>224</v>
      </c>
      <c r="I316" s="26" t="s">
        <v>225</v>
      </c>
      <c r="J316" s="9" t="str">
        <f t="shared" si="3"/>
        <v>Sim</v>
      </c>
      <c r="K316" s="250">
        <v>44280</v>
      </c>
      <c r="L316" s="7"/>
      <c r="M316" s="6" t="s">
        <v>267</v>
      </c>
      <c r="N316" s="10">
        <v>1.4999999999999999E-2</v>
      </c>
      <c r="O316" s="9" t="s">
        <v>84</v>
      </c>
      <c r="P316" s="252">
        <v>0.1</v>
      </c>
      <c r="Q316" s="115" t="s">
        <v>3733</v>
      </c>
      <c r="R316" s="115"/>
      <c r="S316" s="7" t="s">
        <v>208</v>
      </c>
      <c r="T316" s="6" t="s">
        <v>2568</v>
      </c>
      <c r="U316" s="6" t="s">
        <v>276</v>
      </c>
      <c r="V316" s="26" t="e">
        <f t="shared" ca="1" si="5"/>
        <v>#NAME?</v>
      </c>
      <c r="W316" s="26"/>
      <c r="X316" s="26"/>
      <c r="Y316" s="6" t="s">
        <v>210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3221</v>
      </c>
      <c r="B317" s="14" t="s">
        <v>2565</v>
      </c>
      <c r="C317" s="9">
        <v>85179</v>
      </c>
      <c r="D317" s="9" t="s">
        <v>18</v>
      </c>
      <c r="E317" s="9" t="s">
        <v>30</v>
      </c>
      <c r="F317" s="9" t="s">
        <v>93</v>
      </c>
      <c r="G317" s="7" t="e">
        <f t="shared" ca="1" si="4"/>
        <v>#NAME?</v>
      </c>
      <c r="H317" s="8" t="s">
        <v>224</v>
      </c>
      <c r="I317" s="26" t="s">
        <v>225</v>
      </c>
      <c r="J317" s="9" t="str">
        <f t="shared" si="3"/>
        <v>Não</v>
      </c>
      <c r="K317" s="27">
        <v>44382</v>
      </c>
      <c r="L317" s="7"/>
      <c r="M317" s="6" t="s">
        <v>267</v>
      </c>
      <c r="N317" s="10">
        <v>1.4999999999999999E-2</v>
      </c>
      <c r="O317" s="9" t="s">
        <v>84</v>
      </c>
      <c r="P317" s="252">
        <v>0.1</v>
      </c>
      <c r="Q317" s="47"/>
      <c r="R317" s="115" t="s">
        <v>3734</v>
      </c>
      <c r="S317" s="7" t="s">
        <v>208</v>
      </c>
      <c r="T317" s="6" t="s">
        <v>2568</v>
      </c>
      <c r="U317" s="6" t="s">
        <v>276</v>
      </c>
      <c r="V317" s="26" t="e">
        <f t="shared" ca="1" si="5"/>
        <v>#NAME?</v>
      </c>
      <c r="W317" s="26"/>
      <c r="X317" s="26"/>
      <c r="Y317" s="6" t="s">
        <v>324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3221</v>
      </c>
      <c r="B318" s="14" t="s">
        <v>3735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224</v>
      </c>
      <c r="I318" s="26" t="s">
        <v>225</v>
      </c>
      <c r="J318" s="9" t="str">
        <f t="shared" si="3"/>
        <v>Não</v>
      </c>
      <c r="K318" s="27">
        <v>44389</v>
      </c>
      <c r="L318" s="7"/>
      <c r="M318" s="6" t="s">
        <v>267</v>
      </c>
      <c r="N318" s="10">
        <v>1.4999999999999999E-2</v>
      </c>
      <c r="O318" s="9" t="s">
        <v>84</v>
      </c>
      <c r="P318" s="252">
        <v>0.1</v>
      </c>
      <c r="Q318" s="30"/>
      <c r="R318" s="30"/>
      <c r="S318" s="7" t="s">
        <v>208</v>
      </c>
      <c r="T318" s="6" t="s">
        <v>2578</v>
      </c>
      <c r="U318" s="7" t="s">
        <v>131</v>
      </c>
      <c r="V318" s="26" t="e">
        <f t="shared" ca="1" si="5"/>
        <v>#NAME?</v>
      </c>
      <c r="W318" s="26"/>
      <c r="X318" s="26"/>
      <c r="Y318" s="6" t="s">
        <v>324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3221</v>
      </c>
      <c r="B319" s="14" t="s">
        <v>3736</v>
      </c>
      <c r="C319" s="9">
        <v>338425</v>
      </c>
      <c r="D319" s="262" t="s">
        <v>18</v>
      </c>
      <c r="E319" s="262" t="s">
        <v>19</v>
      </c>
      <c r="F319" s="9" t="s">
        <v>266</v>
      </c>
      <c r="G319" s="7" t="e">
        <f t="shared" ca="1" si="4"/>
        <v>#NAME?</v>
      </c>
      <c r="H319" s="263" t="s">
        <v>224</v>
      </c>
      <c r="I319" s="26" t="s">
        <v>225</v>
      </c>
      <c r="J319" s="9" t="str">
        <f t="shared" si="3"/>
        <v>Não</v>
      </c>
      <c r="K319" s="264">
        <v>43564</v>
      </c>
      <c r="L319" s="7"/>
      <c r="M319" s="265" t="s">
        <v>424</v>
      </c>
      <c r="N319" s="266">
        <v>0.02</v>
      </c>
      <c r="O319" s="262"/>
      <c r="P319" s="267"/>
      <c r="Q319" s="47"/>
      <c r="R319" s="115" t="s">
        <v>3737</v>
      </c>
      <c r="S319" s="7" t="s">
        <v>208</v>
      </c>
      <c r="T319" s="6" t="s">
        <v>3738</v>
      </c>
      <c r="U319" s="6" t="s">
        <v>19</v>
      </c>
      <c r="V319" s="26" t="e">
        <f t="shared" ca="1" si="5"/>
        <v>#NAME?</v>
      </c>
      <c r="W319" s="26"/>
      <c r="X319" s="26"/>
      <c r="Y319" s="6" t="s">
        <v>324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3221</v>
      </c>
      <c r="B320" s="14" t="s">
        <v>3739</v>
      </c>
      <c r="C320" s="9">
        <v>450254</v>
      </c>
      <c r="D320" s="9" t="s">
        <v>3223</v>
      </c>
      <c r="E320" s="9" t="s">
        <v>19</v>
      </c>
      <c r="F320" s="9" t="s">
        <v>3224</v>
      </c>
      <c r="G320" s="7" t="e">
        <f t="shared" ca="1" si="4"/>
        <v>#NAME?</v>
      </c>
      <c r="H320" s="8" t="s">
        <v>224</v>
      </c>
      <c r="I320" s="26" t="s">
        <v>225</v>
      </c>
      <c r="J320" s="9" t="str">
        <f t="shared" si="3"/>
        <v>Não</v>
      </c>
      <c r="K320" s="250">
        <v>43894</v>
      </c>
      <c r="L320" s="6"/>
      <c r="M320" s="6" t="s">
        <v>83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208</v>
      </c>
      <c r="T320" s="6" t="s">
        <v>3740</v>
      </c>
      <c r="U320" s="6" t="s">
        <v>19</v>
      </c>
      <c r="V320" s="26" t="e">
        <f t="shared" ca="1" si="5"/>
        <v>#NAME?</v>
      </c>
      <c r="W320" s="26"/>
      <c r="X320" s="26"/>
      <c r="Y320" s="6" t="s">
        <v>324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3221</v>
      </c>
      <c r="B321" s="14" t="s">
        <v>3741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206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267</v>
      </c>
      <c r="N321" s="10">
        <v>1.4999999999999999E-2</v>
      </c>
      <c r="O321" s="9" t="s">
        <v>84</v>
      </c>
      <c r="P321" s="252">
        <v>0.1</v>
      </c>
      <c r="Q321" s="115"/>
      <c r="R321" s="115"/>
      <c r="S321" s="7" t="s">
        <v>208</v>
      </c>
      <c r="T321" s="6" t="s">
        <v>3742</v>
      </c>
      <c r="U321" s="6" t="s">
        <v>117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3232</v>
      </c>
      <c r="BH321" s="117">
        <v>0</v>
      </c>
      <c r="BI321" s="117" t="s">
        <v>3232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3221</v>
      </c>
      <c r="B322" s="3" t="s">
        <v>3743</v>
      </c>
      <c r="C322" s="9">
        <v>424800</v>
      </c>
      <c r="D322" s="9" t="s">
        <v>3223</v>
      </c>
      <c r="E322" s="9" t="s">
        <v>19</v>
      </c>
      <c r="F322" s="6" t="s">
        <v>3224</v>
      </c>
      <c r="G322" s="7" t="e">
        <f t="shared" ca="1" si="4"/>
        <v>#NAME?</v>
      </c>
      <c r="H322" s="8" t="s">
        <v>206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267</v>
      </c>
      <c r="N322" s="10">
        <v>0.01</v>
      </c>
      <c r="O322" s="9" t="s">
        <v>84</v>
      </c>
      <c r="P322" s="252">
        <v>0.1</v>
      </c>
      <c r="Q322" s="276"/>
      <c r="R322" s="115"/>
      <c r="S322" s="7" t="s">
        <v>208</v>
      </c>
      <c r="T322" s="6" t="s">
        <v>3744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3232</v>
      </c>
      <c r="BH322" s="117">
        <v>0</v>
      </c>
      <c r="BI322" s="117" t="s">
        <v>3232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3221</v>
      </c>
      <c r="B323" s="3" t="s">
        <v>2621</v>
      </c>
      <c r="C323" s="9">
        <v>362762</v>
      </c>
      <c r="D323" s="9" t="s">
        <v>18</v>
      </c>
      <c r="E323" s="9" t="s">
        <v>30</v>
      </c>
      <c r="F323" s="6" t="s">
        <v>93</v>
      </c>
      <c r="G323" s="7" t="e">
        <f t="shared" ca="1" si="4"/>
        <v>#NAME?</v>
      </c>
      <c r="H323" s="8" t="s">
        <v>224</v>
      </c>
      <c r="I323" s="26" t="s">
        <v>225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208</v>
      </c>
      <c r="T323" s="6" t="s">
        <v>2623</v>
      </c>
      <c r="U323" s="6" t="s">
        <v>117</v>
      </c>
      <c r="V323" s="26" t="e">
        <f t="shared" ca="1" si="5"/>
        <v>#NAME?</v>
      </c>
      <c r="W323" s="26"/>
      <c r="X323" s="26"/>
      <c r="Y323" s="6" t="s">
        <v>324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3221</v>
      </c>
      <c r="B324" s="112" t="s">
        <v>3745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224</v>
      </c>
      <c r="I324" s="26" t="s">
        <v>225</v>
      </c>
      <c r="J324" s="9" t="str">
        <f t="shared" si="3"/>
        <v>Não</v>
      </c>
      <c r="K324" s="250">
        <v>44279</v>
      </c>
      <c r="L324" s="7"/>
      <c r="M324" s="6" t="s">
        <v>267</v>
      </c>
      <c r="N324" s="10">
        <v>1.4999999999999999E-2</v>
      </c>
      <c r="O324" s="9" t="s">
        <v>84</v>
      </c>
      <c r="P324" s="252">
        <v>0.1</v>
      </c>
      <c r="Q324" s="115"/>
      <c r="R324" s="115"/>
      <c r="S324" s="7" t="s">
        <v>208</v>
      </c>
      <c r="T324" s="9" t="s">
        <v>3746</v>
      </c>
      <c r="U324" s="6" t="s">
        <v>117</v>
      </c>
      <c r="V324" s="26" t="e">
        <f t="shared" ca="1" si="5"/>
        <v>#NAME?</v>
      </c>
      <c r="W324" s="26"/>
      <c r="X324" s="26"/>
      <c r="Y324" s="6" t="s">
        <v>324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3232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3221</v>
      </c>
      <c r="B325" s="3" t="s">
        <v>3747</v>
      </c>
      <c r="C325" s="9">
        <v>39176</v>
      </c>
      <c r="D325" s="9" t="s">
        <v>3223</v>
      </c>
      <c r="E325" s="9" t="s">
        <v>19</v>
      </c>
      <c r="F325" s="6" t="s">
        <v>3230</v>
      </c>
      <c r="G325" s="7" t="e">
        <f t="shared" ca="1" si="4"/>
        <v>#NAME?</v>
      </c>
      <c r="H325" s="8" t="s">
        <v>206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267</v>
      </c>
      <c r="N325" s="10">
        <v>1.4999999999999999E-2</v>
      </c>
      <c r="O325" s="9" t="s">
        <v>84</v>
      </c>
      <c r="P325" s="252">
        <v>0.1</v>
      </c>
      <c r="Q325" s="115"/>
      <c r="R325" s="115"/>
      <c r="S325" s="7" t="s">
        <v>208</v>
      </c>
      <c r="T325" s="6" t="s">
        <v>3748</v>
      </c>
      <c r="U325" s="6" t="s">
        <v>19</v>
      </c>
      <c r="V325" s="26" t="e">
        <f t="shared" ca="1" si="5"/>
        <v>#NAME?</v>
      </c>
      <c r="W325" s="26"/>
      <c r="X325" s="26"/>
      <c r="Y325" s="6" t="s">
        <v>324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3221</v>
      </c>
      <c r="B326" s="3" t="s">
        <v>3749</v>
      </c>
      <c r="C326" s="9">
        <v>445568</v>
      </c>
      <c r="D326" s="9" t="s">
        <v>3223</v>
      </c>
      <c r="E326" s="9" t="s">
        <v>19</v>
      </c>
      <c r="F326" s="6" t="s">
        <v>3224</v>
      </c>
      <c r="G326" s="7" t="e">
        <f t="shared" ca="1" si="4"/>
        <v>#NAME?</v>
      </c>
      <c r="H326" s="8" t="s">
        <v>206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83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208</v>
      </c>
      <c r="T326" s="6" t="s">
        <v>3378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3232</v>
      </c>
      <c r="BH326" s="117">
        <v>0</v>
      </c>
      <c r="BI326" s="117" t="s">
        <v>3232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3221</v>
      </c>
      <c r="B327" s="14" t="s">
        <v>3750</v>
      </c>
      <c r="C327" s="9">
        <v>445690</v>
      </c>
      <c r="D327" s="9" t="s">
        <v>3223</v>
      </c>
      <c r="E327" s="9" t="s">
        <v>19</v>
      </c>
      <c r="F327" s="9" t="s">
        <v>3224</v>
      </c>
      <c r="G327" s="7" t="e">
        <f t="shared" ca="1" si="4"/>
        <v>#NAME?</v>
      </c>
      <c r="H327" s="8" t="s">
        <v>215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83</v>
      </c>
      <c r="N327" s="10">
        <v>1.2E-2</v>
      </c>
      <c r="O327" s="9" t="s">
        <v>23</v>
      </c>
      <c r="P327" s="252">
        <v>0</v>
      </c>
      <c r="Q327" s="47"/>
      <c r="R327" s="115" t="s">
        <v>3751</v>
      </c>
      <c r="S327" s="7" t="s">
        <v>208</v>
      </c>
      <c r="T327" s="6" t="s">
        <v>3752</v>
      </c>
      <c r="U327" s="6" t="s">
        <v>19</v>
      </c>
      <c r="V327" s="26" t="e">
        <f t="shared" ca="1" si="5"/>
        <v>#NAME?</v>
      </c>
      <c r="W327" s="26"/>
      <c r="X327" s="26"/>
      <c r="Y327" s="6" t="s">
        <v>324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3221</v>
      </c>
      <c r="B328" s="39" t="s">
        <v>3753</v>
      </c>
      <c r="C328" s="9">
        <v>86748</v>
      </c>
      <c r="D328" s="9" t="s">
        <v>3289</v>
      </c>
      <c r="E328" s="9" t="s">
        <v>19</v>
      </c>
      <c r="F328" s="9" t="s">
        <v>3289</v>
      </c>
      <c r="G328" s="7" t="e">
        <f t="shared" ca="1" si="4"/>
        <v>#NAME?</v>
      </c>
      <c r="H328" s="8" t="s">
        <v>215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326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208</v>
      </c>
      <c r="T328" s="9" t="s">
        <v>3754</v>
      </c>
      <c r="U328" s="6" t="s">
        <v>19</v>
      </c>
      <c r="V328" s="26" t="e">
        <f t="shared" ca="1" si="5"/>
        <v>#NAME?</v>
      </c>
      <c r="W328" s="26"/>
      <c r="X328" s="26"/>
      <c r="Y328" s="6" t="s">
        <v>324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3221</v>
      </c>
      <c r="B329" s="14" t="s">
        <v>3755</v>
      </c>
      <c r="C329" s="9">
        <v>446896</v>
      </c>
      <c r="D329" s="9" t="s">
        <v>3223</v>
      </c>
      <c r="E329" s="9" t="s">
        <v>19</v>
      </c>
      <c r="F329" s="6" t="s">
        <v>3230</v>
      </c>
      <c r="G329" s="7" t="e">
        <f t="shared" ca="1" si="4"/>
        <v>#NAME?</v>
      </c>
      <c r="H329" s="8" t="s">
        <v>206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83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208</v>
      </c>
      <c r="T329" s="6" t="s">
        <v>3756</v>
      </c>
      <c r="U329" s="6" t="s">
        <v>127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3232</v>
      </c>
      <c r="BH329" s="117">
        <v>0</v>
      </c>
      <c r="BI329" s="117" t="s">
        <v>3232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3221</v>
      </c>
      <c r="B330" s="14" t="s">
        <v>2658</v>
      </c>
      <c r="C330" s="9">
        <v>582189</v>
      </c>
      <c r="D330" s="9" t="s">
        <v>18</v>
      </c>
      <c r="E330" s="9" t="s">
        <v>30</v>
      </c>
      <c r="F330" s="9" t="s">
        <v>93</v>
      </c>
      <c r="G330" s="7" t="e">
        <f t="shared" ca="1" si="4"/>
        <v>#NAME?</v>
      </c>
      <c r="H330" s="8" t="s">
        <v>224</v>
      </c>
      <c r="I330" s="26" t="s">
        <v>225</v>
      </c>
      <c r="J330" s="9" t="str">
        <f t="shared" si="3"/>
        <v>Não</v>
      </c>
      <c r="K330" s="250">
        <v>44321</v>
      </c>
      <c r="L330" s="7"/>
      <c r="M330" s="6" t="s">
        <v>267</v>
      </c>
      <c r="N330" s="10">
        <v>1.4999999999999999E-2</v>
      </c>
      <c r="O330" s="9" t="s">
        <v>84</v>
      </c>
      <c r="P330" s="252">
        <v>0.1</v>
      </c>
      <c r="Q330" s="30"/>
      <c r="R330" s="30"/>
      <c r="S330" s="7" t="s">
        <v>208</v>
      </c>
      <c r="T330" s="6" t="s">
        <v>2661</v>
      </c>
      <c r="U330" s="6" t="s">
        <v>117</v>
      </c>
      <c r="V330" s="26" t="e">
        <f t="shared" ca="1" si="5"/>
        <v>#NAME?</v>
      </c>
      <c r="W330" s="26"/>
      <c r="X330" s="26"/>
      <c r="Y330" s="6" t="s">
        <v>324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3221</v>
      </c>
      <c r="B331" s="14" t="s">
        <v>3757</v>
      </c>
      <c r="C331" s="9">
        <v>32725</v>
      </c>
      <c r="D331" s="9" t="s">
        <v>18</v>
      </c>
      <c r="E331" s="9" t="s">
        <v>30</v>
      </c>
      <c r="F331" s="9" t="s">
        <v>93</v>
      </c>
      <c r="G331" s="7" t="e">
        <f t="shared" ca="1" si="4"/>
        <v>#NAME?</v>
      </c>
      <c r="H331" s="8" t="s">
        <v>206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267</v>
      </c>
      <c r="N331" s="10">
        <v>1.4999999999999999E-2</v>
      </c>
      <c r="O331" s="9" t="s">
        <v>84</v>
      </c>
      <c r="P331" s="252">
        <v>0.1</v>
      </c>
      <c r="Q331" s="30"/>
      <c r="R331" s="30"/>
      <c r="S331" s="7" t="s">
        <v>208</v>
      </c>
      <c r="T331" s="6" t="s">
        <v>3758</v>
      </c>
      <c r="U331" s="6" t="s">
        <v>117</v>
      </c>
      <c r="V331" s="26" t="e">
        <f t="shared" ca="1" si="5"/>
        <v>#NAME?</v>
      </c>
      <c r="W331" s="26"/>
      <c r="X331" s="26"/>
      <c r="Y331" s="6" t="s">
        <v>324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3221</v>
      </c>
      <c r="B332" s="14" t="s">
        <v>3759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224</v>
      </c>
      <c r="I332" s="26" t="s">
        <v>225</v>
      </c>
      <c r="J332" s="9" t="str">
        <f t="shared" si="3"/>
        <v>Não</v>
      </c>
      <c r="K332" s="250">
        <v>44319</v>
      </c>
      <c r="L332" s="7"/>
      <c r="M332" s="6" t="s">
        <v>267</v>
      </c>
      <c r="N332" s="10">
        <v>1.4999999999999999E-2</v>
      </c>
      <c r="O332" s="9" t="s">
        <v>84</v>
      </c>
      <c r="P332" s="252">
        <v>0.1</v>
      </c>
      <c r="Q332" s="25"/>
      <c r="R332" s="30" t="s">
        <v>3760</v>
      </c>
      <c r="S332" s="7" t="s">
        <v>208</v>
      </c>
      <c r="T332" s="6" t="s">
        <v>2677</v>
      </c>
      <c r="U332" s="6" t="s">
        <v>117</v>
      </c>
      <c r="V332" s="26" t="e">
        <f t="shared" ca="1" si="5"/>
        <v>#NAME?</v>
      </c>
      <c r="W332" s="26"/>
      <c r="X332" s="26"/>
      <c r="Y332" s="6" t="s">
        <v>324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3221</v>
      </c>
      <c r="B333" s="3" t="s">
        <v>2681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224</v>
      </c>
      <c r="I333" s="26" t="s">
        <v>225</v>
      </c>
      <c r="J333" s="9" t="str">
        <f t="shared" si="3"/>
        <v>Não</v>
      </c>
      <c r="K333" s="27">
        <v>44462</v>
      </c>
      <c r="L333" s="7"/>
      <c r="M333" s="6" t="s">
        <v>326</v>
      </c>
      <c r="N333" s="10">
        <v>2.5000000000000001E-2</v>
      </c>
      <c r="O333" s="9" t="s">
        <v>248</v>
      </c>
      <c r="P333" s="252">
        <v>0.2</v>
      </c>
      <c r="Q333" s="25"/>
      <c r="R333" s="30" t="s">
        <v>3761</v>
      </c>
      <c r="S333" s="7" t="s">
        <v>208</v>
      </c>
      <c r="T333" s="6" t="s">
        <v>2683</v>
      </c>
      <c r="U333" s="7" t="s">
        <v>1125</v>
      </c>
      <c r="V333" s="26" t="e">
        <f t="shared" ca="1" si="5"/>
        <v>#NAME?</v>
      </c>
      <c r="W333" s="26"/>
      <c r="X333" s="26"/>
      <c r="Y333" s="6" t="s">
        <v>324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3221</v>
      </c>
      <c r="B334" s="284" t="s">
        <v>3762</v>
      </c>
      <c r="C334" s="9">
        <v>424158</v>
      </c>
      <c r="D334" s="9" t="s">
        <v>3223</v>
      </c>
      <c r="E334" s="9" t="s">
        <v>19</v>
      </c>
      <c r="F334" s="285" t="s">
        <v>3224</v>
      </c>
      <c r="G334" s="7" t="e">
        <f t="shared" ca="1" si="4"/>
        <v>#NAME?</v>
      </c>
      <c r="H334" s="8" t="s">
        <v>224</v>
      </c>
      <c r="I334" s="26" t="s">
        <v>225</v>
      </c>
      <c r="J334" s="9" t="str">
        <f t="shared" si="3"/>
        <v>Sim</v>
      </c>
      <c r="K334" s="286">
        <v>43675</v>
      </c>
      <c r="L334" s="285"/>
      <c r="M334" s="6" t="s">
        <v>267</v>
      </c>
      <c r="N334" s="287">
        <v>0.01</v>
      </c>
      <c r="O334" s="9" t="s">
        <v>84</v>
      </c>
      <c r="P334" s="252">
        <v>0.1</v>
      </c>
      <c r="Q334" s="288" t="s">
        <v>3247</v>
      </c>
      <c r="R334" s="25"/>
      <c r="S334" s="7" t="s">
        <v>208</v>
      </c>
      <c r="T334" s="285" t="s">
        <v>3763</v>
      </c>
      <c r="U334" s="285" t="s">
        <v>19</v>
      </c>
      <c r="V334" s="26" t="e">
        <f t="shared" ca="1" si="5"/>
        <v>#NAME?</v>
      </c>
      <c r="W334" s="26"/>
      <c r="X334" s="26"/>
      <c r="Y334" s="6" t="s">
        <v>324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3232</v>
      </c>
      <c r="BH334" s="255">
        <v>0</v>
      </c>
      <c r="BI334" s="255" t="s">
        <v>3232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3221</v>
      </c>
      <c r="B335" s="284" t="s">
        <v>3764</v>
      </c>
      <c r="C335" s="9">
        <v>343714</v>
      </c>
      <c r="D335" s="9" t="s">
        <v>204</v>
      </c>
      <c r="E335" s="9" t="s">
        <v>19</v>
      </c>
      <c r="F335" s="285" t="s">
        <v>3765</v>
      </c>
      <c r="G335" s="7" t="e">
        <f t="shared" ca="1" si="4"/>
        <v>#NAME?</v>
      </c>
      <c r="H335" s="8" t="s">
        <v>224</v>
      </c>
      <c r="I335" s="26" t="s">
        <v>225</v>
      </c>
      <c r="J335" s="9" t="str">
        <f t="shared" si="3"/>
        <v>Não</v>
      </c>
      <c r="K335" s="286"/>
      <c r="L335" s="285"/>
      <c r="M335" s="6" t="s">
        <v>83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208</v>
      </c>
      <c r="T335" s="285" t="s">
        <v>3766</v>
      </c>
      <c r="U335" s="285"/>
      <c r="V335" s="26" t="e">
        <f t="shared" ca="1" si="5"/>
        <v>#NAME?</v>
      </c>
      <c r="W335" s="26"/>
      <c r="X335" s="26"/>
      <c r="Y335" s="6" t="s">
        <v>324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3232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3221</v>
      </c>
      <c r="B336" s="14" t="s">
        <v>3767</v>
      </c>
      <c r="C336" s="9">
        <v>466217</v>
      </c>
      <c r="D336" s="9" t="s">
        <v>18</v>
      </c>
      <c r="E336" s="9" t="s">
        <v>30</v>
      </c>
      <c r="F336" s="6" t="s">
        <v>93</v>
      </c>
      <c r="G336" s="7" t="e">
        <f t="shared" ca="1" si="4"/>
        <v>#NAME?</v>
      </c>
      <c r="H336" s="8" t="s">
        <v>206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267</v>
      </c>
      <c r="N336" s="10">
        <v>1.4999999999999999E-2</v>
      </c>
      <c r="O336" s="9" t="s">
        <v>84</v>
      </c>
      <c r="P336" s="252">
        <v>0.1</v>
      </c>
      <c r="Q336" s="115"/>
      <c r="R336" s="115"/>
      <c r="S336" s="7" t="s">
        <v>254</v>
      </c>
      <c r="T336" s="6" t="s">
        <v>3768</v>
      </c>
      <c r="U336" s="6" t="s">
        <v>117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3232</v>
      </c>
      <c r="BH336" s="117">
        <v>0</v>
      </c>
      <c r="BI336" s="117" t="s">
        <v>3232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3221</v>
      </c>
      <c r="B337" s="14" t="s">
        <v>3769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224</v>
      </c>
      <c r="I337" s="26" t="s">
        <v>225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3452</v>
      </c>
      <c r="S337" s="7" t="s">
        <v>254</v>
      </c>
      <c r="T337" s="6" t="s">
        <v>3770</v>
      </c>
      <c r="U337" s="6" t="s">
        <v>117</v>
      </c>
      <c r="V337" s="26" t="e">
        <f t="shared" ca="1" si="5"/>
        <v>#NAME?</v>
      </c>
      <c r="W337" s="26"/>
      <c r="X337" s="26"/>
      <c r="Y337" s="6" t="s">
        <v>324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3221</v>
      </c>
      <c r="B338" s="3" t="s">
        <v>2712</v>
      </c>
      <c r="C338" s="9">
        <v>34113</v>
      </c>
      <c r="D338" s="9" t="s">
        <v>18</v>
      </c>
      <c r="E338" s="9" t="s">
        <v>30</v>
      </c>
      <c r="F338" s="6" t="s">
        <v>93</v>
      </c>
      <c r="G338" s="7" t="e">
        <f t="shared" ca="1" si="4"/>
        <v>#NAME?</v>
      </c>
      <c r="H338" s="8" t="s">
        <v>215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326</v>
      </c>
      <c r="N338" s="251">
        <v>2.5000000000000001E-2</v>
      </c>
      <c r="O338" s="9" t="s">
        <v>248</v>
      </c>
      <c r="P338" s="252">
        <v>0.2</v>
      </c>
      <c r="Q338" s="115"/>
      <c r="R338" s="115"/>
      <c r="S338" s="7" t="s">
        <v>208</v>
      </c>
      <c r="T338" s="6" t="s">
        <v>2714</v>
      </c>
      <c r="U338" s="6" t="s">
        <v>117</v>
      </c>
      <c r="V338" s="26" t="e">
        <f t="shared" ca="1" si="5"/>
        <v>#NAME?</v>
      </c>
      <c r="W338" s="26"/>
      <c r="X338" s="26"/>
      <c r="Y338" s="6" t="s">
        <v>324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3221</v>
      </c>
      <c r="B339" s="3" t="s">
        <v>2712</v>
      </c>
      <c r="C339" s="9">
        <v>32948</v>
      </c>
      <c r="D339" s="9" t="s">
        <v>18</v>
      </c>
      <c r="E339" s="9" t="s">
        <v>30</v>
      </c>
      <c r="F339" s="6" t="s">
        <v>93</v>
      </c>
      <c r="G339" s="7" t="e">
        <f t="shared" ca="1" si="4"/>
        <v>#NAME?</v>
      </c>
      <c r="H339" s="8" t="s">
        <v>215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83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208</v>
      </c>
      <c r="T339" s="6" t="s">
        <v>2714</v>
      </c>
      <c r="U339" s="6" t="s">
        <v>117</v>
      </c>
      <c r="V339" s="26" t="e">
        <f t="shared" ca="1" si="5"/>
        <v>#NAME?</v>
      </c>
      <c r="W339" s="26"/>
      <c r="X339" s="26"/>
      <c r="Y339" s="6" t="s">
        <v>324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3221</v>
      </c>
      <c r="B340" s="14" t="s">
        <v>2712</v>
      </c>
      <c r="C340" s="9">
        <v>738272</v>
      </c>
      <c r="D340" s="9" t="s">
        <v>18</v>
      </c>
      <c r="E340" s="9" t="s">
        <v>30</v>
      </c>
      <c r="F340" s="6" t="s">
        <v>93</v>
      </c>
      <c r="G340" s="7" t="e">
        <f t="shared" ca="1" si="4"/>
        <v>#NAME?</v>
      </c>
      <c r="H340" s="8" t="s">
        <v>215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109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3771</v>
      </c>
      <c r="S340" s="7" t="s">
        <v>208</v>
      </c>
      <c r="T340" s="6" t="s">
        <v>2714</v>
      </c>
      <c r="U340" s="6" t="s">
        <v>117</v>
      </c>
      <c r="V340" s="26" t="e">
        <f t="shared" ca="1" si="5"/>
        <v>#NAME?</v>
      </c>
      <c r="W340" s="26"/>
      <c r="X340" s="26"/>
      <c r="Y340" s="6" t="s">
        <v>324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3221</v>
      </c>
      <c r="B341" s="3" t="s">
        <v>3772</v>
      </c>
      <c r="C341" s="9">
        <v>34048</v>
      </c>
      <c r="D341" s="9" t="s">
        <v>3223</v>
      </c>
      <c r="E341" s="9" t="s">
        <v>19</v>
      </c>
      <c r="F341" s="6" t="s">
        <v>3230</v>
      </c>
      <c r="G341" s="7" t="e">
        <f t="shared" ca="1" si="4"/>
        <v>#NAME?</v>
      </c>
      <c r="H341" s="8" t="s">
        <v>206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267</v>
      </c>
      <c r="N341" s="10">
        <v>0.01</v>
      </c>
      <c r="O341" s="9" t="s">
        <v>84</v>
      </c>
      <c r="P341" s="252">
        <v>0.1</v>
      </c>
      <c r="Q341" s="115"/>
      <c r="R341" s="47"/>
      <c r="S341" s="7" t="s">
        <v>208</v>
      </c>
      <c r="T341" s="6" t="s">
        <v>3773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3232</v>
      </c>
      <c r="BH341" s="117">
        <v>0</v>
      </c>
      <c r="BI341" s="117" t="s">
        <v>3232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3221</v>
      </c>
      <c r="B342" s="3" t="s">
        <v>2727</v>
      </c>
      <c r="C342" s="9">
        <v>32311</v>
      </c>
      <c r="D342" s="9" t="s">
        <v>18</v>
      </c>
      <c r="E342" s="9" t="s">
        <v>30</v>
      </c>
      <c r="F342" s="9" t="s">
        <v>93</v>
      </c>
      <c r="G342" s="7" t="e">
        <f t="shared" ca="1" si="4"/>
        <v>#NAME?</v>
      </c>
      <c r="H342" s="8" t="s">
        <v>224</v>
      </c>
      <c r="I342" s="26" t="s">
        <v>225</v>
      </c>
      <c r="J342" s="9" t="str">
        <f t="shared" si="3"/>
        <v>Não</v>
      </c>
      <c r="K342" s="250">
        <v>44595</v>
      </c>
      <c r="L342" s="7"/>
      <c r="M342" s="6" t="s">
        <v>267</v>
      </c>
      <c r="N342" s="251">
        <v>1.4999999999999999E-2</v>
      </c>
      <c r="O342" s="9" t="s">
        <v>84</v>
      </c>
      <c r="P342" s="252">
        <v>0.1</v>
      </c>
      <c r="Q342" s="47"/>
      <c r="R342" s="115" t="s">
        <v>3774</v>
      </c>
      <c r="S342" s="7" t="s">
        <v>208</v>
      </c>
      <c r="T342" s="6" t="s">
        <v>2729</v>
      </c>
      <c r="U342" s="6" t="s">
        <v>117</v>
      </c>
      <c r="V342" s="26" t="e">
        <f t="shared" ca="1" si="5"/>
        <v>#NAME?</v>
      </c>
      <c r="W342" s="26"/>
      <c r="X342" s="26"/>
      <c r="Y342" s="6" t="s">
        <v>324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3221</v>
      </c>
      <c r="B343" s="3" t="s">
        <v>2727</v>
      </c>
      <c r="C343" s="9">
        <v>476032</v>
      </c>
      <c r="D343" s="9" t="s">
        <v>18</v>
      </c>
      <c r="E343" s="9" t="s">
        <v>30</v>
      </c>
      <c r="F343" s="9" t="s">
        <v>93</v>
      </c>
      <c r="G343" s="7" t="e">
        <f t="shared" ca="1" si="4"/>
        <v>#NAME?</v>
      </c>
      <c r="H343" s="8" t="s">
        <v>224</v>
      </c>
      <c r="I343" s="26" t="s">
        <v>225</v>
      </c>
      <c r="J343" s="9" t="str">
        <f t="shared" si="3"/>
        <v>Não</v>
      </c>
      <c r="K343" s="9"/>
      <c r="L343" s="7"/>
      <c r="M343" s="7" t="s">
        <v>3444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208</v>
      </c>
      <c r="T343" s="6" t="s">
        <v>2729</v>
      </c>
      <c r="U343" s="6" t="s">
        <v>117</v>
      </c>
      <c r="V343" s="26" t="e">
        <f t="shared" ca="1" si="5"/>
        <v>#NAME?</v>
      </c>
      <c r="W343" s="26"/>
      <c r="X343" s="26"/>
      <c r="Y343" s="6" t="s">
        <v>210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3232</v>
      </c>
      <c r="BH343" s="255">
        <v>0</v>
      </c>
      <c r="BI343" s="255" t="s">
        <v>3232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3221</v>
      </c>
      <c r="B344" s="14" t="s">
        <v>3775</v>
      </c>
      <c r="C344" s="9">
        <v>456920</v>
      </c>
      <c r="D344" s="9" t="s">
        <v>3289</v>
      </c>
      <c r="E344" s="9" t="s">
        <v>19</v>
      </c>
      <c r="F344" s="6" t="s">
        <v>3289</v>
      </c>
      <c r="G344" s="7" t="e">
        <f t="shared" ca="1" si="4"/>
        <v>#NAME?</v>
      </c>
      <c r="H344" s="8" t="s">
        <v>206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326</v>
      </c>
      <c r="N344" s="10">
        <v>2.5000000000000001E-2</v>
      </c>
      <c r="O344" s="9" t="s">
        <v>248</v>
      </c>
      <c r="P344" s="252">
        <v>0.2</v>
      </c>
      <c r="Q344" s="115"/>
      <c r="R344" s="115"/>
      <c r="S344" s="7" t="s">
        <v>208</v>
      </c>
      <c r="T344" s="6" t="s">
        <v>3776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3232</v>
      </c>
      <c r="BH344" s="117">
        <v>0</v>
      </c>
      <c r="BI344" s="117" t="s">
        <v>3232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3221</v>
      </c>
      <c r="B345" s="14" t="s">
        <v>3777</v>
      </c>
      <c r="C345" s="9">
        <v>451228</v>
      </c>
      <c r="D345" s="9" t="s">
        <v>18</v>
      </c>
      <c r="E345" s="9" t="s">
        <v>30</v>
      </c>
      <c r="F345" s="6" t="s">
        <v>3271</v>
      </c>
      <c r="G345" s="7" t="e">
        <f t="shared" ca="1" si="4"/>
        <v>#NAME?</v>
      </c>
      <c r="H345" s="8" t="s">
        <v>206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83</v>
      </c>
      <c r="N345" s="10">
        <v>1.2E-2</v>
      </c>
      <c r="O345" s="9" t="s">
        <v>23</v>
      </c>
      <c r="P345" s="252">
        <v>0</v>
      </c>
      <c r="Q345" s="39"/>
      <c r="R345" s="30" t="s">
        <v>3778</v>
      </c>
      <c r="S345" s="7" t="s">
        <v>208</v>
      </c>
      <c r="T345" s="6" t="s">
        <v>3779</v>
      </c>
      <c r="U345" s="6" t="s">
        <v>117</v>
      </c>
      <c r="V345" s="26" t="e">
        <f t="shared" ca="1" si="5"/>
        <v>#NAME?</v>
      </c>
      <c r="W345" s="26"/>
      <c r="X345" s="26"/>
      <c r="Y345" s="6" t="s">
        <v>324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3232</v>
      </c>
      <c r="BH345" s="117">
        <v>0</v>
      </c>
      <c r="BI345" s="117" t="s">
        <v>3232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3221</v>
      </c>
      <c r="B346" s="14" t="s">
        <v>2749</v>
      </c>
      <c r="C346" s="9">
        <v>32250</v>
      </c>
      <c r="D346" s="9" t="s">
        <v>18</v>
      </c>
      <c r="E346" s="9" t="s">
        <v>30</v>
      </c>
      <c r="F346" s="9" t="s">
        <v>93</v>
      </c>
      <c r="G346" s="7" t="e">
        <f t="shared" ca="1" si="4"/>
        <v>#NAME?</v>
      </c>
      <c r="H346" s="8" t="s">
        <v>224</v>
      </c>
      <c r="I346" s="26" t="s">
        <v>225</v>
      </c>
      <c r="J346" s="9" t="str">
        <f t="shared" si="3"/>
        <v>Não</v>
      </c>
      <c r="K346" s="250">
        <v>44280</v>
      </c>
      <c r="L346" s="7"/>
      <c r="M346" s="6" t="s">
        <v>424</v>
      </c>
      <c r="N346" s="10">
        <v>0.02</v>
      </c>
      <c r="O346" s="9" t="s">
        <v>84</v>
      </c>
      <c r="P346" s="252">
        <v>0.2</v>
      </c>
      <c r="Q346" s="25"/>
      <c r="R346" s="115" t="s">
        <v>3780</v>
      </c>
      <c r="S346" s="7" t="s">
        <v>208</v>
      </c>
      <c r="T346" s="6" t="s">
        <v>2751</v>
      </c>
      <c r="U346" s="6" t="s">
        <v>127</v>
      </c>
      <c r="V346" s="26" t="e">
        <f t="shared" ca="1" si="5"/>
        <v>#NAME?</v>
      </c>
      <c r="W346" s="26"/>
      <c r="X346" s="26"/>
      <c r="Y346" s="6" t="s">
        <v>324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3221</v>
      </c>
      <c r="B347" s="3" t="s">
        <v>2752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224</v>
      </c>
      <c r="I347" s="26" t="s">
        <v>225</v>
      </c>
      <c r="J347" s="9" t="str">
        <f t="shared" si="3"/>
        <v>Não</v>
      </c>
      <c r="K347" s="250">
        <v>44615</v>
      </c>
      <c r="L347" s="7"/>
      <c r="M347" s="6" t="s">
        <v>83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208</v>
      </c>
      <c r="T347" s="6" t="s">
        <v>2755</v>
      </c>
      <c r="U347" s="7" t="s">
        <v>127</v>
      </c>
      <c r="V347" s="26" t="e">
        <f t="shared" ca="1" si="5"/>
        <v>#NAME?</v>
      </c>
      <c r="W347" s="26"/>
      <c r="X347" s="26"/>
      <c r="Y347" s="6" t="s">
        <v>324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3221</v>
      </c>
      <c r="B348" s="3" t="s">
        <v>3781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224</v>
      </c>
      <c r="I348" s="26" t="s">
        <v>225</v>
      </c>
      <c r="J348" s="9" t="str">
        <f t="shared" si="3"/>
        <v>Não</v>
      </c>
      <c r="K348" s="27">
        <v>44462</v>
      </c>
      <c r="L348" s="7"/>
      <c r="M348" s="6" t="s">
        <v>424</v>
      </c>
      <c r="N348" s="10">
        <v>0.02</v>
      </c>
      <c r="O348" s="9" t="s">
        <v>84</v>
      </c>
      <c r="P348" s="252">
        <v>0.2</v>
      </c>
      <c r="Q348" s="30"/>
      <c r="R348" s="30"/>
      <c r="S348" s="7" t="s">
        <v>208</v>
      </c>
      <c r="T348" s="6" t="s">
        <v>2755</v>
      </c>
      <c r="U348" s="7" t="s">
        <v>127</v>
      </c>
      <c r="V348" s="26" t="e">
        <f t="shared" ca="1" si="5"/>
        <v>#NAME?</v>
      </c>
      <c r="W348" s="26"/>
      <c r="X348" s="26"/>
      <c r="Y348" s="6" t="s">
        <v>324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3221</v>
      </c>
      <c r="B349" s="39" t="s">
        <v>3782</v>
      </c>
      <c r="C349" s="9">
        <v>87493</v>
      </c>
      <c r="D349" s="9" t="s">
        <v>3289</v>
      </c>
      <c r="E349" s="9" t="s">
        <v>19</v>
      </c>
      <c r="F349" s="9" t="s">
        <v>3289</v>
      </c>
      <c r="G349" s="7" t="e">
        <f t="shared" ca="1" si="4"/>
        <v>#NAME?</v>
      </c>
      <c r="H349" s="8" t="s">
        <v>215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326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208</v>
      </c>
      <c r="T349" s="9" t="s">
        <v>3783</v>
      </c>
      <c r="U349" s="6" t="s">
        <v>19</v>
      </c>
      <c r="V349" s="26" t="e">
        <f t="shared" ca="1" si="5"/>
        <v>#NAME?</v>
      </c>
      <c r="W349" s="26"/>
      <c r="X349" s="26"/>
      <c r="Y349" s="6" t="s">
        <v>324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3221</v>
      </c>
      <c r="B350" s="3" t="s">
        <v>3784</v>
      </c>
      <c r="C350" s="9">
        <v>576290</v>
      </c>
      <c r="D350" s="9" t="s">
        <v>3223</v>
      </c>
      <c r="E350" s="9" t="s">
        <v>19</v>
      </c>
      <c r="F350" s="6" t="s">
        <v>3230</v>
      </c>
      <c r="G350" s="7" t="e">
        <f t="shared" ca="1" si="4"/>
        <v>#NAME?</v>
      </c>
      <c r="H350" s="8" t="s">
        <v>206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267</v>
      </c>
      <c r="N350" s="10">
        <v>1.4999999999999999E-2</v>
      </c>
      <c r="O350" s="9" t="s">
        <v>84</v>
      </c>
      <c r="P350" s="252">
        <v>0.1</v>
      </c>
      <c r="Q350" s="115"/>
      <c r="R350" s="115"/>
      <c r="S350" s="7" t="s">
        <v>208</v>
      </c>
      <c r="T350" s="6" t="s">
        <v>3785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3232</v>
      </c>
      <c r="BH350" s="117">
        <v>0</v>
      </c>
      <c r="BI350" s="117" t="s">
        <v>3232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3221</v>
      </c>
      <c r="B351" s="3" t="s">
        <v>3784</v>
      </c>
      <c r="C351" s="9">
        <v>576301</v>
      </c>
      <c r="D351" s="9" t="s">
        <v>3223</v>
      </c>
      <c r="E351" s="9" t="s">
        <v>19</v>
      </c>
      <c r="F351" s="6" t="s">
        <v>3230</v>
      </c>
      <c r="G351" s="7" t="e">
        <f t="shared" ca="1" si="4"/>
        <v>#NAME?</v>
      </c>
      <c r="H351" s="8" t="s">
        <v>206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140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208</v>
      </c>
      <c r="T351" s="6" t="s">
        <v>3785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3232</v>
      </c>
      <c r="BH351" s="117">
        <v>0</v>
      </c>
      <c r="BI351" s="117" t="s">
        <v>3232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3221</v>
      </c>
      <c r="B352" s="14" t="s">
        <v>3786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206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326</v>
      </c>
      <c r="N352" s="251">
        <v>2.5000000000000001E-2</v>
      </c>
      <c r="O352" s="9" t="s">
        <v>248</v>
      </c>
      <c r="P352" s="252">
        <v>0.2</v>
      </c>
      <c r="Q352" s="115"/>
      <c r="R352" s="115"/>
      <c r="S352" s="7" t="s">
        <v>208</v>
      </c>
      <c r="T352" s="6" t="s">
        <v>3787</v>
      </c>
      <c r="U352" s="6" t="s">
        <v>117</v>
      </c>
      <c r="V352" s="26" t="e">
        <f t="shared" ca="1" si="5"/>
        <v>#NAME?</v>
      </c>
      <c r="W352" s="26"/>
      <c r="X352" s="26"/>
      <c r="Y352" s="6" t="s">
        <v>324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3221</v>
      </c>
      <c r="B353" s="14" t="s">
        <v>3788</v>
      </c>
      <c r="C353" s="9">
        <v>465187</v>
      </c>
      <c r="D353" s="9" t="s">
        <v>3223</v>
      </c>
      <c r="E353" s="9" t="s">
        <v>19</v>
      </c>
      <c r="F353" s="6" t="s">
        <v>3224</v>
      </c>
      <c r="G353" s="7" t="e">
        <f t="shared" ca="1" si="4"/>
        <v>#NAME?</v>
      </c>
      <c r="H353" s="8" t="s">
        <v>206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267</v>
      </c>
      <c r="N353" s="10">
        <v>1.4999999999999999E-2</v>
      </c>
      <c r="O353" s="9" t="s">
        <v>84</v>
      </c>
      <c r="P353" s="252">
        <v>0.1</v>
      </c>
      <c r="Q353" s="115"/>
      <c r="R353" s="115"/>
      <c r="S353" s="7" t="s">
        <v>208</v>
      </c>
      <c r="T353" s="6" t="s">
        <v>3789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3232</v>
      </c>
      <c r="BH353" s="117">
        <v>0</v>
      </c>
      <c r="BI353" s="117" t="s">
        <v>3232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3221</v>
      </c>
      <c r="B354" s="3" t="s">
        <v>3790</v>
      </c>
      <c r="C354" s="9">
        <v>577297</v>
      </c>
      <c r="D354" s="9" t="s">
        <v>18</v>
      </c>
      <c r="E354" s="9" t="s">
        <v>30</v>
      </c>
      <c r="F354" s="6" t="s">
        <v>93</v>
      </c>
      <c r="G354" s="7" t="e">
        <f t="shared" ca="1" si="4"/>
        <v>#NAME?</v>
      </c>
      <c r="H354" s="8" t="s">
        <v>206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267</v>
      </c>
      <c r="N354" s="10">
        <v>1.4999999999999999E-2</v>
      </c>
      <c r="O354" s="9" t="s">
        <v>84</v>
      </c>
      <c r="P354" s="252">
        <v>0.1</v>
      </c>
      <c r="Q354" s="115"/>
      <c r="R354" s="115"/>
      <c r="S354" s="7" t="s">
        <v>208</v>
      </c>
      <c r="T354" s="6" t="s">
        <v>3791</v>
      </c>
      <c r="U354" s="6" t="s">
        <v>117</v>
      </c>
      <c r="V354" s="26" t="e">
        <f t="shared" ca="1" si="5"/>
        <v>#NAME?</v>
      </c>
      <c r="W354" s="26"/>
      <c r="X354" s="26"/>
      <c r="Y354" s="6" t="s">
        <v>324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3232</v>
      </c>
      <c r="BH354" s="117">
        <v>0</v>
      </c>
      <c r="BI354" s="117" t="s">
        <v>3232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3221</v>
      </c>
      <c r="B355" s="3" t="s">
        <v>3792</v>
      </c>
      <c r="C355" s="9">
        <v>88264</v>
      </c>
      <c r="D355" s="9" t="s">
        <v>3289</v>
      </c>
      <c r="E355" s="9" t="s">
        <v>19</v>
      </c>
      <c r="F355" s="6" t="s">
        <v>3289</v>
      </c>
      <c r="G355" s="7" t="e">
        <f t="shared" ca="1" si="4"/>
        <v>#NAME?</v>
      </c>
      <c r="H355" s="8" t="s">
        <v>206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326</v>
      </c>
      <c r="N355" s="10">
        <v>0.01</v>
      </c>
      <c r="O355" s="9" t="s">
        <v>248</v>
      </c>
      <c r="P355" s="252">
        <v>0.2</v>
      </c>
      <c r="Q355" s="115"/>
      <c r="R355" s="115"/>
      <c r="S355" s="7" t="s">
        <v>208</v>
      </c>
      <c r="T355" s="6" t="s">
        <v>3793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3232</v>
      </c>
      <c r="BH355" s="117">
        <v>0</v>
      </c>
      <c r="BI355" s="117" t="s">
        <v>3232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3221</v>
      </c>
      <c r="B356" s="3" t="s">
        <v>2811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224</v>
      </c>
      <c r="I356" s="26" t="s">
        <v>225</v>
      </c>
      <c r="J356" s="9" t="str">
        <f t="shared" si="6"/>
        <v>Não</v>
      </c>
      <c r="K356" s="27">
        <v>44638</v>
      </c>
      <c r="L356" s="6"/>
      <c r="M356" s="6" t="s">
        <v>83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208</v>
      </c>
      <c r="T356" s="6" t="s">
        <v>2813</v>
      </c>
      <c r="U356" s="6" t="s">
        <v>117</v>
      </c>
      <c r="V356" s="26" t="e">
        <f t="shared" ca="1" si="5"/>
        <v>#NAME?</v>
      </c>
      <c r="W356" s="26"/>
      <c r="X356" s="26"/>
      <c r="Y356" s="6" t="s">
        <v>324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3221</v>
      </c>
      <c r="B357" s="14" t="s">
        <v>2817</v>
      </c>
      <c r="C357" s="9">
        <v>612431</v>
      </c>
      <c r="D357" s="9" t="s">
        <v>18</v>
      </c>
      <c r="E357" s="9" t="s">
        <v>30</v>
      </c>
      <c r="F357" s="6" t="s">
        <v>93</v>
      </c>
      <c r="G357" s="7" t="e">
        <f t="shared" ca="1" si="4"/>
        <v>#NAME?</v>
      </c>
      <c r="H357" s="8" t="s">
        <v>224</v>
      </c>
      <c r="I357" s="26" t="s">
        <v>225</v>
      </c>
      <c r="J357" s="9" t="str">
        <f t="shared" si="6"/>
        <v>Não</v>
      </c>
      <c r="K357" s="27">
        <v>44365</v>
      </c>
      <c r="L357" s="6"/>
      <c r="M357" s="6" t="s">
        <v>83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208</v>
      </c>
      <c r="T357" s="6" t="s">
        <v>2820</v>
      </c>
      <c r="U357" s="6" t="s">
        <v>117</v>
      </c>
      <c r="V357" s="26" t="e">
        <f t="shared" ca="1" si="5"/>
        <v>#NAME?</v>
      </c>
      <c r="W357" s="26"/>
      <c r="X357" s="26"/>
      <c r="Y357" s="6" t="s">
        <v>324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3221</v>
      </c>
      <c r="B358" s="112" t="s">
        <v>3794</v>
      </c>
      <c r="C358" s="9">
        <v>38387</v>
      </c>
      <c r="D358" s="9" t="s">
        <v>18</v>
      </c>
      <c r="E358" s="9" t="s">
        <v>30</v>
      </c>
      <c r="F358" s="9" t="s">
        <v>93</v>
      </c>
      <c r="G358" s="7" t="e">
        <f t="shared" ca="1" si="4"/>
        <v>#NAME?</v>
      </c>
      <c r="H358" s="8" t="s">
        <v>224</v>
      </c>
      <c r="I358" s="26" t="s">
        <v>225</v>
      </c>
      <c r="J358" s="9" t="str">
        <f t="shared" si="6"/>
        <v>Não</v>
      </c>
      <c r="K358" s="114">
        <v>44263</v>
      </c>
      <c r="L358" s="6"/>
      <c r="M358" s="6" t="s">
        <v>83</v>
      </c>
      <c r="N358" s="251">
        <v>1.2E-2</v>
      </c>
      <c r="O358" s="9" t="s">
        <v>23</v>
      </c>
      <c r="P358" s="252">
        <v>0</v>
      </c>
      <c r="Q358" s="47"/>
      <c r="R358" s="115" t="s">
        <v>3795</v>
      </c>
      <c r="S358" s="7" t="s">
        <v>208</v>
      </c>
      <c r="T358" s="9" t="s">
        <v>3796</v>
      </c>
      <c r="U358" s="6" t="s">
        <v>117</v>
      </c>
      <c r="V358" s="26" t="e">
        <f t="shared" ca="1" si="5"/>
        <v>#NAME?</v>
      </c>
      <c r="W358" s="26"/>
      <c r="X358" s="26"/>
      <c r="Y358" s="6" t="s">
        <v>324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3221</v>
      </c>
      <c r="B359" s="112" t="s">
        <v>3794</v>
      </c>
      <c r="C359" s="9">
        <v>85872</v>
      </c>
      <c r="D359" s="9" t="s">
        <v>18</v>
      </c>
      <c r="E359" s="9" t="s">
        <v>30</v>
      </c>
      <c r="F359" s="9" t="s">
        <v>93</v>
      </c>
      <c r="G359" s="7" t="e">
        <f t="shared" ca="1" si="4"/>
        <v>#NAME?</v>
      </c>
      <c r="H359" s="8" t="s">
        <v>224</v>
      </c>
      <c r="I359" s="26" t="s">
        <v>225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3797</v>
      </c>
      <c r="R359" s="30"/>
      <c r="S359" s="7" t="s">
        <v>208</v>
      </c>
      <c r="T359" s="9" t="s">
        <v>3796</v>
      </c>
      <c r="U359" s="6" t="s">
        <v>117</v>
      </c>
      <c r="V359" s="26" t="e">
        <f t="shared" ca="1" si="5"/>
        <v>#NAME?</v>
      </c>
      <c r="W359" s="26"/>
      <c r="X359" s="26"/>
      <c r="Y359" s="6" t="s">
        <v>324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3221</v>
      </c>
      <c r="B360" s="39" t="s">
        <v>3798</v>
      </c>
      <c r="C360" s="9">
        <v>438274</v>
      </c>
      <c r="D360" s="9" t="s">
        <v>3223</v>
      </c>
      <c r="E360" s="9" t="s">
        <v>19</v>
      </c>
      <c r="F360" s="9" t="s">
        <v>3224</v>
      </c>
      <c r="G360" s="7" t="e">
        <f t="shared" ca="1" si="4"/>
        <v>#NAME?</v>
      </c>
      <c r="H360" s="8" t="s">
        <v>224</v>
      </c>
      <c r="I360" s="26" t="s">
        <v>225</v>
      </c>
      <c r="J360" s="9" t="str">
        <f t="shared" si="6"/>
        <v>Não</v>
      </c>
      <c r="K360" s="250">
        <v>43804</v>
      </c>
      <c r="L360" s="7"/>
      <c r="M360" s="6" t="s">
        <v>267</v>
      </c>
      <c r="N360" s="251">
        <v>1.4999999999999999E-2</v>
      </c>
      <c r="O360" s="9" t="s">
        <v>84</v>
      </c>
      <c r="P360" s="252">
        <v>0.1</v>
      </c>
      <c r="Q360" s="47"/>
      <c r="R360" s="115" t="s">
        <v>3799</v>
      </c>
      <c r="S360" s="7" t="s">
        <v>208</v>
      </c>
      <c r="T360" s="9" t="s">
        <v>3800</v>
      </c>
      <c r="U360" s="6" t="s">
        <v>76</v>
      </c>
      <c r="V360" s="26" t="e">
        <f t="shared" ca="1" si="5"/>
        <v>#NAME?</v>
      </c>
      <c r="W360" s="26"/>
      <c r="X360" s="26"/>
      <c r="Y360" s="6" t="s">
        <v>324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3221</v>
      </c>
      <c r="B361" s="14" t="s">
        <v>3801</v>
      </c>
      <c r="C361" s="9">
        <v>435113</v>
      </c>
      <c r="D361" s="9" t="s">
        <v>3223</v>
      </c>
      <c r="E361" s="9" t="s">
        <v>19</v>
      </c>
      <c r="F361" s="6" t="s">
        <v>3224</v>
      </c>
      <c r="G361" s="7" t="e">
        <f t="shared" ca="1" si="4"/>
        <v>#NAME?</v>
      </c>
      <c r="H361" s="8" t="s">
        <v>206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267</v>
      </c>
      <c r="N361" s="10">
        <v>0.01</v>
      </c>
      <c r="O361" s="9" t="s">
        <v>84</v>
      </c>
      <c r="P361" s="252">
        <v>0.1</v>
      </c>
      <c r="Q361" s="115"/>
      <c r="R361" s="115"/>
      <c r="S361" s="7" t="s">
        <v>208</v>
      </c>
      <c r="T361" s="6" t="s">
        <v>3802</v>
      </c>
      <c r="U361" s="6" t="s">
        <v>19</v>
      </c>
      <c r="V361" s="26" t="e">
        <f t="shared" ca="1" si="5"/>
        <v>#NAME?</v>
      </c>
      <c r="W361" s="26"/>
      <c r="X361" s="26"/>
      <c r="Y361" s="6" t="s">
        <v>324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3232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3221</v>
      </c>
      <c r="B362" s="39" t="s">
        <v>3803</v>
      </c>
      <c r="C362" s="9">
        <v>82133</v>
      </c>
      <c r="D362" s="9" t="s">
        <v>3289</v>
      </c>
      <c r="E362" s="9" t="s">
        <v>19</v>
      </c>
      <c r="F362" s="9" t="s">
        <v>3289</v>
      </c>
      <c r="G362" s="7" t="e">
        <f t="shared" ca="1" si="4"/>
        <v>#NAME?</v>
      </c>
      <c r="H362" s="8" t="s">
        <v>206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326</v>
      </c>
      <c r="N362" s="251">
        <v>0.01</v>
      </c>
      <c r="O362" s="9" t="s">
        <v>248</v>
      </c>
      <c r="P362" s="252">
        <v>0.2</v>
      </c>
      <c r="Q362" s="115"/>
      <c r="R362" s="115"/>
      <c r="S362" s="7" t="s">
        <v>208</v>
      </c>
      <c r="T362" s="9" t="s">
        <v>3804</v>
      </c>
      <c r="U362" s="6" t="s">
        <v>19</v>
      </c>
      <c r="V362" s="26" t="e">
        <f t="shared" ca="1" si="5"/>
        <v>#NAME?</v>
      </c>
      <c r="W362" s="26"/>
      <c r="X362" s="26"/>
      <c r="Y362" s="6" t="s">
        <v>324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3232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3221</v>
      </c>
      <c r="B363" s="14" t="s">
        <v>3805</v>
      </c>
      <c r="C363" s="9">
        <v>370249</v>
      </c>
      <c r="D363" s="9" t="s">
        <v>18</v>
      </c>
      <c r="E363" s="9" t="s">
        <v>19</v>
      </c>
      <c r="F363" s="9" t="s">
        <v>3599</v>
      </c>
      <c r="G363" s="7" t="e">
        <f t="shared" ca="1" si="4"/>
        <v>#NAME?</v>
      </c>
      <c r="H363" s="8" t="s">
        <v>206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208</v>
      </c>
      <c r="T363" s="6" t="s">
        <v>2851</v>
      </c>
      <c r="U363" s="6" t="s">
        <v>19</v>
      </c>
      <c r="V363" s="26" t="e">
        <f t="shared" ca="1" si="5"/>
        <v>#NAME?</v>
      </c>
      <c r="W363" s="26"/>
      <c r="X363" s="26"/>
      <c r="Y363" s="6" t="s">
        <v>324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3221</v>
      </c>
      <c r="B364" s="14" t="s">
        <v>2882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224</v>
      </c>
      <c r="I364" s="26" t="s">
        <v>225</v>
      </c>
      <c r="J364" s="9" t="str">
        <f t="shared" si="6"/>
        <v>Não</v>
      </c>
      <c r="K364" s="250">
        <v>44279</v>
      </c>
      <c r="L364" s="7"/>
      <c r="M364" s="6" t="s">
        <v>424</v>
      </c>
      <c r="N364" s="251">
        <v>0.02</v>
      </c>
      <c r="O364" s="9" t="s">
        <v>84</v>
      </c>
      <c r="P364" s="252">
        <v>0.2</v>
      </c>
      <c r="Q364" s="25"/>
      <c r="R364" s="115" t="s">
        <v>3806</v>
      </c>
      <c r="S364" s="7" t="s">
        <v>208</v>
      </c>
      <c r="T364" s="6" t="s">
        <v>2884</v>
      </c>
      <c r="U364" s="6" t="s">
        <v>117</v>
      </c>
      <c r="V364" s="26" t="e">
        <f t="shared" ca="1" si="5"/>
        <v>#NAME?</v>
      </c>
      <c r="W364" s="26"/>
      <c r="X364" s="26"/>
      <c r="Y364" s="6" t="s">
        <v>210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3221</v>
      </c>
      <c r="B365" s="112" t="s">
        <v>3807</v>
      </c>
      <c r="C365" s="9">
        <v>43617</v>
      </c>
      <c r="D365" s="9" t="s">
        <v>18</v>
      </c>
      <c r="E365" s="9" t="s">
        <v>30</v>
      </c>
      <c r="F365" s="9" t="s">
        <v>93</v>
      </c>
      <c r="G365" s="7" t="e">
        <f t="shared" ca="1" si="4"/>
        <v>#NAME?</v>
      </c>
      <c r="H365" s="8" t="s">
        <v>206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267</v>
      </c>
      <c r="N365" s="251">
        <v>1.4999999999999999E-2</v>
      </c>
      <c r="O365" s="9" t="s">
        <v>84</v>
      </c>
      <c r="P365" s="252">
        <v>0.1</v>
      </c>
      <c r="Q365" s="30" t="s">
        <v>3808</v>
      </c>
      <c r="R365" s="30"/>
      <c r="S365" s="7" t="s">
        <v>254</v>
      </c>
      <c r="T365" s="9" t="s">
        <v>3809</v>
      </c>
      <c r="U365" s="7" t="s">
        <v>117</v>
      </c>
      <c r="V365" s="26" t="e">
        <f t="shared" ca="1" si="5"/>
        <v>#NAME?</v>
      </c>
      <c r="W365" s="26"/>
      <c r="X365" s="26"/>
      <c r="Y365" s="6" t="s">
        <v>324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3221</v>
      </c>
      <c r="B366" s="3" t="s">
        <v>3810</v>
      </c>
      <c r="C366" s="9">
        <v>584243</v>
      </c>
      <c r="D366" s="9" t="s">
        <v>3223</v>
      </c>
      <c r="E366" s="9" t="s">
        <v>19</v>
      </c>
      <c r="F366" s="6" t="s">
        <v>3230</v>
      </c>
      <c r="G366" s="7" t="e">
        <f t="shared" ca="1" si="4"/>
        <v>#NAME?</v>
      </c>
      <c r="H366" s="8" t="s">
        <v>206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83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254</v>
      </c>
      <c r="T366" s="6" t="s">
        <v>3811</v>
      </c>
      <c r="U366" s="6" t="s">
        <v>76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3232</v>
      </c>
      <c r="BH366" s="117">
        <v>0</v>
      </c>
      <c r="BI366" s="117" t="s">
        <v>3232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3221</v>
      </c>
      <c r="B367" s="3" t="s">
        <v>3810</v>
      </c>
      <c r="C367" s="9">
        <v>43312</v>
      </c>
      <c r="D367" s="9" t="s">
        <v>3223</v>
      </c>
      <c r="E367" s="9" t="s">
        <v>19</v>
      </c>
      <c r="F367" s="6" t="s">
        <v>3230</v>
      </c>
      <c r="G367" s="7" t="e">
        <f t="shared" ca="1" si="4"/>
        <v>#NAME?</v>
      </c>
      <c r="H367" s="8" t="s">
        <v>206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326</v>
      </c>
      <c r="N367" s="10">
        <v>0.02</v>
      </c>
      <c r="O367" s="9" t="s">
        <v>248</v>
      </c>
      <c r="P367" s="252">
        <v>0.2</v>
      </c>
      <c r="Q367" s="115"/>
      <c r="R367" s="115"/>
      <c r="S367" s="7" t="s">
        <v>254</v>
      </c>
      <c r="T367" s="6" t="s">
        <v>3812</v>
      </c>
      <c r="U367" s="6" t="s">
        <v>76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3232</v>
      </c>
      <c r="BH367" s="117">
        <v>0</v>
      </c>
      <c r="BI367" s="117" t="s">
        <v>3232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3221</v>
      </c>
      <c r="B368" s="14" t="s">
        <v>3813</v>
      </c>
      <c r="C368" s="9">
        <v>263535</v>
      </c>
      <c r="D368" s="9" t="s">
        <v>3223</v>
      </c>
      <c r="E368" s="9" t="s">
        <v>19</v>
      </c>
      <c r="F368" s="6" t="s">
        <v>3230</v>
      </c>
      <c r="G368" s="7" t="e">
        <f t="shared" ca="1" si="4"/>
        <v>#NAME?</v>
      </c>
      <c r="H368" s="8" t="s">
        <v>206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267</v>
      </c>
      <c r="N368" s="10">
        <v>0.01</v>
      </c>
      <c r="O368" s="9" t="s">
        <v>84</v>
      </c>
      <c r="P368" s="252">
        <v>0.1</v>
      </c>
      <c r="Q368" s="115"/>
      <c r="R368" s="115" t="s">
        <v>3814</v>
      </c>
      <c r="S368" s="7" t="s">
        <v>208</v>
      </c>
      <c r="T368" s="6" t="s">
        <v>2908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3232</v>
      </c>
      <c r="BH368" s="117">
        <v>0</v>
      </c>
      <c r="BI368" s="117" t="s">
        <v>3232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3221</v>
      </c>
      <c r="B369" s="14" t="s">
        <v>3815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206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83</v>
      </c>
      <c r="N369" s="251">
        <v>0.01</v>
      </c>
      <c r="O369" s="9" t="s">
        <v>23</v>
      </c>
      <c r="P369" s="252">
        <v>0</v>
      </c>
      <c r="Q369" s="47"/>
      <c r="R369" s="30" t="s">
        <v>3816</v>
      </c>
      <c r="S369" s="7" t="s">
        <v>208</v>
      </c>
      <c r="T369" s="6" t="s">
        <v>3817</v>
      </c>
      <c r="U369" s="6" t="s">
        <v>117</v>
      </c>
      <c r="V369" s="26" t="e">
        <f t="shared" ca="1" si="5"/>
        <v>#NAME?</v>
      </c>
      <c r="W369" s="26"/>
      <c r="X369" s="26"/>
      <c r="Y369" s="6" t="s">
        <v>324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3221</v>
      </c>
      <c r="B370" s="14" t="s">
        <v>3818</v>
      </c>
      <c r="C370" s="9">
        <v>31787</v>
      </c>
      <c r="D370" s="9" t="s">
        <v>18</v>
      </c>
      <c r="E370" s="9" t="s">
        <v>30</v>
      </c>
      <c r="F370" s="9" t="s">
        <v>727</v>
      </c>
      <c r="G370" s="7" t="e">
        <f t="shared" ca="1" si="4"/>
        <v>#NAME?</v>
      </c>
      <c r="H370" s="8" t="s">
        <v>224</v>
      </c>
      <c r="I370" s="26" t="s">
        <v>225</v>
      </c>
      <c r="J370" s="9" t="str">
        <f t="shared" si="6"/>
        <v>Não</v>
      </c>
      <c r="K370" s="250">
        <v>44272</v>
      </c>
      <c r="L370" s="6"/>
      <c r="M370" s="6" t="s">
        <v>83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208</v>
      </c>
      <c r="T370" s="6" t="s">
        <v>2954</v>
      </c>
      <c r="U370" s="6" t="s">
        <v>117</v>
      </c>
      <c r="V370" s="26" t="e">
        <f t="shared" ca="1" si="5"/>
        <v>#NAME?</v>
      </c>
      <c r="W370" s="26"/>
      <c r="X370" s="26"/>
      <c r="Y370" s="6" t="s">
        <v>324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3221</v>
      </c>
      <c r="B371" s="39" t="s">
        <v>3819</v>
      </c>
      <c r="C371" s="9">
        <v>86818</v>
      </c>
      <c r="D371" s="9" t="s">
        <v>3289</v>
      </c>
      <c r="E371" s="9" t="s">
        <v>19</v>
      </c>
      <c r="F371" s="9" t="s">
        <v>3289</v>
      </c>
      <c r="G371" s="7" t="e">
        <f t="shared" ca="1" si="4"/>
        <v>#NAME?</v>
      </c>
      <c r="H371" s="8" t="s">
        <v>215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326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208</v>
      </c>
      <c r="T371" s="9" t="s">
        <v>3820</v>
      </c>
      <c r="U371" s="6" t="s">
        <v>19</v>
      </c>
      <c r="V371" s="26" t="e">
        <f t="shared" ca="1" si="5"/>
        <v>#NAME?</v>
      </c>
      <c r="W371" s="26"/>
      <c r="X371" s="26"/>
      <c r="Y371" s="6" t="s">
        <v>324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3221</v>
      </c>
      <c r="B372" s="3" t="s">
        <v>3821</v>
      </c>
      <c r="C372" s="9">
        <v>82667</v>
      </c>
      <c r="D372" s="9" t="s">
        <v>3289</v>
      </c>
      <c r="E372" s="9" t="s">
        <v>19</v>
      </c>
      <c r="F372" s="6" t="s">
        <v>3289</v>
      </c>
      <c r="G372" s="7" t="e">
        <f t="shared" ca="1" si="4"/>
        <v>#NAME?</v>
      </c>
      <c r="H372" s="8" t="s">
        <v>206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326</v>
      </c>
      <c r="N372" s="10">
        <v>0.01</v>
      </c>
      <c r="O372" s="9" t="s">
        <v>248</v>
      </c>
      <c r="P372" s="252">
        <v>0.2</v>
      </c>
      <c r="Q372" s="115"/>
      <c r="R372" s="115"/>
      <c r="S372" s="7" t="s">
        <v>208</v>
      </c>
      <c r="T372" s="6" t="s">
        <v>3822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3232</v>
      </c>
      <c r="BH372" s="117">
        <v>0</v>
      </c>
      <c r="BI372" s="117" t="s">
        <v>3232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3221</v>
      </c>
      <c r="B373" s="14" t="s">
        <v>3823</v>
      </c>
      <c r="C373" s="9">
        <v>261079</v>
      </c>
      <c r="D373" s="9" t="s">
        <v>18</v>
      </c>
      <c r="E373" s="9" t="s">
        <v>30</v>
      </c>
      <c r="F373" s="9" t="s">
        <v>93</v>
      </c>
      <c r="G373" s="7" t="e">
        <f t="shared" ca="1" si="4"/>
        <v>#NAME?</v>
      </c>
      <c r="H373" s="8" t="s">
        <v>206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267</v>
      </c>
      <c r="N373" s="251">
        <v>1.4999999999999999E-2</v>
      </c>
      <c r="O373" s="9" t="s">
        <v>84</v>
      </c>
      <c r="P373" s="252">
        <v>0.1</v>
      </c>
      <c r="Q373" s="30"/>
      <c r="R373" s="253" t="s">
        <v>3391</v>
      </c>
      <c r="S373" s="7" t="s">
        <v>208</v>
      </c>
      <c r="T373" s="6" t="s">
        <v>3824</v>
      </c>
      <c r="U373" s="6" t="s">
        <v>117</v>
      </c>
      <c r="V373" s="26" t="e">
        <f t="shared" ca="1" si="5"/>
        <v>#NAME?</v>
      </c>
      <c r="W373" s="26"/>
      <c r="X373" s="26"/>
      <c r="Y373" s="6" t="s">
        <v>324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3221</v>
      </c>
      <c r="B374" s="39" t="s">
        <v>3825</v>
      </c>
      <c r="C374" s="9">
        <v>440078</v>
      </c>
      <c r="D374" s="9" t="s">
        <v>3223</v>
      </c>
      <c r="E374" s="9" t="s">
        <v>19</v>
      </c>
      <c r="F374" s="9" t="s">
        <v>3230</v>
      </c>
      <c r="G374" s="7" t="e">
        <f t="shared" ca="1" si="4"/>
        <v>#NAME?</v>
      </c>
      <c r="H374" s="8" t="s">
        <v>224</v>
      </c>
      <c r="I374" s="26" t="s">
        <v>225</v>
      </c>
      <c r="J374" s="9" t="str">
        <f t="shared" si="6"/>
        <v>Sim</v>
      </c>
      <c r="K374" s="256">
        <v>43822</v>
      </c>
      <c r="L374" s="6"/>
      <c r="M374" s="6" t="s">
        <v>83</v>
      </c>
      <c r="N374" s="10">
        <v>1.2E-2</v>
      </c>
      <c r="O374" s="9" t="s">
        <v>23</v>
      </c>
      <c r="P374" s="252">
        <v>0</v>
      </c>
      <c r="Q374" s="115" t="s">
        <v>3826</v>
      </c>
      <c r="R374" s="115"/>
      <c r="S374" s="7" t="s">
        <v>208</v>
      </c>
      <c r="T374" s="9" t="s">
        <v>3827</v>
      </c>
      <c r="U374" s="6" t="s">
        <v>19</v>
      </c>
      <c r="V374" s="26" t="e">
        <f t="shared" ca="1" si="5"/>
        <v>#NAME?</v>
      </c>
      <c r="W374" s="26"/>
      <c r="X374" s="26"/>
      <c r="Y374" s="6" t="s">
        <v>324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3221</v>
      </c>
      <c r="B375" s="39" t="s">
        <v>3828</v>
      </c>
      <c r="C375" s="9">
        <v>88816</v>
      </c>
      <c r="D375" s="9" t="s">
        <v>3289</v>
      </c>
      <c r="E375" s="9" t="s">
        <v>19</v>
      </c>
      <c r="F375" s="9" t="s">
        <v>3289</v>
      </c>
      <c r="G375" s="7" t="e">
        <f t="shared" ca="1" si="4"/>
        <v>#NAME?</v>
      </c>
      <c r="H375" s="8" t="s">
        <v>224</v>
      </c>
      <c r="I375" s="26" t="s">
        <v>225</v>
      </c>
      <c r="J375" s="9" t="str">
        <f t="shared" si="6"/>
        <v>Não</v>
      </c>
      <c r="K375" s="250">
        <v>43538</v>
      </c>
      <c r="L375" s="6"/>
      <c r="M375" s="6" t="s">
        <v>326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208</v>
      </c>
      <c r="T375" s="9" t="s">
        <v>3829</v>
      </c>
      <c r="U375" s="6" t="s">
        <v>19</v>
      </c>
      <c r="V375" s="26" t="e">
        <f t="shared" ca="1" si="5"/>
        <v>#NAME?</v>
      </c>
      <c r="W375" s="26"/>
      <c r="X375" s="26"/>
      <c r="Y375" s="6" t="s">
        <v>324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3221</v>
      </c>
      <c r="B376" s="3" t="s">
        <v>3830</v>
      </c>
      <c r="C376" s="9">
        <v>32407</v>
      </c>
      <c r="D376" s="9" t="s">
        <v>18</v>
      </c>
      <c r="E376" s="9" t="s">
        <v>30</v>
      </c>
      <c r="F376" s="6" t="s">
        <v>93</v>
      </c>
      <c r="G376" s="7" t="e">
        <f t="shared" ca="1" si="4"/>
        <v>#NAME?</v>
      </c>
      <c r="H376" s="8" t="s">
        <v>224</v>
      </c>
      <c r="I376" s="26" t="s">
        <v>225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208</v>
      </c>
      <c r="T376" s="6" t="s">
        <v>3023</v>
      </c>
      <c r="U376" s="6" t="s">
        <v>117</v>
      </c>
      <c r="V376" s="26" t="e">
        <f t="shared" ca="1" si="5"/>
        <v>#NAME?</v>
      </c>
      <c r="W376" s="26"/>
      <c r="X376" s="26"/>
      <c r="Y376" s="6" t="s">
        <v>324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3221</v>
      </c>
      <c r="B377" s="3" t="s">
        <v>3052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224</v>
      </c>
      <c r="I377" s="26" t="s">
        <v>225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3831</v>
      </c>
      <c r="S377" s="7" t="s">
        <v>208</v>
      </c>
      <c r="T377" s="6" t="s">
        <v>3055</v>
      </c>
      <c r="U377" s="6" t="s">
        <v>117</v>
      </c>
      <c r="V377" s="26" t="e">
        <f t="shared" ca="1" si="5"/>
        <v>#NAME?</v>
      </c>
      <c r="W377" s="26"/>
      <c r="X377" s="26"/>
      <c r="Y377" s="6" t="s">
        <v>324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3221</v>
      </c>
      <c r="B378" s="3" t="s">
        <v>3832</v>
      </c>
      <c r="C378" s="9">
        <v>358322</v>
      </c>
      <c r="D378" s="9" t="s">
        <v>18</v>
      </c>
      <c r="E378" s="9" t="s">
        <v>30</v>
      </c>
      <c r="F378" s="6" t="s">
        <v>3271</v>
      </c>
      <c r="G378" s="7" t="e">
        <f t="shared" ca="1" si="4"/>
        <v>#NAME?</v>
      </c>
      <c r="H378" s="8" t="s">
        <v>224</v>
      </c>
      <c r="I378" s="26" t="s">
        <v>225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208</v>
      </c>
      <c r="T378" s="6" t="s">
        <v>3833</v>
      </c>
      <c r="U378" s="6" t="s">
        <v>117</v>
      </c>
      <c r="V378" s="26" t="e">
        <f t="shared" ca="1" si="5"/>
        <v>#NAME?</v>
      </c>
      <c r="W378" s="26"/>
      <c r="X378" s="26"/>
      <c r="Y378" s="6" t="s">
        <v>324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3221</v>
      </c>
      <c r="B379" s="3" t="s">
        <v>3834</v>
      </c>
      <c r="C379" s="9">
        <v>296193</v>
      </c>
      <c r="D379" s="9" t="s">
        <v>18</v>
      </c>
      <c r="E379" s="9" t="s">
        <v>19</v>
      </c>
      <c r="F379" s="6" t="s">
        <v>3371</v>
      </c>
      <c r="G379" s="7" t="e">
        <f t="shared" ca="1" si="4"/>
        <v>#NAME?</v>
      </c>
      <c r="H379" s="8" t="s">
        <v>206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267</v>
      </c>
      <c r="N379" s="10">
        <v>0.01</v>
      </c>
      <c r="O379" s="9" t="s">
        <v>84</v>
      </c>
      <c r="P379" s="252">
        <v>0.1</v>
      </c>
      <c r="Q379" s="115"/>
      <c r="R379" s="115"/>
      <c r="S379" s="7" t="s">
        <v>208</v>
      </c>
      <c r="T379" s="6" t="s">
        <v>3835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3232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3221</v>
      </c>
      <c r="B380" s="14" t="s">
        <v>3836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206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267</v>
      </c>
      <c r="N380" s="10">
        <v>1.4999999999999999E-2</v>
      </c>
      <c r="O380" s="9" t="s">
        <v>84</v>
      </c>
      <c r="P380" s="252">
        <v>0.1</v>
      </c>
      <c r="Q380" s="30"/>
      <c r="R380" s="30"/>
      <c r="S380" s="7" t="s">
        <v>208</v>
      </c>
      <c r="T380" s="6" t="s">
        <v>3837</v>
      </c>
      <c r="U380" s="6" t="s">
        <v>117</v>
      </c>
      <c r="V380" s="26" t="e">
        <f t="shared" ca="1" si="5"/>
        <v>#NAME?</v>
      </c>
      <c r="W380" s="26"/>
      <c r="X380" s="26"/>
      <c r="Y380" s="6" t="s">
        <v>324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3221</v>
      </c>
      <c r="B381" s="3" t="s">
        <v>3838</v>
      </c>
      <c r="C381" s="9">
        <v>433204</v>
      </c>
      <c r="D381" s="9" t="s">
        <v>3223</v>
      </c>
      <c r="E381" s="9" t="s">
        <v>19</v>
      </c>
      <c r="F381" s="6" t="s">
        <v>3224</v>
      </c>
      <c r="G381" s="7" t="e">
        <f t="shared" ca="1" si="4"/>
        <v>#NAME?</v>
      </c>
      <c r="H381" s="8" t="s">
        <v>206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326</v>
      </c>
      <c r="N381" s="10">
        <v>0.02</v>
      </c>
      <c r="O381" s="9" t="s">
        <v>248</v>
      </c>
      <c r="P381" s="252">
        <v>0.2</v>
      </c>
      <c r="Q381" s="115"/>
      <c r="R381" s="115"/>
      <c r="S381" s="7" t="s">
        <v>208</v>
      </c>
      <c r="T381" s="6" t="s">
        <v>3839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3232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3221</v>
      </c>
      <c r="B382" s="3" t="s">
        <v>3840</v>
      </c>
      <c r="C382" s="9">
        <v>574599</v>
      </c>
      <c r="D382" s="9" t="s">
        <v>3223</v>
      </c>
      <c r="E382" s="9" t="s">
        <v>19</v>
      </c>
      <c r="F382" s="6" t="s">
        <v>3224</v>
      </c>
      <c r="G382" s="7" t="e">
        <f t="shared" ca="1" si="4"/>
        <v>#NAME?</v>
      </c>
      <c r="H382" s="8" t="s">
        <v>206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267</v>
      </c>
      <c r="N382" s="10">
        <v>5.0000000000000001E-3</v>
      </c>
      <c r="O382" s="9" t="s">
        <v>84</v>
      </c>
      <c r="P382" s="252">
        <v>0.1</v>
      </c>
      <c r="Q382" s="115"/>
      <c r="R382" s="47"/>
      <c r="S382" s="7" t="s">
        <v>208</v>
      </c>
      <c r="T382" s="6" t="s">
        <v>3841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3232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3221</v>
      </c>
      <c r="B383" s="3" t="s">
        <v>3840</v>
      </c>
      <c r="C383" s="9">
        <v>575296</v>
      </c>
      <c r="D383" s="9" t="s">
        <v>3223</v>
      </c>
      <c r="E383" s="9" t="s">
        <v>19</v>
      </c>
      <c r="F383" s="6" t="s">
        <v>3224</v>
      </c>
      <c r="G383" s="7" t="e">
        <f t="shared" ca="1" si="4"/>
        <v>#NAME?</v>
      </c>
      <c r="H383" s="8" t="s">
        <v>206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326</v>
      </c>
      <c r="N383" s="10">
        <v>2.5000000000000001E-2</v>
      </c>
      <c r="O383" s="9" t="s">
        <v>248</v>
      </c>
      <c r="P383" s="252">
        <v>0.2</v>
      </c>
      <c r="Q383" s="115"/>
      <c r="R383" s="115"/>
      <c r="S383" s="7" t="s">
        <v>208</v>
      </c>
      <c r="T383" s="6" t="s">
        <v>3841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3232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3221</v>
      </c>
      <c r="B384" s="14" t="s">
        <v>3842</v>
      </c>
      <c r="C384" s="9">
        <v>424312</v>
      </c>
      <c r="D384" s="9" t="s">
        <v>3223</v>
      </c>
      <c r="E384" s="9" t="s">
        <v>19</v>
      </c>
      <c r="F384" s="6" t="s">
        <v>3224</v>
      </c>
      <c r="G384" s="7" t="e">
        <f t="shared" ca="1" si="4"/>
        <v>#NAME?</v>
      </c>
      <c r="H384" s="8" t="s">
        <v>206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83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208</v>
      </c>
      <c r="T384" s="6" t="s">
        <v>3843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3232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3221</v>
      </c>
      <c r="B385" s="112" t="s">
        <v>3844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224</v>
      </c>
      <c r="I385" s="26" t="s">
        <v>225</v>
      </c>
      <c r="J385" s="9" t="str">
        <f t="shared" si="6"/>
        <v>Não</v>
      </c>
      <c r="K385" s="114">
        <v>44273</v>
      </c>
      <c r="L385" s="7"/>
      <c r="M385" s="6" t="s">
        <v>267</v>
      </c>
      <c r="N385" s="10">
        <v>1.2E-2</v>
      </c>
      <c r="O385" s="9" t="s">
        <v>84</v>
      </c>
      <c r="P385" s="252">
        <v>0.1</v>
      </c>
      <c r="Q385" s="115"/>
      <c r="R385" s="115"/>
      <c r="S385" s="7" t="s">
        <v>208</v>
      </c>
      <c r="T385" s="9" t="s">
        <v>3845</v>
      </c>
      <c r="U385" s="6" t="s">
        <v>117</v>
      </c>
      <c r="V385" s="26" t="e">
        <f t="shared" ca="1" si="5"/>
        <v>#NAME?</v>
      </c>
      <c r="W385" s="26"/>
      <c r="X385" s="26"/>
      <c r="Y385" s="6" t="s">
        <v>324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3221</v>
      </c>
      <c r="B386" s="14" t="s">
        <v>3846</v>
      </c>
      <c r="C386" s="9">
        <v>467548</v>
      </c>
      <c r="D386" s="9" t="s">
        <v>18</v>
      </c>
      <c r="E386" s="9" t="s">
        <v>30</v>
      </c>
      <c r="F386" s="9" t="s">
        <v>3271</v>
      </c>
      <c r="G386" s="7" t="e">
        <f t="shared" ca="1" si="4"/>
        <v>#NAME?</v>
      </c>
      <c r="H386" s="8" t="s">
        <v>206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267</v>
      </c>
      <c r="N386" s="10">
        <v>1.4999999999999999E-2</v>
      </c>
      <c r="O386" s="9" t="s">
        <v>84</v>
      </c>
      <c r="P386" s="252">
        <v>0.1</v>
      </c>
      <c r="Q386" s="253"/>
      <c r="R386" s="115" t="s">
        <v>3847</v>
      </c>
      <c r="S386" s="7" t="s">
        <v>208</v>
      </c>
      <c r="T386" s="6" t="s">
        <v>3848</v>
      </c>
      <c r="U386" s="6" t="s">
        <v>117</v>
      </c>
      <c r="V386" s="26" t="e">
        <f t="shared" ca="1" si="5"/>
        <v>#NAME?</v>
      </c>
      <c r="W386" s="26"/>
      <c r="X386" s="26"/>
      <c r="Y386" s="6" t="s">
        <v>324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3221</v>
      </c>
      <c r="B387" s="3" t="s">
        <v>3846</v>
      </c>
      <c r="C387" s="9">
        <v>0</v>
      </c>
      <c r="D387" s="9" t="s">
        <v>18</v>
      </c>
      <c r="E387" s="9" t="s">
        <v>30</v>
      </c>
      <c r="F387" s="9" t="s">
        <v>3271</v>
      </c>
      <c r="G387" s="7" t="e">
        <f t="shared" ca="1" si="4"/>
        <v>#NAME?</v>
      </c>
      <c r="H387" s="8" t="s">
        <v>206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3444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208</v>
      </c>
      <c r="T387" s="6" t="s">
        <v>3848</v>
      </c>
      <c r="U387" s="6" t="s">
        <v>117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3232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3221</v>
      </c>
      <c r="B388" s="39" t="s">
        <v>3849</v>
      </c>
      <c r="C388" s="9">
        <v>577392</v>
      </c>
      <c r="D388" s="9" t="s">
        <v>3223</v>
      </c>
      <c r="E388" s="9" t="s">
        <v>19</v>
      </c>
      <c r="F388" s="9" t="s">
        <v>3224</v>
      </c>
      <c r="G388" s="7" t="e">
        <f t="shared" ca="1" si="4"/>
        <v>#NAME?</v>
      </c>
      <c r="H388" s="8" t="s">
        <v>224</v>
      </c>
      <c r="I388" s="26" t="s">
        <v>225</v>
      </c>
      <c r="J388" s="9" t="str">
        <f t="shared" si="6"/>
        <v>Não</v>
      </c>
      <c r="K388" s="250">
        <v>43567</v>
      </c>
      <c r="L388" s="6"/>
      <c r="M388" s="6" t="s">
        <v>267</v>
      </c>
      <c r="N388" s="251">
        <v>0.01</v>
      </c>
      <c r="O388" s="9" t="s">
        <v>84</v>
      </c>
      <c r="P388" s="252">
        <v>0.1</v>
      </c>
      <c r="Q388" s="39"/>
      <c r="R388" s="115" t="s">
        <v>3850</v>
      </c>
      <c r="S388" s="7" t="s">
        <v>208</v>
      </c>
      <c r="T388" s="9" t="s">
        <v>3851</v>
      </c>
      <c r="U388" s="6" t="s">
        <v>19</v>
      </c>
      <c r="V388" s="26" t="e">
        <f t="shared" ca="1" si="5"/>
        <v>#NAME?</v>
      </c>
      <c r="W388" s="26"/>
      <c r="X388" s="26"/>
      <c r="Y388" s="6" t="s">
        <v>324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3221</v>
      </c>
      <c r="B389" s="112" t="s">
        <v>3852</v>
      </c>
      <c r="C389" s="9">
        <v>384538</v>
      </c>
      <c r="D389" s="9" t="s">
        <v>18</v>
      </c>
      <c r="E389" s="9" t="s">
        <v>19</v>
      </c>
      <c r="F389" s="9" t="s">
        <v>3455</v>
      </c>
      <c r="G389" s="7" t="e">
        <f t="shared" ca="1" si="4"/>
        <v>#NAME?</v>
      </c>
      <c r="H389" s="8" t="s">
        <v>224</v>
      </c>
      <c r="I389" s="26" t="s">
        <v>283</v>
      </c>
      <c r="J389" s="9" t="str">
        <f t="shared" si="6"/>
        <v>Não</v>
      </c>
      <c r="K389" s="250">
        <v>45106</v>
      </c>
      <c r="L389" s="6"/>
      <c r="M389" s="6" t="s">
        <v>267</v>
      </c>
      <c r="N389" s="251">
        <v>1.4999999999999999E-2</v>
      </c>
      <c r="O389" s="9" t="s">
        <v>84</v>
      </c>
      <c r="P389" s="252">
        <v>0.1</v>
      </c>
      <c r="Q389" s="115"/>
      <c r="R389" s="115"/>
      <c r="S389" s="7" t="s">
        <v>208</v>
      </c>
      <c r="T389" s="9" t="s">
        <v>3853</v>
      </c>
      <c r="U389" s="6" t="s">
        <v>276</v>
      </c>
      <c r="V389" s="26" t="e">
        <f t="shared" ca="1" si="5"/>
        <v>#NAME?</v>
      </c>
      <c r="W389" s="26"/>
      <c r="X389" s="26"/>
      <c r="Y389" s="6" t="s">
        <v>210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3221</v>
      </c>
      <c r="B390" s="3" t="s">
        <v>3129</v>
      </c>
      <c r="C390" s="9">
        <v>576246</v>
      </c>
      <c r="D390" s="9" t="s">
        <v>18</v>
      </c>
      <c r="E390" s="9" t="s">
        <v>30</v>
      </c>
      <c r="F390" s="9" t="s">
        <v>93</v>
      </c>
      <c r="G390" s="7" t="e">
        <f t="shared" ca="1" si="4"/>
        <v>#NAME?</v>
      </c>
      <c r="H390" s="8" t="s">
        <v>224</v>
      </c>
      <c r="I390" s="26" t="s">
        <v>225</v>
      </c>
      <c r="J390" s="9" t="str">
        <f t="shared" si="6"/>
        <v>Não</v>
      </c>
      <c r="K390" s="114">
        <v>44599</v>
      </c>
      <c r="L390" s="6"/>
      <c r="M390" s="6" t="s">
        <v>267</v>
      </c>
      <c r="N390" s="251">
        <v>1.4999999999999999E-2</v>
      </c>
      <c r="O390" s="9" t="s">
        <v>84</v>
      </c>
      <c r="P390" s="252">
        <v>0.1</v>
      </c>
      <c r="Q390" s="30"/>
      <c r="R390" s="30"/>
      <c r="S390" s="7" t="s">
        <v>208</v>
      </c>
      <c r="T390" s="6" t="s">
        <v>3131</v>
      </c>
      <c r="U390" s="6" t="s">
        <v>117</v>
      </c>
      <c r="V390" s="26" t="e">
        <f t="shared" ca="1" si="5"/>
        <v>#NAME?</v>
      </c>
      <c r="W390" s="26"/>
      <c r="X390" s="26"/>
      <c r="Y390" s="6" t="s">
        <v>324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3221</v>
      </c>
      <c r="B391" s="3" t="s">
        <v>3129</v>
      </c>
      <c r="C391" s="9">
        <v>557385</v>
      </c>
      <c r="D391" s="9" t="s">
        <v>18</v>
      </c>
      <c r="E391" s="9" t="s">
        <v>30</v>
      </c>
      <c r="F391" s="9" t="s">
        <v>93</v>
      </c>
      <c r="G391" s="7" t="e">
        <f t="shared" ca="1" si="4"/>
        <v>#NAME?</v>
      </c>
      <c r="H391" s="8" t="s">
        <v>224</v>
      </c>
      <c r="I391" s="26" t="s">
        <v>225</v>
      </c>
      <c r="J391" s="9" t="str">
        <f t="shared" si="6"/>
        <v>Não</v>
      </c>
      <c r="K391" s="6"/>
      <c r="L391" s="6"/>
      <c r="M391" s="7" t="s">
        <v>3444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208</v>
      </c>
      <c r="T391" s="6" t="s">
        <v>3131</v>
      </c>
      <c r="U391" s="6" t="s">
        <v>117</v>
      </c>
      <c r="V391" s="26" t="e">
        <f t="shared" ca="1" si="5"/>
        <v>#NAME?</v>
      </c>
      <c r="W391" s="26"/>
      <c r="X391" s="26"/>
      <c r="Y391" s="6" t="s">
        <v>324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3232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3221</v>
      </c>
      <c r="B392" s="3" t="s">
        <v>3854</v>
      </c>
      <c r="C392" s="9">
        <v>379727</v>
      </c>
      <c r="D392" s="9" t="s">
        <v>18</v>
      </c>
      <c r="E392" s="9" t="s">
        <v>19</v>
      </c>
      <c r="F392" s="9" t="s">
        <v>3455</v>
      </c>
      <c r="G392" s="7" t="e">
        <f t="shared" ca="1" si="4"/>
        <v>#NAME?</v>
      </c>
      <c r="H392" s="8" t="s">
        <v>224</v>
      </c>
      <c r="I392" s="26" t="s">
        <v>283</v>
      </c>
      <c r="J392" s="9" t="str">
        <f t="shared" si="6"/>
        <v>Não</v>
      </c>
      <c r="K392" s="114">
        <v>45021</v>
      </c>
      <c r="L392" s="6"/>
      <c r="M392" s="6" t="s">
        <v>267</v>
      </c>
      <c r="N392" s="251">
        <v>1.4999999999999999E-2</v>
      </c>
      <c r="O392" s="9" t="s">
        <v>84</v>
      </c>
      <c r="P392" s="252">
        <v>0.1</v>
      </c>
      <c r="Q392" s="30"/>
      <c r="R392" s="30"/>
      <c r="S392" s="7" t="s">
        <v>208</v>
      </c>
      <c r="T392" s="6" t="s">
        <v>3855</v>
      </c>
      <c r="U392" s="6" t="s">
        <v>276</v>
      </c>
      <c r="V392" s="26" t="e">
        <f t="shared" ca="1" si="5"/>
        <v>#NAME?</v>
      </c>
      <c r="W392" s="26"/>
      <c r="X392" s="26"/>
      <c r="Y392" s="6" t="s">
        <v>324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3221</v>
      </c>
      <c r="B393" s="14" t="s">
        <v>3856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224</v>
      </c>
      <c r="I393" s="26" t="s">
        <v>225</v>
      </c>
      <c r="J393" s="9" t="str">
        <f t="shared" si="6"/>
        <v>Não</v>
      </c>
      <c r="K393" s="250">
        <v>44319</v>
      </c>
      <c r="L393" s="6"/>
      <c r="M393" s="6" t="s">
        <v>326</v>
      </c>
      <c r="N393" s="251">
        <v>2.5000000000000001E-2</v>
      </c>
      <c r="O393" s="9" t="s">
        <v>248</v>
      </c>
      <c r="P393" s="252">
        <v>0.2</v>
      </c>
      <c r="Q393" s="30"/>
      <c r="R393" s="30" t="s">
        <v>3857</v>
      </c>
      <c r="S393" s="7" t="s">
        <v>208</v>
      </c>
      <c r="T393" s="6" t="s">
        <v>3858</v>
      </c>
      <c r="U393" s="6" t="s">
        <v>117</v>
      </c>
      <c r="V393" s="26" t="e">
        <f t="shared" ca="1" si="5"/>
        <v>#NAME?</v>
      </c>
      <c r="W393" s="26"/>
      <c r="X393" s="26"/>
      <c r="Y393" s="6" t="s">
        <v>324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3221</v>
      </c>
      <c r="B394" s="3" t="s">
        <v>3164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224</v>
      </c>
      <c r="I394" s="26" t="s">
        <v>310</v>
      </c>
      <c r="J394" s="9" t="str">
        <f t="shared" si="6"/>
        <v>Não</v>
      </c>
      <c r="K394" s="250">
        <v>44651</v>
      </c>
      <c r="L394" s="6"/>
      <c r="M394" s="6" t="s">
        <v>267</v>
      </c>
      <c r="N394" s="251">
        <v>1.4999999999999999E-2</v>
      </c>
      <c r="O394" s="9" t="s">
        <v>84</v>
      </c>
      <c r="P394" s="252">
        <v>0.1</v>
      </c>
      <c r="Q394" s="115"/>
      <c r="R394" s="115"/>
      <c r="S394" s="7" t="s">
        <v>208</v>
      </c>
      <c r="T394" s="6" t="s">
        <v>3859</v>
      </c>
      <c r="U394" s="6" t="s">
        <v>117</v>
      </c>
      <c r="V394" s="26" t="e">
        <f t="shared" ca="1" si="5"/>
        <v>#NAME?</v>
      </c>
      <c r="W394" s="26"/>
      <c r="X394" s="26"/>
      <c r="Y394" s="6" t="s">
        <v>324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3221</v>
      </c>
      <c r="B395" s="14" t="s">
        <v>3860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224</v>
      </c>
      <c r="I395" s="26" t="s">
        <v>1350</v>
      </c>
      <c r="J395" s="9" t="str">
        <f t="shared" si="6"/>
        <v>Não</v>
      </c>
      <c r="K395" s="250">
        <v>44291</v>
      </c>
      <c r="L395" s="7"/>
      <c r="M395" s="6" t="s">
        <v>267</v>
      </c>
      <c r="N395" s="251">
        <v>1.4999999999999999E-2</v>
      </c>
      <c r="O395" s="9" t="s">
        <v>84</v>
      </c>
      <c r="P395" s="252">
        <v>0.1</v>
      </c>
      <c r="Q395" s="115"/>
      <c r="R395" s="115"/>
      <c r="S395" s="7" t="s">
        <v>254</v>
      </c>
      <c r="T395" s="6" t="s">
        <v>3861</v>
      </c>
      <c r="U395" s="6" t="s">
        <v>117</v>
      </c>
      <c r="V395" s="26" t="e">
        <f t="shared" ca="1" si="5"/>
        <v>#NAME?</v>
      </c>
      <c r="W395" s="26"/>
      <c r="X395" s="26"/>
      <c r="Y395" s="6" t="s">
        <v>324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3179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3181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3862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3182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A03F6324-32AD-4C9F-948D-DAE23B3191E6}" filter="1" showAutoFilter="1">
      <pageMargins left="0.511811024" right="0.511811024" top="0.78740157499999996" bottom="0.78740157499999996" header="0.31496062000000002" footer="0.31496062000000002"/>
      <autoFilter ref="A2:BZ395" xr:uid="{9258277E-5E3D-402C-8602-CF0421A346FB}"/>
    </customSheetView>
    <customSheetView guid="{524974C5-36CB-4D63-91EB-96C6C1724DFE}" filter="1" showAutoFilter="1">
      <pageMargins left="0.511811024" right="0.511811024" top="0.78740157499999996" bottom="0.78740157499999996" header="0.31496062000000002" footer="0.31496062000000002"/>
      <autoFilter ref="A1:CC395" xr:uid="{DE879C61-9C1F-4834-B517-628D27F5111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A2DB8A1-03AE-4A95-B87D-7D2DD871F281}" filter="1" showAutoFilter="1">
      <pageMargins left="0.511811024" right="0.511811024" top="0.78740157499999996" bottom="0.78740157499999996" header="0.31496062000000002" footer="0.31496062000000002"/>
      <autoFilter ref="B2:BQ395" xr:uid="{197A233E-1E75-49FB-9CB4-DFEEDFE5148E}"/>
    </customSheetView>
    <customSheetView guid="{033136DD-DB5B-4785-81C3-99D1848E3240}" filter="1" showAutoFilter="1">
      <pageMargins left="0.511811024" right="0.511811024" top="0.78740157499999996" bottom="0.78740157499999996" header="0.31496062000000002" footer="0.31496062000000002"/>
      <autoFilter ref="A1:CA395" xr:uid="{6447AB06-0A52-4AEB-B150-D0147E666DC0}"/>
    </customSheetView>
    <customSheetView guid="{1F9DD9E2-917B-4A5D-A166-65C7A0CCA060}" filter="1" showAutoFilter="1">
      <pageMargins left="0.511811024" right="0.511811024" top="0.78740157499999996" bottom="0.78740157499999996" header="0.31496062000000002" footer="0.31496062000000002"/>
      <autoFilter ref="A2:CA395" xr:uid="{A22A119C-FEBB-4EEB-9162-0797DEC1CE9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9CDAC5E-53A8-412C-A14C-FCCBE7D2A61D}" filter="1" showAutoFilter="1">
      <pageMargins left="0.511811024" right="0.511811024" top="0.78740157499999996" bottom="0.78740157499999996" header="0.31496062000000002" footer="0.31496062000000002"/>
      <autoFilter ref="A1:CA395" xr:uid="{9C8D71C3-57DC-4E36-93ED-DF9DA5C5CAD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72224A1-9659-421F-BB65-68FA9FA20427}" filter="1" showAutoFilter="1">
      <pageMargins left="0.511811024" right="0.511811024" top="0.78740157499999996" bottom="0.78740157499999996" header="0.31496062000000002" footer="0.31496062000000002"/>
      <autoFilter ref="B2:BP395" xr:uid="{CFA00E87-9FEC-4D49-A169-373902452EA2}"/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K2:P241" xr:uid="{DCE29A20-743F-465D-BCB5-D1BA79B8C17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04787D7-6620-46B6-8DA6-48CAE619F182}" filter="1" showAutoFilter="1">
      <pageMargins left="0.511811024" right="0.511811024" top="0.78740157499999996" bottom="0.78740157499999996" header="0.31496062000000002" footer="0.31496062000000002"/>
      <autoFilter ref="B2:BQ395" xr:uid="{8A4B3396-BA44-41AD-96D3-B9FC509697B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754FE56-D610-4854-AAAA-E394267BA5D1}" filter="1" showAutoFilter="1">
      <pageMargins left="0.511811024" right="0.511811024" top="0.78740157499999996" bottom="0.78740157499999996" header="0.31496062000000002" footer="0.31496062000000002"/>
      <autoFilter ref="A2:BZ395" xr:uid="{36CFDBE0-B1B5-4B5D-B08E-325C8D0769B8}"/>
    </customSheetView>
    <customSheetView guid="{D78B05E1-B600-4659-9D86-BAE7DD403BE2}" filter="1" showAutoFilter="1">
      <pageMargins left="0.511811024" right="0.511811024" top="0.78740157499999996" bottom="0.78740157499999996" header="0.31496062000000002" footer="0.31496062000000002"/>
      <autoFilter ref="K2:P403" xr:uid="{62E27843-C741-4D35-83E7-20F1AFFB9AA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F0BFA6F-0A14-4FD0-99CA-7095C960C654}" filter="1" showAutoFilter="1">
      <pageMargins left="0.511811024" right="0.511811024" top="0.78740157499999996" bottom="0.78740157499999996" header="0.31496062000000002" footer="0.31496062000000002"/>
      <autoFilter ref="B2:P403" xr:uid="{2F5EB099-8DFE-4044-9690-094AD73860B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A2264C2-329B-4C34-8410-92C689B3B977}" filter="1" showAutoFilter="1">
      <pageMargins left="0.511811024" right="0.511811024" top="0.78740157499999996" bottom="0.78740157499999996" header="0.31496062000000002" footer="0.31496062000000002"/>
      <autoFilter ref="A1:BY403" xr:uid="{B6EBE1A3-BBF4-427E-A03B-0868F21BB950}">
        <filterColumn colId="7">
          <filters>
            <filter val="Encerrado"/>
            <filter val="Ativo"/>
          </filters>
        </filterColumn>
      </autoFilter>
    </customSheetView>
    <customSheetView guid="{8F1C9FE9-E5A9-4C5F-8EA9-9A9ECCF777E2}" filter="1" showAutoFilter="1">
      <pageMargins left="0.511811024" right="0.511811024" top="0.78740157499999996" bottom="0.78740157499999996" header="0.31496062000000002" footer="0.31496062000000002"/>
      <autoFilter ref="A1:CC395" xr:uid="{66C16D79-3F8D-4262-83B3-9455FA1F152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3091500-EBA8-4C37-AE37-F39AE8FA6B53}" filter="1" showAutoFilter="1">
      <pageMargins left="0.511811024" right="0.511811024" top="0.78740157499999996" bottom="0.78740157499999996" header="0.31496062000000002" footer="0.31496062000000002"/>
      <autoFilter ref="A1:BZ395" xr:uid="{77BE0512-7494-4FCA-8901-376B0276AEFD}"/>
    </customSheetView>
    <customSheetView guid="{106BD9EE-F2E6-4597-8C10-1AB124BF8BCB}" filter="1" showAutoFilter="1">
      <pageMargins left="0.511811024" right="0.511811024" top="0.78740157499999996" bottom="0.78740157499999996" header="0.31496062000000002" footer="0.31496062000000002"/>
      <autoFilter ref="B2:BQ395" xr:uid="{3880F2B2-3F86-4A0F-A2F8-37C46132F001}"/>
    </customSheetView>
    <customSheetView guid="{8109C399-4814-4C16-9982-5420E3372CDD}" filter="1" showAutoFilter="1">
      <pageMargins left="0.511811024" right="0.511811024" top="0.78740157499999996" bottom="0.78740157499999996" header="0.31496062000000002" footer="0.31496062000000002"/>
      <autoFilter ref="K2:K403" xr:uid="{C8094B4D-E84F-40AE-9935-3FAD13E76D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4F95E25-E6BA-49B5-8DE0-8E026E0319BA}" filter="1" showAutoFilter="1">
      <pageMargins left="0.511811024" right="0.511811024" top="0.78740157499999996" bottom="0.78740157499999996" header="0.31496062000000002" footer="0.31496062000000002"/>
      <autoFilter ref="B2:BP395" xr:uid="{EE20CF8A-DF63-4765-925C-5348A3BE020C}"/>
    </customSheetView>
    <customSheetView guid="{02475ACC-26CB-4979-9B57-51DF8FC4CA2C}" filter="1" showAutoFilter="1">
      <pageMargins left="0.511811024" right="0.511811024" top="0.78740157499999996" bottom="0.78740157499999996" header="0.31496062000000002" footer="0.31496062000000002"/>
      <autoFilter ref="A2:CB395" xr:uid="{194BED1F-6682-4216-A4C6-B568A559E0B8}">
        <filterColumn colId="7">
          <filters>
            <filter val="Inativo"/>
          </filters>
        </filterColumn>
      </autoFilter>
    </customSheetView>
    <customSheetView guid="{577CCFA6-7631-4851-9DAF-BFCD674A310B}" filter="1" showAutoFilter="1">
      <pageMargins left="0.511811024" right="0.511811024" top="0.78740157499999996" bottom="0.78740157499999996" header="0.31496062000000002" footer="0.31496062000000002"/>
      <autoFilter ref="K2:K403" xr:uid="{133AE7A1-F799-4E9F-BDB0-15032ACF8E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B953B65-91E5-42E2-81E3-81F579FEA2A0}" filter="1" showAutoFilter="1">
      <pageMargins left="0.511811024" right="0.511811024" top="0.78740157499999996" bottom="0.78740157499999996" header="0.31496062000000002" footer="0.31496062000000002"/>
      <autoFilter ref="K2:K403" xr:uid="{4EB612FE-A25F-44EA-85D5-8260E330DB6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C3A3584-CE46-4273-8BC3-5A849642ED06}" filter="1" showAutoFilter="1">
      <pageMargins left="0.511811024" right="0.511811024" top="0.78740157499999996" bottom="0.78740157499999996" header="0.31496062000000002" footer="0.31496062000000002"/>
      <autoFilter ref="K2:K403" xr:uid="{0A4BED1A-EBF3-4EB0-B3ED-3707577F6E1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84E74F-DF12-4865-9152-FBAA0EAE3E6A}" filter="1" showAutoFilter="1">
      <pageMargins left="0.511811024" right="0.511811024" top="0.78740157499999996" bottom="0.78740157499999996" header="0.31496062000000002" footer="0.31496062000000002"/>
      <autoFilter ref="B2:BU395" xr:uid="{8E87ADA8-C065-4C95-BFDB-18DD9547B110}"/>
    </customSheetView>
    <customSheetView guid="{2516AF1E-7A6F-4309-AE38-C8788080B557}" filter="1" showAutoFilter="1">
      <pageMargins left="0.511811024" right="0.511811024" top="0.78740157499999996" bottom="0.78740157499999996" header="0.31496062000000002" footer="0.31496062000000002"/>
      <autoFilter ref="K2:K403" xr:uid="{FDFC2245-AA33-4A2E-85A3-DAEB3F400F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D4961C1-F898-4054-B9D2-3D35AC2A4CE8}" filter="1" showAutoFilter="1">
      <pageMargins left="0.511811024" right="0.511811024" top="0.78740157499999996" bottom="0.78740157499999996" header="0.31496062000000002" footer="0.31496062000000002"/>
      <autoFilter ref="B2:BS403" xr:uid="{9D699B73-3590-48DC-B9AB-893E9F246F4A}"/>
    </customSheetView>
    <customSheetView guid="{233D90C9-6464-4D0C-A011-260FB83B68F7}" filter="1" showAutoFilter="1">
      <pageMargins left="0.511811024" right="0.511811024" top="0.78740157499999996" bottom="0.78740157499999996" header="0.31496062000000002" footer="0.31496062000000002"/>
      <autoFilter ref="A1:CC395" xr:uid="{F70700D6-22CC-452A-ADB2-A5B43373AAC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78DA3DE2-8F11-4348-AB3B-160CC6D43CDB}" filter="1" showAutoFilter="1">
      <pageMargins left="0.511811024" right="0.511811024" top="0.78740157499999996" bottom="0.78740157499999996" header="0.31496062000000002" footer="0.31496062000000002"/>
      <autoFilter ref="K2:K403" xr:uid="{363AE6A7-9F24-48F6-B011-BE1E072A62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44671A7-0FFA-45E4-8B7C-3C1159575F8C}" filter="1" showAutoFilter="1">
      <pageMargins left="0.511811024" right="0.511811024" top="0.78740157499999996" bottom="0.78740157499999996" header="0.31496062000000002" footer="0.31496062000000002"/>
      <autoFilter ref="B2:P403" xr:uid="{7D513360-A8D1-45C6-951C-F63A746EDBB3}"/>
    </customSheetView>
    <customSheetView guid="{B2B2A795-9373-468D-BDC4-5D16E4FDA181}" filter="1" showAutoFilter="1">
      <pageMargins left="0.511811024" right="0.511811024" top="0.78740157499999996" bottom="0.78740157499999996" header="0.31496062000000002" footer="0.31496062000000002"/>
      <autoFilter ref="K2:K403" xr:uid="{6BB49F34-7EBB-4B59-AB9C-6CA2F3CB0B9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L2:L403" xr:uid="{AE6FCC91-C2F9-4DAC-B7D1-7E64A85196FF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4111A1A-5752-44B0-BCC1-FEAC804257CA}" filter="1" showAutoFilter="1">
      <pageMargins left="0.511811024" right="0.511811024" top="0.78740157499999996" bottom="0.78740157499999996" header="0.31496062000000002" footer="0.31496062000000002"/>
      <autoFilter ref="A2:CB395" xr:uid="{A32A26D5-6B5D-4D28-BFE6-5F4A1C4C899D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6DCC70F-B69A-41DE-A514-26FDF0EFB0B5}" filter="1" showAutoFilter="1">
      <pageMargins left="0.511811024" right="0.511811024" top="0.78740157499999996" bottom="0.78740157499999996" header="0.31496062000000002" footer="0.31496062000000002"/>
      <autoFilter ref="B2:P403" xr:uid="{BF52D8ED-0032-4D08-BB02-471B253E03C1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61FE412-F5D1-42AA-B6F7-4A93DB0E9035}" filter="1" showAutoFilter="1">
      <pageMargins left="0.511811024" right="0.511811024" top="0.78740157499999996" bottom="0.78740157499999996" header="0.31496062000000002" footer="0.31496062000000002"/>
      <autoFilter ref="K2:P403" xr:uid="{2F954AD4-5F2D-4174-B9CB-CB944A61BCC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E414C24-45A7-4B78-90FD-02424ACC8FAE}" filter="1" showAutoFilter="1">
      <pageMargins left="0.511811024" right="0.511811024" top="0.78740157499999996" bottom="0.78740157499999996" header="0.31496062000000002" footer="0.31496062000000002"/>
      <autoFilter ref="K2:K403" xr:uid="{A720963C-DC42-476F-8542-96C3C7BD750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4EC2D5-4BED-4E94-8067-1F764EF4684B}" filter="1" showAutoFilter="1">
      <pageMargins left="0.511811024" right="0.511811024" top="0.78740157499999996" bottom="0.78740157499999996" header="0.31496062000000002" footer="0.31496062000000002"/>
      <autoFilter ref="K2:K403" xr:uid="{5595B32C-C6FC-47DB-84E6-DDD42D76809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4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150</v>
      </c>
      <c r="B1" s="666"/>
      <c r="C1" s="666"/>
      <c r="D1" s="666"/>
      <c r="E1" s="666"/>
      <c r="F1" s="666"/>
      <c r="G1" s="17" t="s">
        <v>151</v>
      </c>
      <c r="H1" s="667" t="s">
        <v>152</v>
      </c>
      <c r="I1" s="666"/>
      <c r="J1" s="665" t="s">
        <v>150</v>
      </c>
      <c r="K1" s="666"/>
      <c r="L1" s="666"/>
      <c r="M1" s="666"/>
      <c r="N1" s="666"/>
      <c r="O1" s="666"/>
      <c r="P1" s="666"/>
      <c r="Q1" s="17" t="s">
        <v>151</v>
      </c>
      <c r="R1" s="19" t="s">
        <v>150</v>
      </c>
      <c r="S1" s="673" t="s">
        <v>153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154</v>
      </c>
      <c r="AD1" s="21" t="s">
        <v>154</v>
      </c>
      <c r="AE1" s="21" t="s">
        <v>154</v>
      </c>
      <c r="AF1" s="21" t="s">
        <v>154</v>
      </c>
    </row>
    <row r="2" spans="1:32" ht="15.75" customHeight="1">
      <c r="A2" s="22" t="s">
        <v>2</v>
      </c>
      <c r="B2" s="22" t="s">
        <v>155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156</v>
      </c>
      <c r="H2" s="22" t="s">
        <v>157</v>
      </c>
      <c r="I2" s="22" t="s">
        <v>158</v>
      </c>
      <c r="J2" s="22" t="s">
        <v>159</v>
      </c>
      <c r="K2" s="22" t="s">
        <v>160</v>
      </c>
      <c r="L2" s="22" t="s">
        <v>161</v>
      </c>
      <c r="M2" s="22" t="s">
        <v>8</v>
      </c>
      <c r="N2" s="22" t="s">
        <v>162</v>
      </c>
      <c r="O2" s="22" t="s">
        <v>163</v>
      </c>
      <c r="P2" s="22" t="s">
        <v>11</v>
      </c>
      <c r="Q2" s="23" t="s">
        <v>7</v>
      </c>
      <c r="R2" s="23" t="s">
        <v>164</v>
      </c>
      <c r="S2" s="22" t="s">
        <v>165</v>
      </c>
      <c r="T2" s="22" t="s">
        <v>12</v>
      </c>
      <c r="U2" s="22" t="s">
        <v>13</v>
      </c>
      <c r="V2" s="24" t="s">
        <v>166</v>
      </c>
      <c r="W2" s="22" t="s">
        <v>167</v>
      </c>
      <c r="X2" s="22" t="s">
        <v>168</v>
      </c>
      <c r="Y2" s="22" t="s">
        <v>169</v>
      </c>
      <c r="Z2" s="22" t="s">
        <v>170</v>
      </c>
      <c r="AA2" s="22" t="s">
        <v>171</v>
      </c>
      <c r="AB2" s="22" t="s">
        <v>172</v>
      </c>
      <c r="AC2" s="22" t="s">
        <v>198</v>
      </c>
      <c r="AD2" s="22" t="s">
        <v>199</v>
      </c>
      <c r="AE2" s="22" t="s">
        <v>200</v>
      </c>
      <c r="AF2" s="22" t="s">
        <v>3863</v>
      </c>
    </row>
    <row r="3" spans="1:32" ht="15.75" customHeight="1">
      <c r="A3" s="25" t="s">
        <v>17</v>
      </c>
      <c r="B3" s="14" t="s">
        <v>3864</v>
      </c>
      <c r="C3" s="7">
        <v>3345620</v>
      </c>
      <c r="D3" s="7" t="s">
        <v>18</v>
      </c>
      <c r="E3" s="7" t="s">
        <v>19</v>
      </c>
      <c r="F3" s="7" t="s">
        <v>266</v>
      </c>
      <c r="G3" s="7" t="e">
        <f t="shared" ref="G3:G35" ca="1" si="0">_xludf.IFS($AF$3:$AF$896&lt;=500000,"Breno",$AF$3:$AF$896&lt;=20000000,"Bruno",$AF$3:$AF$896="","")</f>
        <v>#NAME?</v>
      </c>
      <c r="H3" s="26" t="s">
        <v>215</v>
      </c>
      <c r="I3" s="26" t="s">
        <v>23</v>
      </c>
      <c r="J3" s="7" t="str">
        <f t="shared" ref="J3:J35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208</v>
      </c>
      <c r="T3" s="7" t="s">
        <v>3865</v>
      </c>
      <c r="U3" s="7" t="s">
        <v>19</v>
      </c>
      <c r="V3" s="7" t="e">
        <f t="shared" ref="V3:V35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3866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343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208</v>
      </c>
      <c r="T4" s="7" t="s">
        <v>3867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/>
    </row>
    <row r="5" spans="1:32" ht="15.75" customHeight="1">
      <c r="A5" s="25" t="s">
        <v>17</v>
      </c>
      <c r="B5" s="14" t="s">
        <v>3868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343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208</v>
      </c>
      <c r="T5" s="7" t="s">
        <v>3869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/>
    </row>
    <row r="6" spans="1:32" ht="15.75" customHeight="1">
      <c r="A6" s="25" t="s">
        <v>17</v>
      </c>
      <c r="B6" s="14" t="s">
        <v>3870</v>
      </c>
      <c r="C6" s="7">
        <v>9023091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215</v>
      </c>
      <c r="I6" s="26" t="s">
        <v>23</v>
      </c>
      <c r="J6" s="7" t="str">
        <f t="shared" si="1"/>
        <v>Não</v>
      </c>
      <c r="K6" s="27">
        <v>45702</v>
      </c>
      <c r="L6" s="27"/>
      <c r="M6" s="7" t="s">
        <v>22</v>
      </c>
      <c r="N6" s="28">
        <v>1.0999999999999999E-2</v>
      </c>
      <c r="O6" s="7" t="s">
        <v>23</v>
      </c>
      <c r="P6" s="29">
        <v>0</v>
      </c>
      <c r="Q6" s="30"/>
      <c r="R6" s="30"/>
      <c r="S6" s="7" t="s">
        <v>208</v>
      </c>
      <c r="T6" s="7" t="s">
        <v>3871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635</v>
      </c>
      <c r="C7" s="7">
        <v>13606804</v>
      </c>
      <c r="D7" s="7" t="s">
        <v>18</v>
      </c>
      <c r="E7" s="7" t="s">
        <v>19</v>
      </c>
      <c r="F7" s="7" t="s">
        <v>235</v>
      </c>
      <c r="G7" s="7" t="e">
        <f t="shared" ca="1" si="0"/>
        <v>#NAME?</v>
      </c>
      <c r="H7" s="26" t="s">
        <v>224</v>
      </c>
      <c r="I7" s="26" t="s">
        <v>252</v>
      </c>
      <c r="J7" s="7" t="str">
        <f t="shared" si="1"/>
        <v>Não</v>
      </c>
      <c r="K7" s="27">
        <v>45695</v>
      </c>
      <c r="L7" s="27"/>
      <c r="M7" s="7" t="s">
        <v>273</v>
      </c>
      <c r="N7" s="28">
        <v>0</v>
      </c>
      <c r="O7" s="7" t="s">
        <v>23</v>
      </c>
      <c r="P7" s="29">
        <v>0</v>
      </c>
      <c r="Q7" s="30"/>
      <c r="R7" s="30"/>
      <c r="S7" s="7" t="s">
        <v>208</v>
      </c>
      <c r="T7" s="7" t="s">
        <v>637</v>
      </c>
      <c r="U7" s="7" t="s">
        <v>19</v>
      </c>
      <c r="V7" s="7" t="e">
        <f t="shared" ca="1" si="2"/>
        <v>#NAME?</v>
      </c>
      <c r="W7" s="7"/>
      <c r="X7" s="7" t="s">
        <v>232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3872</v>
      </c>
      <c r="C8" s="7">
        <v>8424641</v>
      </c>
      <c r="D8" s="7" t="s">
        <v>242</v>
      </c>
      <c r="E8" s="7" t="s">
        <v>76</v>
      </c>
      <c r="F8" s="7" t="s">
        <v>243</v>
      </c>
      <c r="G8" s="7" t="e">
        <f t="shared" ca="1" si="0"/>
        <v>#NAME?</v>
      </c>
      <c r="H8" s="26" t="s">
        <v>215</v>
      </c>
      <c r="I8" s="26" t="s">
        <v>23</v>
      </c>
      <c r="J8" s="7" t="str">
        <f t="shared" si="1"/>
        <v>Sim</v>
      </c>
      <c r="K8" s="27">
        <v>45623</v>
      </c>
      <c r="L8" s="27"/>
      <c r="M8" s="7" t="s">
        <v>22</v>
      </c>
      <c r="N8" s="28">
        <v>1.2E-2</v>
      </c>
      <c r="O8" s="7" t="s">
        <v>23</v>
      </c>
      <c r="P8" s="29">
        <v>0</v>
      </c>
      <c r="Q8" s="30" t="s">
        <v>3873</v>
      </c>
      <c r="R8" s="30"/>
      <c r="S8" s="7" t="s">
        <v>208</v>
      </c>
      <c r="T8" s="7" t="s">
        <v>3874</v>
      </c>
      <c r="U8" s="7" t="s">
        <v>76</v>
      </c>
      <c r="V8" s="7" t="e">
        <f t="shared" ca="1" si="2"/>
        <v>#NAME?</v>
      </c>
      <c r="W8" s="7"/>
      <c r="X8" s="7" t="s">
        <v>232</v>
      </c>
      <c r="Y8" s="31"/>
      <c r="Z8" s="32"/>
      <c r="AA8" s="33"/>
      <c r="AB8" s="34"/>
      <c r="AC8" s="32">
        <v>311435.21999999997</v>
      </c>
      <c r="AD8" s="32">
        <v>409519.52630000003</v>
      </c>
      <c r="AE8" s="32">
        <v>413586.91129999998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677</v>
      </c>
      <c r="C9" s="7">
        <v>5637768</v>
      </c>
      <c r="D9" s="6" t="s">
        <v>3875</v>
      </c>
      <c r="E9" s="7" t="s">
        <v>131</v>
      </c>
      <c r="F9" s="7" t="s">
        <v>679</v>
      </c>
      <c r="G9" s="7" t="e">
        <f t="shared" ca="1" si="0"/>
        <v>#NAME?</v>
      </c>
      <c r="H9" s="26" t="s">
        <v>215</v>
      </c>
      <c r="I9" s="26" t="s">
        <v>23</v>
      </c>
      <c r="J9" s="7" t="str">
        <f t="shared" si="1"/>
        <v>Não</v>
      </c>
      <c r="K9" s="27">
        <v>45622</v>
      </c>
      <c r="L9" s="27"/>
      <c r="M9" s="7" t="s">
        <v>83</v>
      </c>
      <c r="N9" s="28">
        <v>8.0000000000000002E-3</v>
      </c>
      <c r="O9" s="7" t="s">
        <v>84</v>
      </c>
      <c r="P9" s="29">
        <v>0.1</v>
      </c>
      <c r="Q9" s="30"/>
      <c r="R9" s="30"/>
      <c r="S9" s="7" t="s">
        <v>208</v>
      </c>
      <c r="T9" s="7" t="s">
        <v>680</v>
      </c>
      <c r="U9" s="7" t="s">
        <v>127</v>
      </c>
      <c r="V9" s="7" t="e">
        <f t="shared" ca="1" si="2"/>
        <v>#NAME?</v>
      </c>
      <c r="W9" s="7"/>
      <c r="X9" s="7" t="s">
        <v>34</v>
      </c>
      <c r="Y9" s="31"/>
      <c r="Z9" s="32"/>
      <c r="AA9" s="33"/>
      <c r="AB9" s="34"/>
      <c r="AC9" s="32">
        <v>6107837.3899999997</v>
      </c>
      <c r="AD9" s="32">
        <v>6077950.2290000003</v>
      </c>
      <c r="AE9" s="32">
        <v>6240279.6689999998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914</v>
      </c>
      <c r="C10" s="7">
        <v>3723914</v>
      </c>
      <c r="D10" s="7" t="s">
        <v>18</v>
      </c>
      <c r="E10" s="7" t="s">
        <v>19</v>
      </c>
      <c r="F10" s="7" t="s">
        <v>266</v>
      </c>
      <c r="G10" s="7" t="e">
        <f t="shared" ca="1" si="0"/>
        <v>#NAME?</v>
      </c>
      <c r="H10" s="26" t="s">
        <v>215</v>
      </c>
      <c r="I10" s="26" t="s">
        <v>23</v>
      </c>
      <c r="J10" s="7" t="str">
        <f t="shared" si="1"/>
        <v>Não</v>
      </c>
      <c r="K10" s="27">
        <v>45630</v>
      </c>
      <c r="L10" s="27"/>
      <c r="M10" s="7" t="s">
        <v>22</v>
      </c>
      <c r="N10" s="28">
        <v>7.0000000000000001E-3</v>
      </c>
      <c r="O10" s="7" t="s">
        <v>23</v>
      </c>
      <c r="P10" s="29">
        <v>0</v>
      </c>
      <c r="Q10" s="30"/>
      <c r="R10" s="30"/>
      <c r="S10" s="7" t="s">
        <v>208</v>
      </c>
      <c r="T10" s="7" t="s">
        <v>917</v>
      </c>
      <c r="U10" s="7" t="s">
        <v>19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0</v>
      </c>
      <c r="AD10" s="32">
        <v>124287.46</v>
      </c>
      <c r="AE10" s="32">
        <v>201011.76199999999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3876</v>
      </c>
      <c r="C11" s="7">
        <v>3862487</v>
      </c>
      <c r="D11" s="6" t="s">
        <v>38</v>
      </c>
      <c r="E11" s="7" t="s">
        <v>19</v>
      </c>
      <c r="F11" s="7" t="s">
        <v>39</v>
      </c>
      <c r="G11" s="7" t="e">
        <f t="shared" ca="1" si="0"/>
        <v>#NAME?</v>
      </c>
      <c r="H11" s="26" t="s">
        <v>343</v>
      </c>
      <c r="I11" s="26" t="s">
        <v>23</v>
      </c>
      <c r="J11" s="7" t="str">
        <f t="shared" si="1"/>
        <v>Não</v>
      </c>
      <c r="K11" s="27">
        <v>45706</v>
      </c>
      <c r="L11" s="27"/>
      <c r="M11" s="7" t="s">
        <v>22</v>
      </c>
      <c r="N11" s="28">
        <v>1.2E-2</v>
      </c>
      <c r="O11" s="7" t="s">
        <v>23</v>
      </c>
      <c r="P11" s="29">
        <v>0</v>
      </c>
      <c r="Q11" s="30"/>
      <c r="R11" s="30"/>
      <c r="S11" s="7" t="s">
        <v>208</v>
      </c>
      <c r="T11" s="7" t="s">
        <v>3877</v>
      </c>
      <c r="U11" s="7" t="s">
        <v>19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/>
      <c r="AF11" s="32"/>
    </row>
    <row r="12" spans="1:32" ht="15.75" customHeight="1">
      <c r="A12" s="25" t="s">
        <v>17</v>
      </c>
      <c r="B12" s="14" t="s">
        <v>3878</v>
      </c>
      <c r="C12" s="7">
        <v>2570963</v>
      </c>
      <c r="D12" s="7" t="s">
        <v>242</v>
      </c>
      <c r="E12" s="7" t="s">
        <v>76</v>
      </c>
      <c r="F12" s="7" t="s">
        <v>243</v>
      </c>
      <c r="G12" s="7" t="e">
        <f t="shared" ca="1" si="0"/>
        <v>#NAME?</v>
      </c>
      <c r="H12" s="26" t="s">
        <v>215</v>
      </c>
      <c r="I12" s="26" t="s">
        <v>23</v>
      </c>
      <c r="J12" s="7" t="str">
        <f t="shared" si="1"/>
        <v>Não</v>
      </c>
      <c r="K12" s="27">
        <v>45671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208</v>
      </c>
      <c r="T12" s="7" t="s">
        <v>3879</v>
      </c>
      <c r="U12" s="7" t="s">
        <v>76</v>
      </c>
      <c r="V12" s="7" t="e">
        <f t="shared" ca="1" si="2"/>
        <v>#NAME?</v>
      </c>
      <c r="W12" s="7"/>
      <c r="X12" s="7" t="s">
        <v>34</v>
      </c>
      <c r="Y12" s="31"/>
      <c r="Z12" s="32"/>
      <c r="AA12" s="33"/>
      <c r="AB12" s="34"/>
      <c r="AC12" s="32"/>
      <c r="AD12" s="32"/>
      <c r="AE12" s="32">
        <v>992468.24840000004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3880</v>
      </c>
      <c r="C13" s="7">
        <v>4097264</v>
      </c>
      <c r="D13" s="7" t="s">
        <v>38</v>
      </c>
      <c r="E13" s="7" t="s">
        <v>19</v>
      </c>
      <c r="F13" s="7" t="s">
        <v>39</v>
      </c>
      <c r="G13" s="7" t="e">
        <f t="shared" ca="1" si="0"/>
        <v>#NAME?</v>
      </c>
      <c r="H13" s="26" t="s">
        <v>343</v>
      </c>
      <c r="I13" s="26" t="s">
        <v>23</v>
      </c>
      <c r="J13" s="7" t="str">
        <f t="shared" si="1"/>
        <v>Não</v>
      </c>
      <c r="K13" s="27">
        <v>45707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208</v>
      </c>
      <c r="T13" s="7" t="s">
        <v>3881</v>
      </c>
      <c r="U13" s="7" t="s">
        <v>131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/>
      <c r="AF13" s="32"/>
    </row>
    <row r="14" spans="1:32" ht="15.75" customHeight="1">
      <c r="A14" s="25" t="s">
        <v>17</v>
      </c>
      <c r="B14" s="14" t="s">
        <v>3882</v>
      </c>
      <c r="C14" s="7">
        <v>89660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215</v>
      </c>
      <c r="I14" s="26" t="s">
        <v>23</v>
      </c>
      <c r="J14" s="7" t="str">
        <f t="shared" si="1"/>
        <v>Não</v>
      </c>
      <c r="K14" s="27">
        <v>45705</v>
      </c>
      <c r="L14" s="27"/>
      <c r="M14" s="7" t="s">
        <v>22</v>
      </c>
      <c r="N14" s="28">
        <v>1.0999999999999999E-2</v>
      </c>
      <c r="O14" s="7" t="s">
        <v>23</v>
      </c>
      <c r="P14" s="29">
        <v>0</v>
      </c>
      <c r="Q14" s="30"/>
      <c r="R14" s="30"/>
      <c r="S14" s="7" t="s">
        <v>208</v>
      </c>
      <c r="T14" s="7" t="s">
        <v>3883</v>
      </c>
      <c r="U14" s="7" t="s">
        <v>131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1362</v>
      </c>
      <c r="C15" s="7">
        <v>2375512</v>
      </c>
      <c r="D15" s="7" t="s">
        <v>81</v>
      </c>
      <c r="E15" s="7" t="s">
        <v>19</v>
      </c>
      <c r="F15" s="7" t="s">
        <v>262</v>
      </c>
      <c r="G15" s="7" t="e">
        <f t="shared" ca="1" si="0"/>
        <v>#NAME?</v>
      </c>
      <c r="H15" s="26" t="s">
        <v>215</v>
      </c>
      <c r="I15" s="26" t="s">
        <v>23</v>
      </c>
      <c r="J15" s="7" t="str">
        <f t="shared" si="1"/>
        <v>Não</v>
      </c>
      <c r="K15" s="27">
        <v>45700</v>
      </c>
      <c r="L15" s="27"/>
      <c r="M15" s="7" t="s">
        <v>22</v>
      </c>
      <c r="N15" s="28">
        <v>1.2E-2</v>
      </c>
      <c r="O15" s="7" t="s">
        <v>23</v>
      </c>
      <c r="P15" s="29">
        <v>0</v>
      </c>
      <c r="Q15" s="30"/>
      <c r="R15" s="30"/>
      <c r="S15" s="7" t="s">
        <v>208</v>
      </c>
      <c r="T15" s="7" t="s">
        <v>1364</v>
      </c>
      <c r="U15" s="7" t="s">
        <v>19</v>
      </c>
      <c r="V15" s="7" t="e">
        <f t="shared" ca="1" si="2"/>
        <v>#NAME?</v>
      </c>
      <c r="W15" s="7"/>
      <c r="X15" s="7" t="s">
        <v>34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1469</v>
      </c>
      <c r="C16" s="7">
        <v>3426143</v>
      </c>
      <c r="D16" s="7" t="s">
        <v>18</v>
      </c>
      <c r="E16" s="7" t="s">
        <v>19</v>
      </c>
      <c r="F16" s="7" t="s">
        <v>97</v>
      </c>
      <c r="G16" s="7" t="e">
        <f t="shared" ca="1" si="0"/>
        <v>#NAME?</v>
      </c>
      <c r="H16" s="26" t="s">
        <v>215</v>
      </c>
      <c r="I16" s="26" t="s">
        <v>23</v>
      </c>
      <c r="J16" s="7" t="str">
        <f t="shared" si="1"/>
        <v>Não</v>
      </c>
      <c r="K16" s="27">
        <v>45698</v>
      </c>
      <c r="L16" s="27"/>
      <c r="M16" s="7" t="s">
        <v>3884</v>
      </c>
      <c r="N16" s="28">
        <v>1.4999999999999999E-2</v>
      </c>
      <c r="O16" s="7" t="s">
        <v>23</v>
      </c>
      <c r="P16" s="29">
        <v>0</v>
      </c>
      <c r="Q16" s="30"/>
      <c r="R16" s="30"/>
      <c r="S16" s="7" t="s">
        <v>208</v>
      </c>
      <c r="T16" s="7" t="s">
        <v>1471</v>
      </c>
      <c r="U16" s="7" t="s">
        <v>19</v>
      </c>
      <c r="V16" s="7" t="e">
        <f t="shared" ca="1" si="2"/>
        <v>#NAME?</v>
      </c>
      <c r="W16" s="7"/>
      <c r="X16" s="7" t="s">
        <v>232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3885</v>
      </c>
      <c r="C17" s="7">
        <v>750425</v>
      </c>
      <c r="D17" s="7" t="s">
        <v>242</v>
      </c>
      <c r="E17" s="7" t="s">
        <v>76</v>
      </c>
      <c r="F17" s="7" t="s">
        <v>243</v>
      </c>
      <c r="G17" s="7" t="e">
        <f t="shared" ca="1" si="0"/>
        <v>#NAME?</v>
      </c>
      <c r="H17" s="26" t="s">
        <v>215</v>
      </c>
      <c r="I17" s="26" t="s">
        <v>23</v>
      </c>
      <c r="J17" s="7" t="str">
        <f t="shared" si="1"/>
        <v>Não</v>
      </c>
      <c r="K17" s="27">
        <v>45660</v>
      </c>
      <c r="L17" s="27"/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208</v>
      </c>
      <c r="T17" s="7" t="s">
        <v>3886</v>
      </c>
      <c r="U17" s="7" t="s">
        <v>76</v>
      </c>
      <c r="V17" s="7" t="e">
        <f t="shared" ca="1" si="2"/>
        <v>#NAME?</v>
      </c>
      <c r="W17" s="7"/>
      <c r="X17" s="7" t="s">
        <v>34</v>
      </c>
      <c r="Y17" s="31"/>
      <c r="Z17" s="32"/>
      <c r="AA17" s="33"/>
      <c r="AB17" s="34"/>
      <c r="AC17" s="32"/>
      <c r="AD17" s="32">
        <v>822357.34739999997</v>
      </c>
      <c r="AE17" s="32">
        <v>827047.72959999996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3887</v>
      </c>
      <c r="C18" s="7">
        <v>2570762</v>
      </c>
      <c r="D18" s="7" t="s">
        <v>242</v>
      </c>
      <c r="E18" s="7" t="s">
        <v>76</v>
      </c>
      <c r="F18" s="7" t="s">
        <v>243</v>
      </c>
      <c r="G18" s="7" t="e">
        <f t="shared" ca="1" si="0"/>
        <v>#NAME?</v>
      </c>
      <c r="H18" s="26" t="s">
        <v>215</v>
      </c>
      <c r="I18" s="26" t="s">
        <v>23</v>
      </c>
      <c r="J18" s="7" t="str">
        <f t="shared" si="1"/>
        <v>Não</v>
      </c>
      <c r="K18" s="27">
        <v>45666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208</v>
      </c>
      <c r="T18" s="7" t="s">
        <v>3888</v>
      </c>
      <c r="U18" s="7" t="s">
        <v>76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/>
      <c r="AE18" s="32">
        <v>593540.39280000003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1904</v>
      </c>
      <c r="C19" s="7">
        <v>8625760</v>
      </c>
      <c r="D19" s="7" t="s">
        <v>242</v>
      </c>
      <c r="E19" s="7" t="s">
        <v>76</v>
      </c>
      <c r="F19" s="7" t="s">
        <v>243</v>
      </c>
      <c r="G19" s="7" t="e">
        <f t="shared" ca="1" si="0"/>
        <v>#NAME?</v>
      </c>
      <c r="H19" s="26" t="s">
        <v>215</v>
      </c>
      <c r="I19" s="26" t="s">
        <v>23</v>
      </c>
      <c r="J19" s="7" t="str">
        <f t="shared" si="1"/>
        <v>Não</v>
      </c>
      <c r="K19" s="27">
        <v>45678</v>
      </c>
      <c r="L19" s="2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208</v>
      </c>
      <c r="T19" s="7" t="s">
        <v>1906</v>
      </c>
      <c r="U19" s="7" t="s">
        <v>76</v>
      </c>
      <c r="V19" s="7" t="e">
        <f t="shared" ca="1" si="2"/>
        <v>#NAME?</v>
      </c>
      <c r="W19" s="7"/>
      <c r="X19" s="7" t="s">
        <v>34</v>
      </c>
      <c r="Y19" s="31"/>
      <c r="Z19" s="32"/>
      <c r="AA19" s="33"/>
      <c r="AB19" s="34"/>
      <c r="AC19" s="32"/>
      <c r="AD19" s="32"/>
      <c r="AE19" s="32">
        <v>1454771.87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1998</v>
      </c>
      <c r="C20" s="7">
        <v>12630126</v>
      </c>
      <c r="D20" s="7" t="s">
        <v>242</v>
      </c>
      <c r="E20" s="7" t="s">
        <v>76</v>
      </c>
      <c r="F20" s="7" t="s">
        <v>243</v>
      </c>
      <c r="G20" s="7" t="e">
        <f t="shared" ca="1" si="0"/>
        <v>#NAME?</v>
      </c>
      <c r="H20" s="26" t="s">
        <v>215</v>
      </c>
      <c r="I20" s="26" t="s">
        <v>23</v>
      </c>
      <c r="J20" s="7" t="str">
        <f t="shared" si="1"/>
        <v>Sim</v>
      </c>
      <c r="K20" s="27">
        <v>45622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 t="s">
        <v>3889</v>
      </c>
      <c r="R20" s="30"/>
      <c r="S20" s="7" t="s">
        <v>208</v>
      </c>
      <c r="T20" s="7" t="s">
        <v>2000</v>
      </c>
      <c r="U20" s="7" t="s">
        <v>19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>
        <v>304650.08</v>
      </c>
      <c r="AD20" s="32">
        <v>293927.12160000001</v>
      </c>
      <c r="AE20" s="32">
        <v>296223.8554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3890</v>
      </c>
      <c r="C21" s="7">
        <v>2679780</v>
      </c>
      <c r="D21" s="7" t="s">
        <v>242</v>
      </c>
      <c r="E21" s="7" t="s">
        <v>76</v>
      </c>
      <c r="F21" s="7" t="s">
        <v>243</v>
      </c>
      <c r="G21" s="7" t="e">
        <f t="shared" ca="1" si="0"/>
        <v>#NAME?</v>
      </c>
      <c r="H21" s="26" t="s">
        <v>215</v>
      </c>
      <c r="I21" s="26" t="s">
        <v>23</v>
      </c>
      <c r="J21" s="7" t="str">
        <f t="shared" si="1"/>
        <v>Não</v>
      </c>
      <c r="K21" s="27">
        <v>45645</v>
      </c>
      <c r="L21" s="27"/>
      <c r="M21" s="7" t="s">
        <v>22</v>
      </c>
      <c r="N21" s="28">
        <v>0.01</v>
      </c>
      <c r="O21" s="7" t="s">
        <v>23</v>
      </c>
      <c r="P21" s="29">
        <v>0</v>
      </c>
      <c r="Q21" s="30"/>
      <c r="R21" s="30"/>
      <c r="S21" s="7" t="s">
        <v>208</v>
      </c>
      <c r="T21" s="7" t="s">
        <v>3891</v>
      </c>
      <c r="U21" s="7" t="s">
        <v>76</v>
      </c>
      <c r="V21" s="7" t="e">
        <f t="shared" ca="1" si="2"/>
        <v>#NAME?</v>
      </c>
      <c r="W21" s="7"/>
      <c r="X21" s="7" t="s">
        <v>34</v>
      </c>
      <c r="Y21" s="31"/>
      <c r="Z21" s="32"/>
      <c r="AA21" s="33"/>
      <c r="AB21" s="34"/>
      <c r="AC21" s="32"/>
      <c r="AD21" s="32">
        <v>2098555.9</v>
      </c>
      <c r="AE21" s="32">
        <v>2113065.6310000001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2309</v>
      </c>
      <c r="C22" s="7">
        <v>2037686</v>
      </c>
      <c r="D22" s="7" t="s">
        <v>18</v>
      </c>
      <c r="E22" s="7" t="s">
        <v>76</v>
      </c>
      <c r="F22" s="7" t="s">
        <v>229</v>
      </c>
      <c r="G22" s="7" t="e">
        <f t="shared" ca="1" si="0"/>
        <v>#NAME?</v>
      </c>
      <c r="H22" s="26" t="s">
        <v>215</v>
      </c>
      <c r="I22" s="26" t="s">
        <v>23</v>
      </c>
      <c r="J22" s="7" t="str">
        <f t="shared" si="1"/>
        <v>Não</v>
      </c>
      <c r="K22" s="27">
        <v>45685</v>
      </c>
      <c r="L22" s="27"/>
      <c r="M22" s="7" t="s">
        <v>83</v>
      </c>
      <c r="N22" s="28">
        <v>0.01</v>
      </c>
      <c r="O22" s="7" t="s">
        <v>84</v>
      </c>
      <c r="P22" s="29">
        <v>0.1</v>
      </c>
      <c r="Q22" s="30"/>
      <c r="R22" s="30"/>
      <c r="S22" s="7" t="s">
        <v>208</v>
      </c>
      <c r="T22" s="7" t="s">
        <v>2311</v>
      </c>
      <c r="U22" s="7" t="s">
        <v>76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/>
      <c r="AE22" s="32">
        <v>302505.15999999997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3892</v>
      </c>
      <c r="C23" s="7">
        <v>15463905</v>
      </c>
      <c r="D23" s="7" t="s">
        <v>38</v>
      </c>
      <c r="E23" s="7" t="s">
        <v>19</v>
      </c>
      <c r="F23" s="7" t="s">
        <v>39</v>
      </c>
      <c r="G23" s="7" t="e">
        <f t="shared" ca="1" si="0"/>
        <v>#NAME?</v>
      </c>
      <c r="H23" s="26" t="s">
        <v>343</v>
      </c>
      <c r="I23" s="26" t="s">
        <v>23</v>
      </c>
      <c r="J23" s="7" t="str">
        <f t="shared" si="1"/>
        <v>Não</v>
      </c>
      <c r="K23" s="27">
        <v>45706</v>
      </c>
      <c r="L23" s="27"/>
      <c r="M23" s="7" t="s">
        <v>22</v>
      </c>
      <c r="N23" s="28">
        <v>1.2E-2</v>
      </c>
      <c r="O23" s="7" t="s">
        <v>23</v>
      </c>
      <c r="P23" s="29">
        <v>0</v>
      </c>
      <c r="Q23" s="30"/>
      <c r="R23" s="30"/>
      <c r="S23" s="7" t="s">
        <v>208</v>
      </c>
      <c r="T23" s="7" t="s">
        <v>3893</v>
      </c>
      <c r="U23" s="7" t="s">
        <v>1691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/>
      <c r="AE23" s="32"/>
      <c r="AF23" s="32"/>
    </row>
    <row r="24" spans="1:32" ht="15.75" customHeight="1">
      <c r="A24" s="25" t="s">
        <v>17</v>
      </c>
      <c r="B24" s="14" t="s">
        <v>2485</v>
      </c>
      <c r="C24" s="7">
        <v>4862996</v>
      </c>
      <c r="D24" s="7" t="s">
        <v>242</v>
      </c>
      <c r="E24" s="7" t="s">
        <v>76</v>
      </c>
      <c r="F24" s="7" t="s">
        <v>243</v>
      </c>
      <c r="G24" s="7" t="e">
        <f t="shared" ca="1" si="0"/>
        <v>#NAME?</v>
      </c>
      <c r="H24" s="26" t="s">
        <v>215</v>
      </c>
      <c r="I24" s="26" t="s">
        <v>23</v>
      </c>
      <c r="J24" s="7" t="str">
        <f t="shared" si="1"/>
        <v>Não</v>
      </c>
      <c r="K24" s="27">
        <v>45680</v>
      </c>
      <c r="L24" s="27"/>
      <c r="M24" s="7" t="s">
        <v>22</v>
      </c>
      <c r="N24" s="28">
        <v>0.01</v>
      </c>
      <c r="O24" s="7" t="s">
        <v>23</v>
      </c>
      <c r="P24" s="29">
        <v>0</v>
      </c>
      <c r="Q24" s="30"/>
      <c r="R24" s="30"/>
      <c r="S24" s="7" t="s">
        <v>208</v>
      </c>
      <c r="T24" s="7" t="s">
        <v>2487</v>
      </c>
      <c r="U24" s="7" t="s">
        <v>19</v>
      </c>
      <c r="V24" s="7" t="e">
        <f t="shared" ca="1" si="2"/>
        <v>#NAME?</v>
      </c>
      <c r="W24" s="7"/>
      <c r="X24" s="7" t="s">
        <v>34</v>
      </c>
      <c r="Y24" s="31"/>
      <c r="Z24" s="32"/>
      <c r="AA24" s="33"/>
      <c r="AB24" s="34"/>
      <c r="AC24" s="32"/>
      <c r="AD24" s="32"/>
      <c r="AE24" s="32">
        <v>1319148.9410000001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3894</v>
      </c>
      <c r="C25" s="7">
        <v>4114582</v>
      </c>
      <c r="D25" s="7" t="s">
        <v>242</v>
      </c>
      <c r="E25" s="7" t="s">
        <v>76</v>
      </c>
      <c r="F25" s="7" t="s">
        <v>3895</v>
      </c>
      <c r="G25" s="7" t="e">
        <f t="shared" ca="1" si="0"/>
        <v>#NAME?</v>
      </c>
      <c r="H25" s="26" t="s">
        <v>215</v>
      </c>
      <c r="I25" s="26" t="s">
        <v>23</v>
      </c>
      <c r="J25" s="7" t="str">
        <f t="shared" si="1"/>
        <v>Sim</v>
      </c>
      <c r="K25" s="27">
        <v>45671</v>
      </c>
      <c r="L25" s="27"/>
      <c r="M25" s="7" t="s">
        <v>22</v>
      </c>
      <c r="N25" s="28">
        <v>1.2E-2</v>
      </c>
      <c r="O25" s="7" t="s">
        <v>23</v>
      </c>
      <c r="P25" s="29">
        <v>0</v>
      </c>
      <c r="Q25" s="30" t="s">
        <v>3896</v>
      </c>
      <c r="R25" s="30"/>
      <c r="S25" s="7" t="s">
        <v>208</v>
      </c>
      <c r="T25" s="7" t="s">
        <v>3897</v>
      </c>
      <c r="U25" s="7" t="s">
        <v>76</v>
      </c>
      <c r="V25" s="7" t="e">
        <f t="shared" ca="1" si="2"/>
        <v>#NAME?</v>
      </c>
      <c r="W25" s="7"/>
      <c r="X25" s="7" t="s">
        <v>34</v>
      </c>
      <c r="Y25" s="31"/>
      <c r="Z25" s="32"/>
      <c r="AA25" s="33"/>
      <c r="AB25" s="34"/>
      <c r="AC25" s="32"/>
      <c r="AD25" s="32"/>
      <c r="AE25" s="32">
        <v>201474.10130000001</v>
      </c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3898</v>
      </c>
      <c r="C26" s="7">
        <v>17006336</v>
      </c>
      <c r="D26" s="7" t="s">
        <v>18</v>
      </c>
      <c r="E26" s="7" t="s">
        <v>19</v>
      </c>
      <c r="F26" s="7" t="s">
        <v>3899</v>
      </c>
      <c r="G26" s="7" t="e">
        <f t="shared" ca="1" si="0"/>
        <v>#NAME?</v>
      </c>
      <c r="H26" s="26" t="s">
        <v>224</v>
      </c>
      <c r="I26" s="26" t="s">
        <v>225</v>
      </c>
      <c r="J26" s="7" t="str">
        <f t="shared" si="1"/>
        <v>Não</v>
      </c>
      <c r="K26" s="27">
        <v>45639</v>
      </c>
      <c r="L26" s="27"/>
      <c r="M26" s="7" t="s">
        <v>122</v>
      </c>
      <c r="N26" s="28">
        <v>0</v>
      </c>
      <c r="O26" s="7" t="s">
        <v>23</v>
      </c>
      <c r="P26" s="29">
        <v>0</v>
      </c>
      <c r="Q26" s="30"/>
      <c r="R26" s="30"/>
      <c r="S26" s="7" t="s">
        <v>208</v>
      </c>
      <c r="T26" s="7" t="s">
        <v>3900</v>
      </c>
      <c r="U26" s="7" t="s">
        <v>19</v>
      </c>
      <c r="V26" s="7" t="e">
        <f t="shared" ca="1" si="2"/>
        <v>#NAME?</v>
      </c>
      <c r="W26" s="7"/>
      <c r="X26" s="7" t="s">
        <v>26</v>
      </c>
      <c r="Y26" s="31"/>
      <c r="Z26" s="32"/>
      <c r="AA26" s="33"/>
      <c r="AB26" s="34"/>
      <c r="AC26" s="32"/>
      <c r="AD26" s="32">
        <v>0</v>
      </c>
      <c r="AE26" s="32">
        <v>0</v>
      </c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3901</v>
      </c>
      <c r="C27" s="7">
        <v>2523005</v>
      </c>
      <c r="D27" s="7" t="s">
        <v>18</v>
      </c>
      <c r="E27" s="7" t="s">
        <v>76</v>
      </c>
      <c r="F27" s="7" t="s">
        <v>77</v>
      </c>
      <c r="G27" s="7" t="e">
        <f t="shared" ca="1" si="0"/>
        <v>#NAME?</v>
      </c>
      <c r="H27" s="26" t="s">
        <v>215</v>
      </c>
      <c r="I27" s="26" t="s">
        <v>23</v>
      </c>
      <c r="J27" s="7" t="str">
        <f t="shared" si="1"/>
        <v>Não</v>
      </c>
      <c r="K27" s="27">
        <v>45706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208</v>
      </c>
      <c r="T27" s="7" t="s">
        <v>3902</v>
      </c>
      <c r="U27" s="7" t="s">
        <v>1419</v>
      </c>
      <c r="V27" s="7" t="e">
        <f t="shared" ca="1" si="2"/>
        <v>#NAME?</v>
      </c>
      <c r="W27" s="7"/>
      <c r="X27" s="7" t="s">
        <v>26</v>
      </c>
      <c r="Y27" s="31"/>
      <c r="Z27" s="32"/>
      <c r="AA27" s="33"/>
      <c r="AB27" s="34"/>
      <c r="AC27" s="32"/>
      <c r="AD27" s="32"/>
      <c r="AE27" s="32"/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3903</v>
      </c>
      <c r="C28" s="7">
        <v>3671989</v>
      </c>
      <c r="D28" s="7" t="s">
        <v>38</v>
      </c>
      <c r="E28" s="7" t="s">
        <v>19</v>
      </c>
      <c r="F28" s="7" t="s">
        <v>39</v>
      </c>
      <c r="G28" s="7" t="e">
        <f t="shared" ca="1" si="0"/>
        <v>#NAME?</v>
      </c>
      <c r="H28" s="26" t="s">
        <v>215</v>
      </c>
      <c r="I28" s="26" t="s">
        <v>23</v>
      </c>
      <c r="J28" s="7" t="str">
        <f t="shared" si="1"/>
        <v>Não</v>
      </c>
      <c r="K28" s="27">
        <v>45705</v>
      </c>
      <c r="L28" s="27"/>
      <c r="M28" s="7" t="s">
        <v>22</v>
      </c>
      <c r="N28" s="28">
        <v>1.2E-2</v>
      </c>
      <c r="O28" s="7" t="s">
        <v>23</v>
      </c>
      <c r="P28" s="29">
        <v>0</v>
      </c>
      <c r="Q28" s="30"/>
      <c r="R28" s="30"/>
      <c r="S28" s="7" t="s">
        <v>208</v>
      </c>
      <c r="T28" s="7" t="s">
        <v>3904</v>
      </c>
      <c r="U28" s="7" t="s">
        <v>19</v>
      </c>
      <c r="V28" s="7" t="e">
        <f t="shared" ca="1" si="2"/>
        <v>#NAME?</v>
      </c>
      <c r="W28" s="7"/>
      <c r="X28" s="7" t="s">
        <v>26</v>
      </c>
      <c r="Y28" s="31"/>
      <c r="Z28" s="32"/>
      <c r="AA28" s="33"/>
      <c r="AB28" s="34"/>
      <c r="AC28" s="32"/>
      <c r="AD28" s="32"/>
      <c r="AE28" s="32"/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3905</v>
      </c>
      <c r="C29" s="7">
        <v>2379924</v>
      </c>
      <c r="D29" s="7" t="s">
        <v>18</v>
      </c>
      <c r="E29" s="7" t="s">
        <v>19</v>
      </c>
      <c r="F29" s="7" t="s">
        <v>3906</v>
      </c>
      <c r="G29" s="7" t="e">
        <f t="shared" ca="1" si="0"/>
        <v>#NAME?</v>
      </c>
      <c r="H29" s="26" t="s">
        <v>215</v>
      </c>
      <c r="I29" s="26" t="s">
        <v>225</v>
      </c>
      <c r="J29" s="7" t="str">
        <f t="shared" si="1"/>
        <v>Não</v>
      </c>
      <c r="K29" s="27">
        <v>45658</v>
      </c>
      <c r="L29" s="27"/>
      <c r="M29" s="7" t="s">
        <v>326</v>
      </c>
      <c r="N29" s="28">
        <v>2.5000000000000001E-2</v>
      </c>
      <c r="O29" s="7" t="s">
        <v>248</v>
      </c>
      <c r="P29" s="29">
        <v>0.2</v>
      </c>
      <c r="Q29" s="30"/>
      <c r="R29" s="30"/>
      <c r="S29" s="7" t="s">
        <v>208</v>
      </c>
      <c r="T29" s="7" t="s">
        <v>3907</v>
      </c>
      <c r="U29" s="7" t="s">
        <v>127</v>
      </c>
      <c r="V29" s="7" t="e">
        <f t="shared" ca="1" si="2"/>
        <v>#NAME?</v>
      </c>
      <c r="W29" s="7"/>
      <c r="X29" s="7" t="s">
        <v>232</v>
      </c>
      <c r="Y29" s="31"/>
      <c r="Z29" s="32"/>
      <c r="AA29" s="33"/>
      <c r="AB29" s="34"/>
      <c r="AC29" s="32"/>
      <c r="AD29" s="32">
        <v>0</v>
      </c>
      <c r="AE29" s="32">
        <v>2136.9899999999998</v>
      </c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3908</v>
      </c>
      <c r="C30" s="7">
        <v>750733</v>
      </c>
      <c r="D30" s="7" t="s">
        <v>242</v>
      </c>
      <c r="E30" s="7" t="s">
        <v>76</v>
      </c>
      <c r="F30" s="7" t="s">
        <v>243</v>
      </c>
      <c r="G30" s="7" t="e">
        <f t="shared" ca="1" si="0"/>
        <v>#NAME?</v>
      </c>
      <c r="H30" s="26" t="s">
        <v>215</v>
      </c>
      <c r="I30" s="26" t="s">
        <v>23</v>
      </c>
      <c r="J30" s="7" t="str">
        <f t="shared" si="1"/>
        <v>Não</v>
      </c>
      <c r="K30" s="27">
        <v>45646</v>
      </c>
      <c r="L30" s="27"/>
      <c r="M30" s="7" t="s">
        <v>22</v>
      </c>
      <c r="N30" s="28">
        <v>1.2E-2</v>
      </c>
      <c r="O30" s="7" t="s">
        <v>23</v>
      </c>
      <c r="P30" s="29">
        <v>0</v>
      </c>
      <c r="Q30" s="30"/>
      <c r="R30" s="30"/>
      <c r="S30" s="7" t="s">
        <v>208</v>
      </c>
      <c r="T30" s="7" t="s">
        <v>3909</v>
      </c>
      <c r="U30" s="7" t="s">
        <v>76</v>
      </c>
      <c r="V30" s="7" t="e">
        <f t="shared" ca="1" si="2"/>
        <v>#NAME?</v>
      </c>
      <c r="W30" s="7"/>
      <c r="X30" s="7" t="s">
        <v>232</v>
      </c>
      <c r="Y30" s="31"/>
      <c r="Z30" s="32"/>
      <c r="AA30" s="33"/>
      <c r="AB30" s="34"/>
      <c r="AC30" s="32"/>
      <c r="AD30" s="32">
        <v>207042.89739999999</v>
      </c>
      <c r="AE30" s="32">
        <v>212478.3106</v>
      </c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135</v>
      </c>
      <c r="C31" s="7">
        <v>9389773</v>
      </c>
      <c r="D31" s="7" t="s">
        <v>38</v>
      </c>
      <c r="E31" s="7" t="s">
        <v>19</v>
      </c>
      <c r="F31" s="7" t="s">
        <v>39</v>
      </c>
      <c r="G31" s="7" t="e">
        <f t="shared" ca="1" si="0"/>
        <v>#NAME?</v>
      </c>
      <c r="H31" s="26" t="s">
        <v>215</v>
      </c>
      <c r="I31" s="26" t="s">
        <v>23</v>
      </c>
      <c r="J31" s="7" t="str">
        <f t="shared" si="1"/>
        <v>Não</v>
      </c>
      <c r="K31" s="27">
        <v>45705</v>
      </c>
      <c r="L31" s="27"/>
      <c r="M31" s="7" t="s">
        <v>22</v>
      </c>
      <c r="N31" s="28">
        <v>1.2E-2</v>
      </c>
      <c r="O31" s="7" t="s">
        <v>23</v>
      </c>
      <c r="P31" s="29">
        <v>0</v>
      </c>
      <c r="Q31" s="30"/>
      <c r="R31" s="30"/>
      <c r="S31" s="7" t="s">
        <v>254</v>
      </c>
      <c r="T31" s="7" t="s">
        <v>137</v>
      </c>
      <c r="U31" s="7" t="s">
        <v>19</v>
      </c>
      <c r="V31" s="7" t="e">
        <f t="shared" ca="1" si="2"/>
        <v>#NAME?</v>
      </c>
      <c r="W31" s="7"/>
      <c r="X31" s="7" t="s">
        <v>26</v>
      </c>
      <c r="Y31" s="31"/>
      <c r="Z31" s="32"/>
      <c r="AA31" s="33"/>
      <c r="AB31" s="34"/>
      <c r="AC31" s="32"/>
      <c r="AD31" s="32"/>
      <c r="AE31" s="32"/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3910</v>
      </c>
      <c r="C32" s="7">
        <v>5612032</v>
      </c>
      <c r="D32" s="7" t="s">
        <v>242</v>
      </c>
      <c r="E32" s="7" t="s">
        <v>76</v>
      </c>
      <c r="F32" s="7" t="s">
        <v>243</v>
      </c>
      <c r="G32" s="7" t="e">
        <f t="shared" ca="1" si="0"/>
        <v>#NAME?</v>
      </c>
      <c r="H32" s="26" t="s">
        <v>215</v>
      </c>
      <c r="I32" s="26" t="s">
        <v>23</v>
      </c>
      <c r="J32" s="7" t="str">
        <f t="shared" si="1"/>
        <v>Não</v>
      </c>
      <c r="K32" s="27">
        <v>45658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208</v>
      </c>
      <c r="T32" s="7" t="s">
        <v>3911</v>
      </c>
      <c r="U32" s="7" t="s">
        <v>76</v>
      </c>
      <c r="V32" s="7" t="e">
        <f t="shared" ca="1" si="2"/>
        <v>#NAME?</v>
      </c>
      <c r="W32" s="7"/>
      <c r="X32" s="7" t="s">
        <v>34</v>
      </c>
      <c r="Y32" s="31"/>
      <c r="Z32" s="32"/>
      <c r="AA32" s="33"/>
      <c r="AB32" s="34"/>
      <c r="AC32" s="32"/>
      <c r="AD32" s="32">
        <v>0</v>
      </c>
      <c r="AE32" s="32">
        <v>563546.4878</v>
      </c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3912</v>
      </c>
      <c r="C33" s="7">
        <v>4660824</v>
      </c>
      <c r="D33" s="7" t="s">
        <v>38</v>
      </c>
      <c r="E33" s="7" t="s">
        <v>19</v>
      </c>
      <c r="F33" s="7" t="s">
        <v>39</v>
      </c>
      <c r="G33" s="7" t="e">
        <f t="shared" ca="1" si="0"/>
        <v>#NAME?</v>
      </c>
      <c r="H33" s="26" t="s">
        <v>215</v>
      </c>
      <c r="I33" s="26" t="s">
        <v>23</v>
      </c>
      <c r="J33" s="7" t="str">
        <f t="shared" si="1"/>
        <v>Não</v>
      </c>
      <c r="K33" s="27">
        <v>45705</v>
      </c>
      <c r="L33" s="27"/>
      <c r="M33" s="7" t="s">
        <v>22</v>
      </c>
      <c r="N33" s="28">
        <v>1.2E-2</v>
      </c>
      <c r="O33" s="7" t="s">
        <v>23</v>
      </c>
      <c r="P33" s="29">
        <v>0</v>
      </c>
      <c r="Q33" s="30"/>
      <c r="R33" s="30"/>
      <c r="S33" s="7" t="s">
        <v>208</v>
      </c>
      <c r="T33" s="7" t="s">
        <v>3913</v>
      </c>
      <c r="U33" s="7" t="s">
        <v>131</v>
      </c>
      <c r="V33" s="7" t="e">
        <f t="shared" ca="1" si="2"/>
        <v>#NAME?</v>
      </c>
      <c r="W33" s="7"/>
      <c r="X33" s="7" t="s">
        <v>26</v>
      </c>
      <c r="Y33" s="31"/>
      <c r="Z33" s="32"/>
      <c r="AA33" s="33"/>
      <c r="AB33" s="34"/>
      <c r="AC33" s="32"/>
      <c r="AD33" s="32"/>
      <c r="AE33" s="32"/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3914</v>
      </c>
      <c r="C34" s="7">
        <v>4627761</v>
      </c>
      <c r="D34" s="7" t="s">
        <v>38</v>
      </c>
      <c r="E34" s="7" t="s">
        <v>19</v>
      </c>
      <c r="F34" s="7" t="s">
        <v>39</v>
      </c>
      <c r="G34" s="7" t="e">
        <f t="shared" ca="1" si="0"/>
        <v>#NAME?</v>
      </c>
      <c r="H34" s="26" t="s">
        <v>215</v>
      </c>
      <c r="I34" s="26" t="s">
        <v>23</v>
      </c>
      <c r="J34" s="7" t="str">
        <f t="shared" si="1"/>
        <v>Não</v>
      </c>
      <c r="K34" s="27">
        <v>45705</v>
      </c>
      <c r="L34" s="27"/>
      <c r="M34" s="7" t="s">
        <v>122</v>
      </c>
      <c r="N34" s="28">
        <v>1.0999999999999999E-2</v>
      </c>
      <c r="O34" s="7" t="s">
        <v>23</v>
      </c>
      <c r="P34" s="29">
        <v>0</v>
      </c>
      <c r="Q34" s="30"/>
      <c r="R34" s="30"/>
      <c r="S34" s="7" t="s">
        <v>208</v>
      </c>
      <c r="T34" s="7" t="s">
        <v>3915</v>
      </c>
      <c r="U34" s="7" t="s">
        <v>19</v>
      </c>
      <c r="V34" s="7" t="e">
        <f t="shared" ca="1" si="2"/>
        <v>#NAME?</v>
      </c>
      <c r="W34" s="7"/>
      <c r="X34" s="7" t="s">
        <v>34</v>
      </c>
      <c r="Y34" s="31"/>
      <c r="Z34" s="32"/>
      <c r="AA34" s="33"/>
      <c r="AB34" s="34"/>
      <c r="AC34" s="32"/>
      <c r="AD34" s="32"/>
      <c r="AE34" s="32"/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3916</v>
      </c>
      <c r="C35" s="7">
        <v>87474</v>
      </c>
      <c r="D35" s="7" t="s">
        <v>38</v>
      </c>
      <c r="E35" s="7" t="s">
        <v>19</v>
      </c>
      <c r="F35" s="7" t="s">
        <v>39</v>
      </c>
      <c r="G35" s="7" t="e">
        <f t="shared" ca="1" si="0"/>
        <v>#NAME?</v>
      </c>
      <c r="H35" s="26" t="s">
        <v>343</v>
      </c>
      <c r="I35" s="26" t="s">
        <v>23</v>
      </c>
      <c r="J35" s="7" t="str">
        <f t="shared" si="1"/>
        <v>Não</v>
      </c>
      <c r="K35" s="27">
        <v>45706</v>
      </c>
      <c r="L35" s="27"/>
      <c r="M35" s="7" t="s">
        <v>122</v>
      </c>
      <c r="N35" s="28">
        <v>7.0000000000000001E-3</v>
      </c>
      <c r="O35" s="7" t="s">
        <v>23</v>
      </c>
      <c r="P35" s="29">
        <v>0</v>
      </c>
      <c r="Q35" s="30"/>
      <c r="R35" s="30"/>
      <c r="S35" s="7" t="s">
        <v>208</v>
      </c>
      <c r="T35" s="7" t="s">
        <v>3917</v>
      </c>
      <c r="U35" s="7" t="s">
        <v>19</v>
      </c>
      <c r="V35" s="7" t="e">
        <f t="shared" ca="1" si="2"/>
        <v>#NAME?</v>
      </c>
      <c r="W35" s="7"/>
      <c r="X35" s="7" t="s">
        <v>34</v>
      </c>
      <c r="Y35" s="31"/>
      <c r="Z35" s="32"/>
      <c r="AA35" s="33"/>
      <c r="AB35" s="34"/>
      <c r="AC35" s="32"/>
      <c r="AD35" s="32"/>
      <c r="AE35" s="32"/>
      <c r="AF35" s="32"/>
    </row>
    <row r="36" spans="1:32" ht="15.75" customHeight="1">
      <c r="A36" s="218"/>
      <c r="B36" s="218"/>
      <c r="C36" s="49"/>
      <c r="D36" s="219"/>
      <c r="E36" s="219"/>
      <c r="F36" s="126"/>
      <c r="G36" s="126"/>
      <c r="H36" s="220"/>
      <c r="I36" s="221"/>
      <c r="J36" s="220"/>
      <c r="K36" s="222"/>
      <c r="L36" s="222"/>
      <c r="M36" s="126"/>
      <c r="N36" s="223"/>
      <c r="O36" s="223"/>
      <c r="P36" s="224"/>
      <c r="Q36" s="85"/>
      <c r="R36" s="85"/>
      <c r="S36" s="126"/>
      <c r="T36" s="126"/>
      <c r="U36" s="126"/>
      <c r="V36" s="126"/>
      <c r="W36" s="222"/>
      <c r="X36" s="222"/>
      <c r="Y36" s="222"/>
      <c r="Z36" s="225"/>
      <c r="AA36" s="225"/>
      <c r="AB36" s="225"/>
      <c r="AC36" s="226"/>
      <c r="AD36" s="226"/>
      <c r="AE36" s="226"/>
      <c r="AF36" s="226"/>
    </row>
    <row r="37" spans="1:32" ht="15.75" customHeight="1">
      <c r="A37" s="218"/>
      <c r="B37" s="218"/>
      <c r="C37" s="49"/>
      <c r="D37" s="219"/>
      <c r="E37" s="219"/>
      <c r="F37" s="126"/>
      <c r="G37" s="126"/>
      <c r="H37" s="220"/>
      <c r="I37" s="221"/>
      <c r="J37" s="220"/>
      <c r="K37" s="222"/>
      <c r="L37" s="222"/>
      <c r="M37" s="126"/>
      <c r="N37" s="223"/>
      <c r="O37" s="223"/>
      <c r="P37" s="224"/>
      <c r="Q37" s="85"/>
      <c r="R37" s="85"/>
      <c r="S37" s="126"/>
      <c r="T37" s="126"/>
      <c r="U37" s="126"/>
      <c r="V37" s="126"/>
      <c r="W37" s="222"/>
      <c r="X37" s="222"/>
      <c r="Y37" s="222"/>
      <c r="Z37" s="225"/>
      <c r="AA37" s="225"/>
      <c r="AB37" s="225"/>
      <c r="AC37" s="226"/>
      <c r="AD37" s="226"/>
      <c r="AE37" s="226"/>
      <c r="AF37" s="226"/>
    </row>
    <row r="38" spans="1:32" ht="15.75" customHeight="1">
      <c r="A38" s="227"/>
      <c r="B38" s="228" t="s">
        <v>3179</v>
      </c>
      <c r="C38" s="229">
        <f>COUNTIF(H:H,"Ativo")</f>
        <v>25</v>
      </c>
      <c r="D38" s="154"/>
      <c r="E38" s="126"/>
      <c r="F38" s="126"/>
      <c r="G38" s="126"/>
      <c r="H38" s="126"/>
      <c r="I38" s="230"/>
      <c r="J38" s="126"/>
      <c r="K38" s="222"/>
      <c r="L38" s="222"/>
      <c r="M38" s="126"/>
      <c r="N38" s="223"/>
      <c r="O38" s="223"/>
      <c r="P38" s="224"/>
      <c r="Q38" s="85"/>
      <c r="R38" s="85"/>
      <c r="S38" s="126"/>
      <c r="T38" s="154"/>
      <c r="U38" s="154"/>
      <c r="V38" s="126"/>
      <c r="W38" s="222"/>
      <c r="X38" s="222"/>
      <c r="Y38" s="222"/>
      <c r="Z38" s="225"/>
      <c r="AA38" s="225"/>
      <c r="AB38" s="225"/>
      <c r="AC38" s="231">
        <f t="shared" ref="AC38:AF38" si="3">SUM(AC3:AC37)</f>
        <v>6723922.6899999995</v>
      </c>
      <c r="AD38" s="231">
        <f t="shared" si="3"/>
        <v>10033640.481699999</v>
      </c>
      <c r="AE38" s="231">
        <f t="shared" si="3"/>
        <v>15733286.060199998</v>
      </c>
      <c r="AF38" s="231" t="e">
        <f t="shared" ca="1" si="3"/>
        <v>#NAME?</v>
      </c>
    </row>
    <row r="39" spans="1:32" ht="15.75" customHeight="1">
      <c r="A39" s="232"/>
      <c r="B39" s="233" t="s">
        <v>3180</v>
      </c>
      <c r="C39" s="234">
        <f>COUNTIF(H:H,"Inativo")</f>
        <v>2</v>
      </c>
      <c r="D39" s="154"/>
      <c r="E39" s="220"/>
      <c r="F39" s="220"/>
      <c r="G39" s="220"/>
      <c r="H39" s="219"/>
      <c r="I39" s="235"/>
      <c r="J39" s="219"/>
      <c r="K39" s="236"/>
      <c r="L39" s="237"/>
      <c r="M39" s="219"/>
      <c r="N39" s="223"/>
      <c r="O39" s="223"/>
      <c r="P39" s="224"/>
      <c r="Q39" s="85"/>
      <c r="R39" s="85"/>
      <c r="S39" s="126"/>
      <c r="T39" s="154"/>
      <c r="U39" s="154"/>
      <c r="V39" s="126"/>
      <c r="W39" s="237"/>
      <c r="X39" s="237"/>
      <c r="Y39" s="237"/>
      <c r="Z39" s="225"/>
      <c r="AA39" s="225"/>
      <c r="AB39" s="225"/>
      <c r="AC39" s="226"/>
      <c r="AD39" s="226"/>
      <c r="AE39" s="226"/>
      <c r="AF39" s="226"/>
    </row>
    <row r="40" spans="1:32" ht="15.75" customHeight="1">
      <c r="A40" s="232"/>
      <c r="B40" s="233" t="s">
        <v>3181</v>
      </c>
      <c r="C40" s="234">
        <f>COUNTIF(H:H,"Encerrado")</f>
        <v>0</v>
      </c>
      <c r="D40" s="154"/>
      <c r="E40" s="220"/>
      <c r="F40" s="220"/>
      <c r="G40" s="220"/>
      <c r="H40" s="219"/>
      <c r="I40" s="235"/>
      <c r="J40" s="219"/>
      <c r="K40" s="236"/>
      <c r="L40" s="237"/>
      <c r="M40" s="219"/>
      <c r="N40" s="223"/>
      <c r="O40" s="223"/>
      <c r="P40" s="224"/>
      <c r="Q40" s="85"/>
      <c r="R40" s="85"/>
      <c r="S40" s="126"/>
      <c r="T40" s="154"/>
      <c r="U40" s="154"/>
      <c r="V40" s="126"/>
      <c r="W40" s="237"/>
      <c r="X40" s="237"/>
      <c r="Y40" s="237"/>
      <c r="Z40" s="225"/>
      <c r="AA40" s="225"/>
      <c r="AB40" s="225"/>
      <c r="AC40" s="226"/>
      <c r="AD40" s="226"/>
      <c r="AE40" s="226"/>
      <c r="AF40" s="226"/>
    </row>
    <row r="41" spans="1:32" ht="15.75" customHeight="1">
      <c r="A41" s="238"/>
      <c r="B41" s="239" t="s">
        <v>3182</v>
      </c>
      <c r="C41" s="240">
        <f>COUNTIF(H:H,"Pode Operar")</f>
        <v>6</v>
      </c>
      <c r="D41" s="154"/>
      <c r="E41" s="220"/>
      <c r="F41" s="220"/>
      <c r="G41" s="220"/>
      <c r="H41" s="219"/>
      <c r="I41" s="235"/>
      <c r="J41" s="219"/>
      <c r="K41" s="236"/>
      <c r="L41" s="237"/>
      <c r="M41" s="219"/>
      <c r="N41" s="223"/>
      <c r="O41" s="223"/>
      <c r="P41" s="224"/>
      <c r="Q41" s="85"/>
      <c r="R41" s="85"/>
      <c r="S41" s="126"/>
      <c r="T41" s="154"/>
      <c r="U41" s="154"/>
      <c r="V41" s="126"/>
      <c r="W41" s="237"/>
      <c r="X41" s="237"/>
      <c r="Y41" s="237"/>
      <c r="Z41" s="225"/>
      <c r="AA41" s="225"/>
      <c r="AB41" s="225"/>
      <c r="AC41" s="226"/>
      <c r="AD41" s="226"/>
      <c r="AE41" s="226"/>
      <c r="AF41" s="226"/>
    </row>
    <row r="42" spans="1:32" ht="15.75" customHeight="1">
      <c r="A42" s="241"/>
      <c r="B42" s="241"/>
      <c r="C42" s="242"/>
      <c r="D42" s="220"/>
      <c r="E42" s="220"/>
      <c r="F42" s="243"/>
      <c r="G42" s="243"/>
      <c r="H42" s="219"/>
      <c r="I42" s="235"/>
      <c r="J42" s="219"/>
      <c r="K42" s="236"/>
      <c r="L42" s="222"/>
      <c r="M42" s="126"/>
      <c r="N42" s="223"/>
      <c r="O42" s="223"/>
      <c r="P42" s="224"/>
      <c r="Q42" s="85"/>
      <c r="R42" s="85"/>
      <c r="S42" s="126"/>
      <c r="T42" s="244"/>
      <c r="U42" s="126"/>
      <c r="V42" s="126"/>
      <c r="W42" s="222"/>
      <c r="X42" s="222"/>
      <c r="Y42" s="222"/>
      <c r="Z42" s="225"/>
      <c r="AA42" s="225"/>
      <c r="AB42" s="225"/>
      <c r="AC42" s="226"/>
      <c r="AD42" s="226"/>
      <c r="AE42" s="226"/>
      <c r="AF42" s="226"/>
    </row>
    <row r="43" spans="1:32" ht="15.75" customHeight="1">
      <c r="A43" s="241"/>
      <c r="B43" s="241"/>
      <c r="C43" s="242"/>
      <c r="D43" s="220"/>
      <c r="E43" s="220"/>
      <c r="F43" s="243"/>
      <c r="G43" s="243"/>
      <c r="H43" s="219"/>
      <c r="I43" s="235"/>
      <c r="J43" s="219"/>
      <c r="K43" s="236"/>
      <c r="L43" s="222"/>
      <c r="M43" s="126"/>
      <c r="N43" s="223"/>
      <c r="O43" s="223"/>
      <c r="P43" s="224"/>
      <c r="Q43" s="85"/>
      <c r="R43" s="85"/>
      <c r="S43" s="126"/>
      <c r="T43" s="244"/>
      <c r="U43" s="126"/>
      <c r="V43" s="126"/>
      <c r="W43" s="222"/>
      <c r="X43" s="222"/>
      <c r="Y43" s="222"/>
      <c r="Z43" s="225"/>
      <c r="AA43" s="225"/>
      <c r="AB43" s="225"/>
      <c r="AC43" s="226"/>
      <c r="AD43" s="226"/>
      <c r="AE43" s="226"/>
      <c r="AF43" s="226"/>
    </row>
    <row r="44" spans="1:32" ht="15.75" customHeight="1">
      <c r="A44" s="241"/>
      <c r="B44" s="241"/>
      <c r="C44" s="242"/>
      <c r="D44" s="220"/>
      <c r="E44" s="220"/>
      <c r="F44" s="243"/>
      <c r="G44" s="243"/>
      <c r="H44" s="219"/>
      <c r="I44" s="235"/>
      <c r="J44" s="219"/>
      <c r="K44" s="236"/>
      <c r="L44" s="222"/>
      <c r="M44" s="126"/>
      <c r="N44" s="223"/>
      <c r="O44" s="223"/>
      <c r="P44" s="224"/>
      <c r="Q44" s="85"/>
      <c r="R44" s="85"/>
      <c r="S44" s="126"/>
      <c r="T44" s="244"/>
      <c r="U44" s="126"/>
      <c r="V44" s="126"/>
      <c r="W44" s="222"/>
      <c r="X44" s="222"/>
      <c r="Y44" s="222"/>
      <c r="Z44" s="225"/>
      <c r="AA44" s="225"/>
      <c r="AB44" s="225"/>
      <c r="AC44" s="226"/>
      <c r="AD44" s="226"/>
      <c r="AE44" s="226"/>
      <c r="AF44" s="226"/>
    </row>
    <row r="45" spans="1:32" ht="15.75" customHeight="1">
      <c r="A45" s="241"/>
      <c r="B45" s="241"/>
      <c r="C45" s="242"/>
      <c r="D45" s="220"/>
      <c r="E45" s="220"/>
      <c r="F45" s="243"/>
      <c r="G45" s="243"/>
      <c r="H45" s="219"/>
      <c r="I45" s="235"/>
      <c r="J45" s="219"/>
      <c r="K45" s="236"/>
      <c r="L45" s="222"/>
      <c r="M45" s="126"/>
      <c r="N45" s="223"/>
      <c r="O45" s="223"/>
      <c r="P45" s="224"/>
      <c r="Q45" s="85"/>
      <c r="R45" s="85"/>
      <c r="S45" s="126"/>
      <c r="T45" s="244"/>
      <c r="U45" s="126"/>
      <c r="V45" s="126"/>
      <c r="W45" s="222"/>
      <c r="X45" s="222"/>
      <c r="Y45" s="222"/>
      <c r="Z45" s="225"/>
      <c r="AA45" s="225"/>
      <c r="AB45" s="225"/>
      <c r="AC45" s="226"/>
      <c r="AD45" s="226"/>
      <c r="AE45" s="226"/>
      <c r="AF45" s="226"/>
    </row>
  </sheetData>
  <customSheetViews>
    <customSheetView guid="{E86FAEBC-D828-452C-A474-6D1EA0DDAAE8}" filter="1" showAutoFilter="1">
      <pageMargins left="0.511811024" right="0.511811024" top="0.78740157499999996" bottom="0.78740157499999996" header="0.31496062000000002" footer="0.31496062000000002"/>
      <autoFilter ref="B2:AB37" xr:uid="{EF085E82-384A-4EB0-AA12-119BE9C3FE46}"/>
    </customSheetView>
    <customSheetView guid="{B361FA1E-8149-4B58-BE7F-C1F4BCFDEE44}" filter="1" showAutoFilter="1">
      <pageMargins left="0.511811024" right="0.511811024" top="0.78740157499999996" bottom="0.78740157499999996" header="0.31496062000000002" footer="0.31496062000000002"/>
      <autoFilter ref="B2:AB37" xr:uid="{861B0147-F623-4533-9A95-7CF31BBB7B44}"/>
    </customSheetView>
    <customSheetView guid="{7F418575-F229-4406-8E60-A8B0418CCB32}" filter="1" showAutoFilter="1">
      <pageMargins left="0.511811024" right="0.511811024" top="0.78740157499999996" bottom="0.78740157499999996" header="0.31496062000000002" footer="0.31496062000000002"/>
      <autoFilter ref="A1:AB35" xr:uid="{48F19C31-E839-4416-931A-5D102F9AEC7E}"/>
    </customSheetView>
    <customSheetView guid="{1C123B11-63D5-4266-8DE8-940ED1BD320F}" filter="1" showAutoFilter="1">
      <pageMargins left="0.511811024" right="0.511811024" top="0.78740157499999996" bottom="0.78740157499999996" header="0.31496062000000002" footer="0.31496062000000002"/>
      <autoFilter ref="A1:AB35" xr:uid="{32B5DD48-BD53-46FC-A5D5-EC3E8A3E0C17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79EFDD9D-12AF-4A8C-9F8F-65E164DFDF11}" filter="1" showAutoFilter="1">
      <pageMargins left="0.511811024" right="0.511811024" top="0.78740157499999996" bottom="0.78740157499999996" header="0.31496062000000002" footer="0.31496062000000002"/>
      <autoFilter ref="A2:AB37" xr:uid="{ECC9E6B7-E0B4-4452-8AAD-384C24B7B499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C2E98AC7-8933-4339-873F-AF31573BDF8F}" filter="1" showAutoFilter="1">
      <pageMargins left="0.511811024" right="0.511811024" top="0.78740157499999996" bottom="0.78740157499999996" header="0.31496062000000002" footer="0.31496062000000002"/>
      <autoFilter ref="A1:AB35" xr:uid="{9E54EBC6-B2F1-45B8-894F-E07E229C25BC}"/>
    </customSheetView>
    <customSheetView guid="{E61FE412-F5D1-42AA-B6F7-4A93DB0E9035}" filter="1" showAutoFilter="1">
      <pageMargins left="0.511811024" right="0.511811024" top="0.78740157499999996" bottom="0.78740157499999996" header="0.31496062000000002" footer="0.31496062000000002"/>
      <autoFilter ref="B2:AB37" xr:uid="{B4120229-3107-407F-9FF6-439FD3BBBEFB}"/>
    </customSheetView>
    <customSheetView guid="{1525FF7C-1272-4238-BBC4-57C11BE60FF2}" filter="1" showAutoFilter="1">
      <pageMargins left="0.511811024" right="0.511811024" top="0.78740157499999996" bottom="0.78740157499999996" header="0.31496062000000002" footer="0.31496062000000002"/>
      <autoFilter ref="A1:AB35" xr:uid="{63ECA3A3-4444-4F8B-91A8-CDD427AC2F5C}"/>
    </customSheetView>
    <customSheetView guid="{E44671A7-0FFA-45E4-8B7C-3C1159575F8C}" filter="1" showAutoFilter="1">
      <pageMargins left="0.511811024" right="0.511811024" top="0.78740157499999996" bottom="0.78740157499999996" header="0.31496062000000002" footer="0.31496062000000002"/>
      <autoFilter ref="B2:AB37" xr:uid="{F0B7756B-1082-4D8E-8D68-7243A58F53CD}"/>
    </customSheetView>
    <customSheetView guid="{2C6B58CF-642C-4270-BCB1-D260641CCC55}" filter="1" showAutoFilter="1">
      <pageMargins left="0.511811024" right="0.511811024" top="0.78740157499999996" bottom="0.78740157499999996" header="0.31496062000000002" footer="0.31496062000000002"/>
      <autoFilter ref="A2:AB35" xr:uid="{05B556D6-DE9B-4E6A-B0BA-ED1DF5F00BD6}">
        <filterColumn colId="7">
          <filters>
            <filter val="Inativo"/>
          </filters>
        </filterColumn>
      </autoFilter>
    </customSheetView>
    <customSheetView guid="{341B667A-EB48-48E0-94DD-158670D44443}" filter="1" showAutoFilter="1">
      <pageMargins left="0.511811024" right="0.511811024" top="0.78740157499999996" bottom="0.78740157499999996" header="0.31496062000000002" footer="0.31496062000000002"/>
      <autoFilter ref="M2:M42" xr:uid="{BC9ADC52-731A-442B-87B5-2475513D0685}">
        <filterColumn colId="0">
          <filters>
            <filter val="MULT PRIV/ COADM"/>
          </filters>
        </filterColumn>
      </autoFilter>
    </customSheetView>
    <customSheetView guid="{89D74AA1-2277-4584-B4A9-BC0E1C100C57}" filter="1" showAutoFilter="1">
      <pageMargins left="0.511811024" right="0.511811024" top="0.78740157499999996" bottom="0.78740157499999996" header="0.31496062000000002" footer="0.31496062000000002"/>
      <autoFilter ref="A1:AB37" xr:uid="{27FE3A10-7197-4D5A-ADC8-3325E23D88BD}">
        <filterColumn colId="12">
          <filters blank="1">
            <filter val="EQT"/>
            <filter val="MULT PRIV/ COADM"/>
          </filters>
        </filterColumn>
      </autoFilter>
    </customSheetView>
    <customSheetView guid="{97CA6CC1-DDBF-4D30-9A8D-32149BED7365}" filter="1" showAutoFilter="1">
      <pageMargins left="0.511811024" right="0.511811024" top="0.78740157499999996" bottom="0.78740157499999996" header="0.31496062000000002" footer="0.31496062000000002"/>
      <autoFilter ref="A1:AB37" xr:uid="{C0F9E13D-3DF8-4C51-BC56-128A1DDB2B2A}"/>
    </customSheetView>
    <customSheetView guid="{580FA3D6-09EE-4EEA-93CC-16D55503ED4A}" filter="1" showAutoFilter="1">
      <pageMargins left="0.511811024" right="0.511811024" top="0.78740157499999996" bottom="0.78740157499999996" header="0.31496062000000002" footer="0.31496062000000002"/>
      <autoFilter ref="A1:AB35" xr:uid="{A0B4D13D-F477-4908-89FC-6CBC43394042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2E77F6D7-7A78-4C7D-9075-B6BA7BEC2218}" filter="1" showAutoFilter="1">
      <pageMargins left="0.511811024" right="0.511811024" top="0.78740157499999996" bottom="0.78740157499999996" header="0.31496062000000002" footer="0.31496062000000002"/>
      <autoFilter ref="K2:K42" xr:uid="{6E740500-AA6E-4E40-A2CB-CDEE5DF4A24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6C388E7-F0EC-4B54-8F42-55C38C4FDA53}" filter="1" showAutoFilter="1">
      <pageMargins left="0.511811024" right="0.511811024" top="0.78740157499999996" bottom="0.78740157499999996" header="0.31496062000000002" footer="0.31496062000000002"/>
      <autoFilter ref="A2:AB35" xr:uid="{A6BE2AE5-A18C-4463-9D9C-76E1AB120570}">
        <filterColumn colId="4">
          <filters>
            <filter val="RJ"/>
          </filters>
        </filterColumn>
      </autoFilter>
    </customSheetView>
    <customSheetView guid="{1F9DD9E2-917B-4A5D-A166-65C7A0CCA060}" filter="1" showAutoFilter="1">
      <pageMargins left="0.511811024" right="0.511811024" top="0.78740157499999996" bottom="0.78740157499999996" header="0.31496062000000002" footer="0.31496062000000002"/>
      <autoFilter ref="D2:AB42" xr:uid="{9A8F0A2C-7E11-4837-85A9-DC201F82CCF0}"/>
    </customSheetView>
    <customSheetView guid="{2E673D26-0D7E-4AAA-AB09-42D616177605}" filter="1" showAutoFilter="1">
      <pageMargins left="0.511811024" right="0.511811024" top="0.78740157499999996" bottom="0.78740157499999996" header="0.31496062000000002" footer="0.31496062000000002"/>
      <autoFilter ref="A1:AB35" xr:uid="{BCBDD3E7-2607-435B-8A69-02B004046CA8}"/>
    </customSheetView>
    <customSheetView guid="{83DCF851-74BA-48EA-A204-8B045E2AE71F}" filter="1" showAutoFilter="1">
      <pageMargins left="0.511811024" right="0.511811024" top="0.78740157499999996" bottom="0.78740157499999996" header="0.31496062000000002" footer="0.31496062000000002"/>
      <autoFilter ref="A2:AB35" xr:uid="{ABB1525A-3B73-4D18-8BA0-AD5A09557496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47C15A56-9CC6-467C-A254-B3089FFC4AAE}" filter="1" showAutoFilter="1">
      <pageMargins left="0.511811024" right="0.511811024" top="0.78740157499999996" bottom="0.78740157499999996" header="0.31496062000000002" footer="0.31496062000000002"/>
      <autoFilter ref="A2:AB35" xr:uid="{74CF252A-DC5E-412C-AB87-DC078C703FDE}">
        <filterColumn colId="12">
          <filters>
            <filter val="MULT PRIV/ COADM"/>
            <filter val="INC"/>
          </filters>
        </filterColumn>
      </autoFilter>
    </customSheetView>
    <customSheetView guid="{C0E1AB9A-7890-4D49-961F-F27E6EEC5F75}" filter="1" showAutoFilter="1">
      <pageMargins left="0.511811024" right="0.511811024" top="0.78740157499999996" bottom="0.78740157499999996" header="0.31496062000000002" footer="0.31496062000000002"/>
      <autoFilter ref="A1:AB35" xr:uid="{3AE03855-F64C-4CA6-9D7A-EDC1D799D332}"/>
    </customSheetView>
    <customSheetView guid="{524974C5-36CB-4D63-91EB-96C6C1724DFE}" filter="1" showAutoFilter="1">
      <pageMargins left="0.511811024" right="0.511811024" top="0.78740157499999996" bottom="0.78740157499999996" header="0.31496062000000002" footer="0.31496062000000002"/>
      <autoFilter ref="D2:AB42" xr:uid="{48871021-77DA-420E-A853-F57DA5B28B07}"/>
    </customSheetView>
    <customSheetView guid="{3113FE31-F149-4897-A9D1-B0640EE04FB5}" filter="1" showAutoFilter="1">
      <pageMargins left="0.511811024" right="0.511811024" top="0.78740157499999996" bottom="0.78740157499999996" header="0.31496062000000002" footer="0.31496062000000002"/>
      <autoFilter ref="A1:AB37" xr:uid="{A8645912-DBEF-463D-B251-B8C86263A85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86943E55-EB48-414A-8E23-287D999F2ED3}" filter="1" showAutoFilter="1">
      <pageMargins left="0.511811024" right="0.511811024" top="0.78740157499999996" bottom="0.78740157499999996" header="0.31496062000000002" footer="0.31496062000000002"/>
      <autoFilter ref="D2:F42" xr:uid="{A00D1C2F-B17A-4657-9FE2-0D99E96D5314}"/>
    </customSheetView>
    <customSheetView guid="{EC6EECA4-9347-4A14-B82E-B45B857D9213}" filter="1" showAutoFilter="1">
      <pageMargins left="0.511811024" right="0.511811024" top="0.78740157499999996" bottom="0.78740157499999996" header="0.31496062000000002" footer="0.31496062000000002"/>
      <autoFilter ref="A1:AB42" xr:uid="{783DB8A1-3544-4EAB-8015-E116681DEBC4}"/>
    </customSheetView>
    <customSheetView guid="{B95748ED-9EDD-4D82-B9E5-4C1FC9E47FA0}" filter="1" showAutoFilter="1">
      <pageMargins left="0.511811024" right="0.511811024" top="0.78740157499999996" bottom="0.78740157499999996" header="0.31496062000000002" footer="0.31496062000000002"/>
      <autoFilter ref="A1:AB35" xr:uid="{836C50CF-18D6-48F8-B2C2-7A14495B20BD}">
        <filterColumn colId="7">
          <filters>
            <filter val="Pode Operar"/>
          </filters>
        </filterColumn>
      </autoFilter>
    </customSheetView>
    <customSheetView guid="{5272D024-6192-4858-B345-9E9081420C12}" filter="1" showAutoFilter="1">
      <pageMargins left="0.511811024" right="0.511811024" top="0.78740157499999996" bottom="0.78740157499999996" header="0.31496062000000002" footer="0.31496062000000002"/>
      <autoFilter ref="A1:AB42" xr:uid="{D7908FE8-777B-40D2-A7AB-CFF652ACA992}"/>
    </customSheetView>
    <customSheetView guid="{6E469823-515C-4E0F-8B29-BE4FB10FA974}" filter="1" showAutoFilter="1">
      <pageMargins left="0.511811024" right="0.511811024" top="0.78740157499999996" bottom="0.78740157499999996" header="0.31496062000000002" footer="0.31496062000000002"/>
      <autoFilter ref="B2:AB37" xr:uid="{E4E7FA0C-98C4-49E8-A339-9404A05605E4}"/>
    </customSheetView>
    <customSheetView guid="{8109C399-4814-4C16-9982-5420E3372CDD}" filter="1" showAutoFilter="1">
      <pageMargins left="0.511811024" right="0.511811024" top="0.78740157499999996" bottom="0.78740157499999996" header="0.31496062000000002" footer="0.31496062000000002"/>
      <autoFilter ref="A1:AB37" xr:uid="{4057849D-461E-4A8E-B090-B52CC1EF1F3D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AF16CEC6-C984-4696-A85F-FA6FA70F89EF}" filter="1" showAutoFilter="1">
      <pageMargins left="0.511811024" right="0.511811024" top="0.78740157499999996" bottom="0.78740157499999996" header="0.31496062000000002" footer="0.31496062000000002"/>
      <autoFilter ref="A1:AB35" xr:uid="{3E1AC2D5-7171-4D92-815D-7B026865A1B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K2:L42" xr:uid="{470C9867-8CCD-4BFE-974F-1C12760B2F9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46E7350-5146-4557-9416-C2C4025A1667}" filter="1" showAutoFilter="1">
      <pageMargins left="0.511811024" right="0.511811024" top="0.78740157499999996" bottom="0.78740157499999996" header="0.31496062000000002" footer="0.31496062000000002"/>
      <autoFilter ref="A2:AB35" xr:uid="{62908A65-7FA9-4C73-9F5F-9FEFAD584817}">
        <filterColumn colId="7">
          <filters>
            <filter val="Pode Operar"/>
          </filters>
        </filterColumn>
      </autoFilter>
    </customSheetView>
    <customSheetView guid="{8AB639AB-D8F3-4C09-924C-E0201FDC4869}" filter="1" showAutoFilter="1">
      <pageMargins left="0.511811024" right="0.511811024" top="0.78740157499999996" bottom="0.78740157499999996" header="0.31496062000000002" footer="0.31496062000000002"/>
      <autoFilter ref="K2:K42" xr:uid="{F197732A-F4CB-495A-ACAD-599EB243B8D2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0A66A2E-82FD-4CFB-97D3-CB640F541EF1}" filter="1" showAutoFilter="1">
      <pageMargins left="0.511811024" right="0.511811024" top="0.78740157499999996" bottom="0.78740157499999996" header="0.31496062000000002" footer="0.31496062000000002"/>
      <autoFilter ref="A1:AB37" xr:uid="{7B945D77-8B70-4EDD-880E-12944C7A70A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516AF1E-7A6F-4309-AE38-C8788080B557}" filter="1" showAutoFilter="1">
      <pageMargins left="0.511811024" right="0.511811024" top="0.78740157499999996" bottom="0.78740157499999996" header="0.31496062000000002" footer="0.31496062000000002"/>
      <autoFilter ref="B2:AB37" xr:uid="{3E07D4C6-D548-47C2-ADA3-FC73FD3262DD}"/>
    </customSheetView>
    <customSheetView guid="{5255371B-D2C5-47B4-A933-53D64EF3C665}" filter="1" showAutoFilter="1">
      <pageMargins left="0.511811024" right="0.511811024" top="0.78740157499999996" bottom="0.78740157499999996" header="0.31496062000000002" footer="0.31496062000000002"/>
      <autoFilter ref="F2:F42" xr:uid="{5E2E5773-A0A7-4404-A58D-C7957B381917}"/>
    </customSheetView>
    <customSheetView guid="{E88A3C69-0821-4A54-8A69-6BED3A5B433B}" filter="1" showAutoFilter="1">
      <pageMargins left="0.511811024" right="0.511811024" top="0.78740157499999996" bottom="0.78740157499999996" header="0.31496062000000002" footer="0.31496062000000002"/>
      <autoFilter ref="A1:AB37" xr:uid="{E657621F-EFF7-42CE-96B1-72E73A8D37E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C4713EE-9A7B-4A4E-9B5B-903DD364676A}" filter="1" showAutoFilter="1">
      <pageMargins left="0.511811024" right="0.511811024" top="0.78740157499999996" bottom="0.78740157499999996" header="0.31496062000000002" footer="0.31496062000000002"/>
      <autoFilter ref="A1:AB35" xr:uid="{D4F305BB-472B-4CEA-BE85-1B0EED7ABCCF}">
        <filterColumn colId="17">
          <filters>
            <filter val="Observações Backoffice"/>
          </filters>
        </filterColumn>
      </autoFilter>
    </customSheetView>
    <customSheetView guid="{802E6B77-72EF-48D0-84C3-BA09625AEB69}" filter="1" showAutoFilter="1">
      <pageMargins left="0.511811024" right="0.511811024" top="0.78740157499999996" bottom="0.78740157499999996" header="0.31496062000000002" footer="0.31496062000000002"/>
      <autoFilter ref="A1:AB35" xr:uid="{D55CCF44-2EA1-4268-B200-9E13D34DB547}"/>
    </customSheetView>
    <customSheetView guid="{556746D9-6A24-4731-BFD3-A1809804BD6A}" filter="1" showAutoFilter="1">
      <pageMargins left="0.511811024" right="0.511811024" top="0.78740157499999996" bottom="0.78740157499999996" header="0.31496062000000002" footer="0.31496062000000002"/>
      <autoFilter ref="A1:AB35" xr:uid="{FF137136-7974-4FD9-9529-423D5B973D9B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3A2DB8A1-03AE-4A95-B87D-7D2DD871F281}" filter="1" showAutoFilter="1">
      <pageMargins left="0.511811024" right="0.511811024" top="0.78740157499999996" bottom="0.78740157499999996" header="0.31496062000000002" footer="0.31496062000000002"/>
      <autoFilter ref="B2:AB37" xr:uid="{9834A6C2-3834-48D3-81BA-A1D93752F0FC}"/>
    </customSheetView>
    <customSheetView guid="{7EBAD995-03B5-429E-BB62-ECD07027A642}" filter="1" showAutoFilter="1">
      <pageMargins left="0.511811024" right="0.511811024" top="0.78740157499999996" bottom="0.78740157499999996" header="0.31496062000000002" footer="0.31496062000000002"/>
      <autoFilter ref="A2:AB35" xr:uid="{FDD66A40-20E3-4C1C-9CA7-586D95C21FCD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6F5583FD-2012-4F7A-BBB5-976B1450FF16}" filter="1" showAutoFilter="1">
      <pageMargins left="0.511811024" right="0.511811024" top="0.78740157499999996" bottom="0.78740157499999996" header="0.31496062000000002" footer="0.31496062000000002"/>
      <autoFilter ref="A1:AB42" xr:uid="{BA32F3BC-A8A8-4EA3-943C-3E3590CAFAD7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C558833C-30AA-4E3B-97BE-A3763BD88BF3}" filter="1" showAutoFilter="1">
      <pageMargins left="0.511811024" right="0.511811024" top="0.78740157499999996" bottom="0.78740157499999996" header="0.31496062000000002" footer="0.31496062000000002"/>
      <autoFilter ref="B2:AB37" xr:uid="{1D7F7DB9-B22F-4E39-AEC1-0B679FDCD8CA}"/>
    </customSheetView>
    <customSheetView guid="{233D90C9-6464-4D0C-A011-260FB83B68F7}" filter="1" showAutoFilter="1">
      <pageMargins left="0.511811024" right="0.511811024" top="0.78740157499999996" bottom="0.78740157499999996" header="0.31496062000000002" footer="0.31496062000000002"/>
      <autoFilter ref="A1:AB37" xr:uid="{1C3929B4-C6E2-4CDA-B774-5CE2A2E3FAF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940A438-8AB3-478E-A6C3-F25E0B9121E9}" filter="1" showAutoFilter="1">
      <pageMargins left="0.511811024" right="0.511811024" top="0.78740157499999996" bottom="0.78740157499999996" header="0.31496062000000002" footer="0.31496062000000002"/>
      <autoFilter ref="A1:AB35" xr:uid="{C9743434-5359-4921-BE05-49D2EECCB23E}"/>
    </customSheetView>
    <customSheetView guid="{1E4EC2D5-4BED-4E94-8067-1F764EF4684B}" filter="1" showAutoFilter="1">
      <pageMargins left="0.511811024" right="0.511811024" top="0.78740157499999996" bottom="0.78740157499999996" header="0.31496062000000002" footer="0.31496062000000002"/>
      <autoFilter ref="B2:AB37" xr:uid="{331F8BC9-F42F-41B0-85FC-E1D34A3A9A75}"/>
    </customSheetView>
    <customSheetView guid="{BA668BF7-88B2-4B76-BB74-15E397F860C7}" filter="1" showAutoFilter="1">
      <pageMargins left="0.511811024" right="0.511811024" top="0.78740157499999996" bottom="0.78740157499999996" header="0.31496062000000002" footer="0.31496062000000002"/>
      <autoFilter ref="A1:AB35" xr:uid="{DD6F6147-9E9F-42DB-80F5-D38D36F27471}">
        <filterColumn colId="12">
          <filters>
            <filter val="MULT PRIV/ COADM"/>
          </filters>
        </filterColumn>
      </autoFilter>
    </customSheetView>
    <customSheetView guid="{30BFABE2-DB4A-47DA-84EC-6DCC5D334E31}" filter="1" showAutoFilter="1">
      <pageMargins left="0.511811024" right="0.511811024" top="0.78740157499999996" bottom="0.78740157499999996" header="0.31496062000000002" footer="0.31496062000000002"/>
      <autoFilter ref="A1:AB35" xr:uid="{66B45B72-103B-46A8-9F4A-08E2813674F5}">
        <filterColumn colId="7">
          <filters>
            <filter val="Status"/>
            <filter val="Pode Operar"/>
          </filters>
        </filterColumn>
      </autoFilter>
    </customSheetView>
    <customSheetView guid="{CC5A4B66-F45B-44DC-A572-608D0954A67C}" filter="1" showAutoFilter="1">
      <pageMargins left="0.511811024" right="0.511811024" top="0.78740157499999996" bottom="0.78740157499999996" header="0.31496062000000002" footer="0.31496062000000002"/>
      <autoFilter ref="A1:AB37" xr:uid="{55127470-2F7F-4434-BCB9-A04079972DD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0233BC04-FD85-41A5-9C40-16B9E4A4B89E}" filter="1" showAutoFilter="1">
      <pageMargins left="0.511811024" right="0.511811024" top="0.78740157499999996" bottom="0.78740157499999996" header="0.31496062000000002" footer="0.31496062000000002"/>
      <autoFilter ref="A2:AB35" xr:uid="{88EE5CC1-9D32-4E27-8539-62FB1AE7AC28}">
        <filterColumn colId="12">
          <filters>
            <filter val="MULT PRIV/ COADM"/>
          </filters>
        </filterColumn>
      </autoFilter>
    </customSheetView>
    <customSheetView guid="{A03F6324-32AD-4C9F-948D-DAE23B3191E6}" filter="1" showAutoFilter="1">
      <pageMargins left="0.511811024" right="0.511811024" top="0.78740157499999996" bottom="0.78740157499999996" header="0.31496062000000002" footer="0.31496062000000002"/>
      <autoFilter ref="B2:AB37" xr:uid="{2523DB44-684D-49F9-B80D-41597D43FB78}"/>
    </customSheetView>
    <customSheetView guid="{5935CB24-4855-44AB-A1A4-EA18BA3B9025}" filter="1" showAutoFilter="1">
      <pageMargins left="0.511811024" right="0.511811024" top="0.78740157499999996" bottom="0.78740157499999996" header="0.31496062000000002" footer="0.31496062000000002"/>
      <autoFilter ref="B2:AB37" xr:uid="{3C16DE86-2FE7-4FB7-BBB7-6D56C969956F}"/>
    </customSheetView>
    <customSheetView guid="{2EEAD0EA-1DAF-4D67-89FA-0B4280422251}" filter="1" showAutoFilter="1">
      <pageMargins left="0.511811024" right="0.511811024" top="0.78740157499999996" bottom="0.78740157499999996" header="0.31496062000000002" footer="0.31496062000000002"/>
      <autoFilter ref="A1:AB37" xr:uid="{A9A6BA05-6A2D-46E3-B1DE-924A9DDDFE6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5073CD4D-10B5-448C-B811-E48AC92E3CB7}" filter="1" showAutoFilter="1">
      <pageMargins left="0.511811024" right="0.511811024" top="0.78740157499999996" bottom="0.78740157499999996" header="0.31496062000000002" footer="0.31496062000000002"/>
      <autoFilter ref="F2:F42" xr:uid="{F1E21B8B-18AA-4063-B066-DC2A72343332}"/>
    </customSheetView>
    <customSheetView guid="{1754FE56-D610-4854-AAAA-E394267BA5D1}" filter="1" showAutoFilter="1">
      <pageMargins left="0.511811024" right="0.511811024" top="0.78740157499999996" bottom="0.78740157499999996" header="0.31496062000000002" footer="0.31496062000000002"/>
      <autoFilter ref="F2:F42" xr:uid="{AA98E880-158D-4954-847B-16B2F805732D}"/>
    </customSheetView>
    <customSheetView guid="{B3E7094B-BBAD-46EA-A54D-E39B6785D9AC}" filter="1" showAutoFilter="1">
      <pageMargins left="0.511811024" right="0.511811024" top="0.78740157499999996" bottom="0.78740157499999996" header="0.31496062000000002" footer="0.31496062000000002"/>
      <autoFilter ref="A1:F35" xr:uid="{56E9E914-F6F3-4C87-ABC9-0228560B0F5C}"/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B2:AB37" xr:uid="{A997AA4F-991A-4B32-8263-CC4C4E0826F4}">
        <filterColumn colId="6">
          <filters blank="1">
            <filter val="Ativo"/>
            <filter val="Inativo"/>
          </filters>
        </filterColumn>
      </autoFilter>
    </customSheetView>
    <customSheetView guid="{EB172017-50D6-4E5A-93EF-3DC0E9A51791}" filter="1" showAutoFilter="1">
      <pageMargins left="0.511811024" right="0.511811024" top="0.78740157499999996" bottom="0.78740157499999996" header="0.31496062000000002" footer="0.31496062000000002"/>
      <autoFilter ref="A1:AB37" xr:uid="{A6B6B026-02E3-48B5-8FB1-F6B8D6156C0F}">
        <filterColumn colId="7">
          <filters blank="1">
            <filter val="Ativo"/>
          </filters>
        </filterColumn>
      </autoFilter>
    </customSheetView>
    <customSheetView guid="{3017FDE2-5A23-4DF2-BF56-B741378CA6E0}" filter="1" showAutoFilter="1">
      <pageMargins left="0.511811024" right="0.511811024" top="0.78740157499999996" bottom="0.78740157499999996" header="0.31496062000000002" footer="0.31496062000000002"/>
      <autoFilter ref="B2:AB37" xr:uid="{17045764-B8F2-4A5B-A0CF-B7534D71461C}"/>
    </customSheetView>
    <customSheetView guid="{C8F4D202-33BB-461E-9579-A34FB9880171}" filter="1" showAutoFilter="1">
      <pageMargins left="0.511811024" right="0.511811024" top="0.78740157499999996" bottom="0.78740157499999996" header="0.31496062000000002" footer="0.31496062000000002"/>
      <autoFilter ref="D2:E33" xr:uid="{2B726DF0-690A-4680-A7DE-F881EFD3B405}">
        <filterColumn colId="1">
          <filters>
            <filter val="RJ"/>
          </filters>
        </filterColumn>
      </autoFilter>
    </customSheetView>
    <customSheetView guid="{9C000CA0-7B26-4696-AC3B-385C95912D1B}" filter="1" showAutoFilter="1">
      <pageMargins left="0.511811024" right="0.511811024" top="0.78740157499999996" bottom="0.78740157499999996" header="0.31496062000000002" footer="0.31496062000000002"/>
      <autoFilter ref="A1:AB42" xr:uid="{18540E7F-7068-40C1-8A81-2DA2FDC0D573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773551B-9846-486D-8D69-CED3605B66C6}" filter="1" showAutoFilter="1">
      <pageMargins left="0.511811024" right="0.511811024" top="0.78740157499999996" bottom="0.78740157499999996" header="0.31496062000000002" footer="0.31496062000000002"/>
      <autoFilter ref="H1:I35" xr:uid="{B7D45430-CFDE-4F00-93DF-49C1CFFD03D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477F208F-DFD5-41D5-94ED-4AD503DD4037}" filter="1" showAutoFilter="1">
      <pageMargins left="0.511811024" right="0.511811024" top="0.78740157499999996" bottom="0.78740157499999996" header="0.31496062000000002" footer="0.31496062000000002"/>
      <autoFilter ref="A1:AB35" xr:uid="{0FF8FADF-2A0F-4B46-BA45-A4AF2AE00D15}">
        <filterColumn colId="4">
          <filters>
            <filter val="DF"/>
            <filter val="RJ"/>
          </filters>
        </filterColumn>
      </autoFilter>
    </customSheetView>
    <customSheetView guid="{B3C344E1-80FC-4A2A-BB07-76864360F086}" filter="1" showAutoFilter="1">
      <pageMargins left="0.511811024" right="0.511811024" top="0.78740157499999996" bottom="0.78740157499999996" header="0.31496062000000002" footer="0.31496062000000002"/>
      <autoFilter ref="B2:AB42" xr:uid="{F7C1194F-63EE-4808-A8F3-7DAC5A53A531}"/>
    </customSheetView>
    <customSheetView guid="{CE414C24-45A7-4B78-90FD-02424ACC8FAE}" filter="1" showAutoFilter="1">
      <pageMargins left="0.511811024" right="0.511811024" top="0.78740157499999996" bottom="0.78740157499999996" header="0.31496062000000002" footer="0.31496062000000002"/>
      <autoFilter ref="B2:AB37" xr:uid="{358E0317-F4E6-4FC0-8D62-93B88FAD75FA}"/>
    </customSheetView>
    <customSheetView guid="{E92CCBAA-A42E-4E8E-8564-92D556ABC9DB}" filter="1" showAutoFilter="1">
      <pageMargins left="0.511811024" right="0.511811024" top="0.78740157499999996" bottom="0.78740157499999996" header="0.31496062000000002" footer="0.31496062000000002"/>
      <autoFilter ref="A1:AB42" xr:uid="{83D17757-B8D9-4A3A-9F50-95C5BC0058A7}"/>
    </customSheetView>
    <customSheetView guid="{FFBD3735-14DE-4860-9A09-63E6831D9EE4}" filter="1" showAutoFilter="1">
      <pageMargins left="0.511811024" right="0.511811024" top="0.78740157499999996" bottom="0.78740157499999996" header="0.31496062000000002" footer="0.31496062000000002"/>
      <autoFilter ref="A1:AB42" xr:uid="{4A57C94D-9848-4CFB-BA6E-5034876ED2BF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B047797-865B-49D0-94BA-CC8037104FDE}" filter="1" showAutoFilter="1">
      <pageMargins left="0.511811024" right="0.511811024" top="0.78740157499999996" bottom="0.78740157499999996" header="0.31496062000000002" footer="0.31496062000000002"/>
      <autoFilter ref="A1:AB35" xr:uid="{0CF9FF44-A024-4E1F-828C-2BE1E8A58FF9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F4111A1A-5752-44B0-BCC1-FEAC804257CA}" filter="1" showAutoFilter="1">
      <pageMargins left="0.511811024" right="0.511811024" top="0.78740157499999996" bottom="0.78740157499999996" header="0.31496062000000002" footer="0.31496062000000002"/>
      <autoFilter ref="F2:AB42" xr:uid="{06180E4B-F027-458A-A1CF-854180F3D17A}"/>
    </customSheetView>
    <customSheetView guid="{37D0EF3D-D781-4FB3-ACF3-5014C61B1DEB}" filter="1" showAutoFilter="1">
      <pageMargins left="0.511811024" right="0.511811024" top="0.78740157499999996" bottom="0.78740157499999996" header="0.31496062000000002" footer="0.31496062000000002"/>
      <autoFilter ref="A2:AB35" xr:uid="{89D03923-7985-4AAB-8994-240BD1E8278E}"/>
    </customSheetView>
    <customSheetView guid="{F1452D59-979F-4BE8-B095-D48B4FEC1568}" filter="1" showAutoFilter="1">
      <pageMargins left="0.511811024" right="0.511811024" top="0.78740157499999996" bottom="0.78740157499999996" header="0.31496062000000002" footer="0.31496062000000002"/>
      <autoFilter ref="B2:Q37" xr:uid="{0B2F31AC-4BB2-41DE-9D06-EDF6EBDFC39B}">
        <filterColumn colId="13">
          <filters blank="1">
            <filter val="IBOVESPA"/>
          </filters>
        </filterColumn>
      </autoFilter>
    </customSheetView>
    <customSheetView guid="{B1FE18AA-7C8B-4730-B52F-21DF84FEAFCF}" filter="1" showAutoFilter="1">
      <pageMargins left="0.511811024" right="0.511811024" top="0.78740157499999996" bottom="0.78740157499999996" header="0.31496062000000002" footer="0.31496062000000002"/>
      <autoFilter ref="A1:AB37" xr:uid="{8DAB00B1-95DE-414C-998C-F8DD03A9AB41}"/>
    </customSheetView>
    <customSheetView guid="{79F563B9-2712-449A-ACAB-420C61B90C8D}" filter="1" showAutoFilter="1">
      <pageMargins left="0.511811024" right="0.511811024" top="0.78740157499999996" bottom="0.78740157499999996" header="0.31496062000000002" footer="0.31496062000000002"/>
      <autoFilter ref="A1:AB35" xr:uid="{5D4A47F1-2D19-44E9-9754-3E1FCDD434ED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A8B9CCED-9221-4298-AFE5-5486B37D032D}" filter="1" showAutoFilter="1">
      <pageMargins left="0.511811024" right="0.511811024" top="0.78740157499999996" bottom="0.78740157499999996" header="0.31496062000000002" footer="0.31496062000000002"/>
      <autoFilter ref="A2:AB35" xr:uid="{3CB9390B-D885-4D6D-AF79-296BFD1E9A43}">
        <filterColumn colId="8">
          <filters>
            <filter val="Sem Saldo"/>
          </filters>
        </filterColumn>
      </autoFilter>
    </customSheetView>
    <customSheetView guid="{DB4B313E-9FB4-46E9-9BE9-F5C4F87522AC}" filter="1" showAutoFilter="1">
      <pageMargins left="0.511811024" right="0.511811024" top="0.78740157499999996" bottom="0.78740157499999996" header="0.31496062000000002" footer="0.31496062000000002"/>
      <autoFilter ref="A1:AB35" xr:uid="{D88E4947-0355-43F4-A881-A78AEADFB37B}"/>
    </customSheetView>
    <customSheetView guid="{D951E102-9658-4C74-B95E-96ACB2EF1DB7}" filter="1" showAutoFilter="1">
      <pageMargins left="0.511811024" right="0.511811024" top="0.78740157499999996" bottom="0.78740157499999996" header="0.31496062000000002" footer="0.31496062000000002"/>
      <autoFilter ref="B2:AB37" xr:uid="{C3394C9A-B828-4497-A471-02A930E1C4B9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647FE35-D348-473A-A9F0-9F439B9A332E}" filter="1" showAutoFilter="1">
      <pageMargins left="0.511811024" right="0.511811024" top="0.78740157499999996" bottom="0.78740157499999996" header="0.31496062000000002" footer="0.31496062000000002"/>
      <autoFilter ref="A1:AB35" xr:uid="{56B8D1BD-2130-4F0C-9736-B3A13A3C0472}"/>
    </customSheetView>
    <customSheetView guid="{4B522EF0-CCE1-40EC-B674-7229261BC665}" filter="1" showAutoFilter="1">
      <pageMargins left="0.511811024" right="0.511811024" top="0.78740157499999996" bottom="0.78740157499999996" header="0.31496062000000002" footer="0.31496062000000002"/>
      <autoFilter ref="A2:AB35" xr:uid="{48A183AF-01C8-4A07-B7B0-867170964E1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EC370A7-75D6-4F72-A7CE-4791F27D786E}" filter="1" showAutoFilter="1">
      <pageMargins left="0.511811024" right="0.511811024" top="0.78740157499999996" bottom="0.78740157499999996" header="0.31496062000000002" footer="0.31496062000000002"/>
      <autoFilter ref="A1:AB35" xr:uid="{0E542F3D-EDF5-4C10-B9B9-9A3AF3E3A8D2}"/>
    </customSheetView>
    <customSheetView guid="{37D4A700-D32C-4523-B75B-034DBD6EDC57}" filter="1" showAutoFilter="1">
      <pageMargins left="0.511811024" right="0.511811024" top="0.78740157499999996" bottom="0.78740157499999996" header="0.31496062000000002" footer="0.31496062000000002"/>
      <autoFilter ref="A1:AB42" xr:uid="{369AE036-BDF0-47B4-A42A-B8F145765E10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3617BC0E-AC4B-4AF4-BD35-0FCE7DD64D4F}" filter="1" showAutoFilter="1">
      <pageMargins left="0.511811024" right="0.511811024" top="0.78740157499999996" bottom="0.78740157499999996" header="0.31496062000000002" footer="0.31496062000000002"/>
      <autoFilter ref="B2:AB37" xr:uid="{B923D626-A2AE-4F1E-AC20-4A85525CA18D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EB80310C-C685-4997-80AD-0ACF9B1D5009}" filter="1" showAutoFilter="1">
      <pageMargins left="0.511811024" right="0.511811024" top="0.78740157499999996" bottom="0.78740157499999996" header="0.31496062000000002" footer="0.31496062000000002"/>
      <autoFilter ref="B2:AB37" xr:uid="{E4E7C6E5-65F5-4931-BEE9-AA558F6862E5}"/>
    </customSheetView>
    <customSheetView guid="{3D96E7D4-2B82-45B4-AC14-4DAEEA4A1546}" filter="1" showAutoFilter="1">
      <pageMargins left="0.511811024" right="0.511811024" top="0.78740157499999996" bottom="0.78740157499999996" header="0.31496062000000002" footer="0.31496062000000002"/>
      <autoFilter ref="A2:AB35" xr:uid="{3B830A14-A313-4726-8D46-BA9D8BA257F8}"/>
    </customSheetView>
    <customSheetView guid="{381D7101-2971-439C-AADB-19FA417BDCD8}" filter="1" showAutoFilter="1">
      <pageMargins left="0.511811024" right="0.511811024" top="0.78740157499999996" bottom="0.78740157499999996" header="0.31496062000000002" footer="0.31496062000000002"/>
      <autoFilter ref="A1:AB35" xr:uid="{E594C161-602A-467E-919E-22664E73DFB3}"/>
    </customSheetView>
    <customSheetView guid="{B2FE2D24-8C90-4302-AD0A-B695C2AC36D8}" filter="1" showAutoFilter="1">
      <pageMargins left="0.511811024" right="0.511811024" top="0.78740157499999996" bottom="0.78740157499999996" header="0.31496062000000002" footer="0.31496062000000002"/>
      <autoFilter ref="D2:F42" xr:uid="{C0171781-55DB-431A-8713-0D75127796BC}"/>
    </customSheetView>
    <customSheetView guid="{B72224A1-9659-421F-BB65-68FA9FA20427}" filter="1" showAutoFilter="1">
      <pageMargins left="0.511811024" right="0.511811024" top="0.78740157499999996" bottom="0.78740157499999996" header="0.31496062000000002" footer="0.31496062000000002"/>
      <autoFilter ref="A1:AB37" xr:uid="{FF74AA50-74AC-454A-8961-0F3FA43ED647}"/>
    </customSheetView>
    <customSheetView guid="{DFE6A951-583A-455D-AF7E-866BBD01FDC7}" filter="1" showAutoFilter="1">
      <pageMargins left="0.511811024" right="0.511811024" top="0.78740157499999996" bottom="0.78740157499999996" header="0.31496062000000002" footer="0.31496062000000002"/>
      <autoFilter ref="A1:AB35" xr:uid="{6E5C357B-1D9B-46B9-B2D2-ED9C0E9944F9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D95829D8-D06A-4F1F-93D9-EE0580380216}" filter="1" showAutoFilter="1">
      <pageMargins left="0.511811024" right="0.511811024" top="0.78740157499999996" bottom="0.78740157499999996" header="0.31496062000000002" footer="0.31496062000000002"/>
      <autoFilter ref="A1:AB35" xr:uid="{94D8DC37-250E-4E7B-A74C-6C77769D8D2D}">
        <filterColumn colId="11">
          <filters blank="1">
            <filter val="Data distrato"/>
          </filters>
        </filterColumn>
      </autoFilter>
    </customSheetView>
    <customSheetView guid="{0EFB304D-999E-481E-A97E-1351783EBCCA}" filter="1" showAutoFilter="1">
      <pageMargins left="0.511811024" right="0.511811024" top="0.78740157499999996" bottom="0.78740157499999996" header="0.31496062000000002" footer="0.31496062000000002"/>
      <autoFilter ref="D2:F42" xr:uid="{049BB077-DA82-410D-9821-B002C8BA3A31}"/>
    </customSheetView>
    <customSheetView guid="{6F927863-F550-4ADA-B239-4EB222E102A3}" filter="1" showAutoFilter="1">
      <pageMargins left="0.511811024" right="0.511811024" top="0.78740157499999996" bottom="0.78740157499999996" header="0.31496062000000002" footer="0.31496062000000002"/>
      <autoFilter ref="E2:F42" xr:uid="{7AEC4B7B-5BA5-4340-A094-189029F4EA50}"/>
    </customSheetView>
    <customSheetView guid="{AF098A76-8DB8-43A2-9C2C-25C1886087E9}" filter="1" showAutoFilter="1">
      <pageMargins left="0.511811024" right="0.511811024" top="0.78740157499999996" bottom="0.78740157499999996" header="0.31496062000000002" footer="0.31496062000000002"/>
      <autoFilter ref="A2:AB35" xr:uid="{D5FA0A37-EBFD-4542-9DC9-CA183794F37B}"/>
    </customSheetView>
    <customSheetView guid="{AD454C38-1AFC-45C2-B7A7-6FD3A4697C14}" filter="1" showAutoFilter="1">
      <pageMargins left="0.511811024" right="0.511811024" top="0.78740157499999996" bottom="0.78740157499999996" header="0.31496062000000002" footer="0.31496062000000002"/>
      <autoFilter ref="A2:AB35" xr:uid="{3010B69F-B0CD-4DFC-AA5B-160D21999FF9}">
        <filterColumn colId="7">
          <filters>
            <filter val="Ativo"/>
          </filters>
        </filterColumn>
      </autoFilter>
    </customSheetView>
    <customSheetView guid="{50DBBD49-DDD2-4D62-8242-FFC071918DC6}" filter="1" showAutoFilter="1">
      <pageMargins left="0.511811024" right="0.511811024" top="0.78740157499999996" bottom="0.78740157499999996" header="0.31496062000000002" footer="0.31496062000000002"/>
      <autoFilter ref="A1:AF37" xr:uid="{F8BD3B10-B4E3-4681-A15B-DCB163928A27}"/>
    </customSheetView>
    <customSheetView guid="{07ACC3B8-4AD1-4091-9EDE-2236842F820A}" filter="1" showAutoFilter="1">
      <pageMargins left="0.511811024" right="0.511811024" top="0.78740157499999996" bottom="0.78740157499999996" header="0.31496062000000002" footer="0.31496062000000002"/>
      <autoFilter ref="B2:AB37" xr:uid="{7391709A-9C86-42B7-B765-1555B8CA0D2F}"/>
    </customSheetView>
    <customSheetView guid="{56A0FBD9-9606-49D6-B9AA-621F7B59CDAF}" filter="1" showAutoFilter="1">
      <pageMargins left="0.511811024" right="0.511811024" top="0.78740157499999996" bottom="0.78740157499999996" header="0.31496062000000002" footer="0.31496062000000002"/>
      <autoFilter ref="A2:AB35" xr:uid="{DA003135-B46E-488D-BCC4-83CB61EE48F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75C21DF-4FF0-4FF0-BC07-CAD2732C5C7B}" filter="1" showAutoFilter="1">
      <pageMargins left="0.511811024" right="0.511811024" top="0.78740157499999996" bottom="0.78740157499999996" header="0.31496062000000002" footer="0.31496062000000002"/>
      <autoFilter ref="A1:AB37" xr:uid="{ADFB2ECA-6175-44A1-BC33-C01C4ABE0A0B}">
        <filterColumn colId="6">
          <filters blank="1"/>
        </filterColumn>
      </autoFilter>
    </customSheetView>
    <customSheetView guid="{B88A32EE-E1E0-4499-949F-C4439782D67C}" filter="1" showAutoFilter="1">
      <pageMargins left="0.511811024" right="0.511811024" top="0.78740157499999996" bottom="0.78740157499999996" header="0.31496062000000002" footer="0.31496062000000002"/>
      <autoFilter ref="A2:AB35" xr:uid="{5666995B-6650-45BB-A56C-81AE3EFEEFB6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35C082E-049E-42EB-8D6D-47DBB709F611}" filter="1" showAutoFilter="1">
      <pageMargins left="0.511811024" right="0.511811024" top="0.78740157499999996" bottom="0.78740157499999996" header="0.31496062000000002" footer="0.31496062000000002"/>
      <autoFilter ref="A1:AB35" xr:uid="{49FA9371-97D2-457A-A618-D8787A39871E}"/>
    </customSheetView>
    <customSheetView guid="{CF8005EC-F348-495E-A492-7AF1876C3E13}" filter="1" showAutoFilter="1">
      <pageMargins left="0.511811024" right="0.511811024" top="0.78740157499999996" bottom="0.78740157499999996" header="0.31496062000000002" footer="0.31496062000000002"/>
      <autoFilter ref="F2:F42" xr:uid="{ABDD8713-70BC-4F87-B405-A9E03A6A81D4}"/>
    </customSheetView>
    <customSheetView guid="{D78B05E1-B600-4659-9D86-BAE7DD403BE2}" filter="1" showAutoFilter="1">
      <pageMargins left="0.511811024" right="0.511811024" top="0.78740157499999996" bottom="0.78740157499999996" header="0.31496062000000002" footer="0.31496062000000002"/>
      <autoFilter ref="B2:AB37" xr:uid="{213DD202-4CFE-4B48-9C9C-CBC39725E238}"/>
    </customSheetView>
    <customSheetView guid="{F17AA6FE-1986-41FB-9BA2-541C21746D94}" filter="1" showAutoFilter="1">
      <pageMargins left="0.511811024" right="0.511811024" top="0.78740157499999996" bottom="0.78740157499999996" header="0.31496062000000002" footer="0.31496062000000002"/>
      <autoFilter ref="D2:F42" xr:uid="{9FEF149B-5358-40E9-9509-7C2DF5FF767A}"/>
    </customSheetView>
    <customSheetView guid="{59799A66-B7AA-4E93-BE1E-C830958D99E2}" filter="1" showAutoFilter="1">
      <pageMargins left="0.511811024" right="0.511811024" top="0.78740157499999996" bottom="0.78740157499999996" header="0.31496062000000002" footer="0.31496062000000002"/>
      <autoFilter ref="A2:AB35" xr:uid="{0F11D718-DC3F-475E-8913-0E6A8004CE10}"/>
    </customSheetView>
    <customSheetView guid="{E6DCC70F-B69A-41DE-A514-26FDF0EFB0B5}" filter="1" showAutoFilter="1">
      <pageMargins left="0.511811024" right="0.511811024" top="0.78740157499999996" bottom="0.78740157499999996" header="0.31496062000000002" footer="0.31496062000000002"/>
      <autoFilter ref="K2:K42" xr:uid="{9F08C1EF-B71C-4F03-A675-F8F129A491F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FB0D668-5306-4D81-9D4E-6EA6AB4C30AE}" filter="1" showAutoFilter="1">
      <pageMargins left="0.511811024" right="0.511811024" top="0.78740157499999996" bottom="0.78740157499999996" header="0.31496062000000002" footer="0.31496062000000002"/>
      <autoFilter ref="A2:AB35" xr:uid="{685FF955-E795-4406-A95D-36117ED896E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F6A32A1A-2E60-49F7-91A7-34E31BFC01BF}" filter="1" showAutoFilter="1">
      <pageMargins left="0.511811024" right="0.511811024" top="0.78740157499999996" bottom="0.78740157499999996" header="0.31496062000000002" footer="0.31496062000000002"/>
      <autoFilter ref="A1:AB35" xr:uid="{168A9B4E-7ADD-4A5D-9346-8BB04A60FE45}"/>
    </customSheetView>
    <customSheetView guid="{084A2EB6-B072-43C5-B5F8-8A4D900C69D9}" filter="1" showAutoFilter="1">
      <pageMargins left="0.511811024" right="0.511811024" top="0.78740157499999996" bottom="0.78740157499999996" header="0.31496062000000002" footer="0.31496062000000002"/>
      <autoFilter ref="A1:AB37" xr:uid="{7DB2430F-935E-4C69-BC33-F0A2335E3CE3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DEC1A6F5-CC4A-439C-AF76-5B784544465C}" filter="1" showAutoFilter="1">
      <pageMargins left="0.511811024" right="0.511811024" top="0.78740157499999996" bottom="0.78740157499999996" header="0.31496062000000002" footer="0.31496062000000002"/>
      <autoFilter ref="A1:AB35" xr:uid="{DC8CF9F5-E77B-44A1-9A5F-F7F29269619D}">
        <filterColumn colId="7">
          <filters>
            <filter val="Pode Operar"/>
          </filters>
        </filterColumn>
      </autoFilter>
    </customSheetView>
    <customSheetView guid="{9FBF7B91-33F4-475B-B593-5C5CAD31E43D}" filter="1" showAutoFilter="1">
      <pageMargins left="0.511811024" right="0.511811024" top="0.78740157499999996" bottom="0.78740157499999996" header="0.31496062000000002" footer="0.31496062000000002"/>
      <autoFilter ref="A2:AB35" xr:uid="{18740A70-73A9-4148-AA34-BC18A6DDDA4E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66409C87-E5D5-4AD2-9A87-97101834E4E2}" filter="1" showAutoFilter="1">
      <pageMargins left="0.511811024" right="0.511811024" top="0.78740157499999996" bottom="0.78740157499999996" header="0.31496062000000002" footer="0.31496062000000002"/>
      <autoFilter ref="D2:F42" xr:uid="{9BA72A6C-01F2-454B-A432-32DB0D6954A8}"/>
    </customSheetView>
    <customSheetView guid="{033136DD-DB5B-4785-81C3-99D1848E3240}" filter="1" showAutoFilter="1">
      <pageMargins left="0.511811024" right="0.511811024" top="0.78740157499999996" bottom="0.78740157499999996" header="0.31496062000000002" footer="0.31496062000000002"/>
      <autoFilter ref="F2:F42" xr:uid="{21C41308-D025-4678-A7C6-732B9161FF86}"/>
    </customSheetView>
    <customSheetView guid="{3B1F88BA-52CD-4D9F-9014-88D1DB14C251}" filter="1" showAutoFilter="1">
      <pageMargins left="0.511811024" right="0.511811024" top="0.78740157499999996" bottom="0.78740157499999996" header="0.31496062000000002" footer="0.31496062000000002"/>
      <autoFilter ref="A1:AB35" xr:uid="{D70A89A5-A9A8-4403-B8A6-9DFFB2AFCBD9}"/>
    </customSheetView>
    <customSheetView guid="{004787D7-6620-46B6-8DA6-48CAE619F182}" filter="1" showAutoFilter="1">
      <pageMargins left="0.511811024" right="0.511811024" top="0.78740157499999996" bottom="0.78740157499999996" header="0.31496062000000002" footer="0.31496062000000002"/>
      <autoFilter ref="B2:AB37" xr:uid="{67B11C99-4EAA-488F-987E-03A9B4AA6EC1}"/>
    </customSheetView>
    <customSheetView guid="{381D36B7-6A6F-4EAD-B7F8-4E667BE0C92D}" filter="1" showAutoFilter="1">
      <pageMargins left="0.511811024" right="0.511811024" top="0.78740157499999996" bottom="0.78740157499999996" header="0.31496062000000002" footer="0.31496062000000002"/>
      <autoFilter ref="B2:AB37" xr:uid="{ABF04933-9A9D-4A5C-B31B-93A1AFE3E0FD}"/>
    </customSheetView>
    <customSheetView guid="{04F95E25-E6BA-49B5-8DE0-8E026E0319BA}" filter="1" showAutoFilter="1">
      <pageMargins left="0.511811024" right="0.511811024" top="0.78740157499999996" bottom="0.78740157499999996" header="0.31496062000000002" footer="0.31496062000000002"/>
      <autoFilter ref="B2:AB37" xr:uid="{C84AA972-5881-4834-A7BD-8CAFEAA70109}"/>
    </customSheetView>
    <customSheetView guid="{577CCFA6-7631-4851-9DAF-BFCD674A310B}" filter="1" showAutoFilter="1">
      <pageMargins left="0.511811024" right="0.511811024" top="0.78740157499999996" bottom="0.78740157499999996" header="0.31496062000000002" footer="0.31496062000000002"/>
      <autoFilter ref="K2:K42" xr:uid="{0F104EAF-7234-4BFD-A22B-CF6FD135E8D0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4BBEB89-1512-45AF-9386-170D4DD8A669}" filter="1" showAutoFilter="1">
      <pageMargins left="0.511811024" right="0.511811024" top="0.78740157499999996" bottom="0.78740157499999996" header="0.31496062000000002" footer="0.31496062000000002"/>
      <autoFilter ref="A1:AB42" xr:uid="{152118AF-7EA6-4D49-8140-7F3209891664}">
        <filterColumn colId="4">
          <filters blank="1">
            <filter val="DF"/>
            <filter val="RJ"/>
            <filter val="UF"/>
          </filters>
        </filterColumn>
      </autoFilter>
    </customSheetView>
    <customSheetView guid="{85F5B0CC-9AD4-40FE-9CC8-70ACCA05162D}" filter="1" showAutoFilter="1">
      <pageMargins left="0.511811024" right="0.511811024" top="0.78740157499999996" bottom="0.78740157499999996" header="0.31496062000000002" footer="0.31496062000000002"/>
      <autoFilter ref="B2:AB42" xr:uid="{A4DF34A7-8F08-4961-80C1-8F797D72C93E}"/>
    </customSheetView>
    <customSheetView guid="{0F8921FD-357D-492D-B99C-26591AD3B40C}" filter="1" showAutoFilter="1">
      <pageMargins left="0.511811024" right="0.511811024" top="0.78740157499999996" bottom="0.78740157499999996" header="0.31496062000000002" footer="0.31496062000000002"/>
      <autoFilter ref="A1:AB35" xr:uid="{6334B3FF-F85D-45CB-8478-7143597B21CA}">
        <filterColumn colId="17">
          <filters>
            <filter val="Observações Backoffice"/>
          </filters>
        </filterColumn>
      </autoFilter>
    </customSheetView>
    <customSheetView guid="{106BD9EE-F2E6-4597-8C10-1AB124BF8BCB}" filter="1" showAutoFilter="1">
      <pageMargins left="0.511811024" right="0.511811024" top="0.78740157499999996" bottom="0.78740157499999996" header="0.31496062000000002" footer="0.31496062000000002"/>
      <autoFilter ref="A1:AB37" xr:uid="{8671E88E-7075-4DD2-8316-C3802EE97F5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BD2C7CC-7C29-4DFC-BD48-B42F33822CA8}" filter="1" showAutoFilter="1">
      <pageMargins left="0.511811024" right="0.511811024" top="0.78740157499999996" bottom="0.78740157499999996" header="0.31496062000000002" footer="0.31496062000000002"/>
      <autoFilter ref="A1:AB35" xr:uid="{4A004B18-523D-4E84-844A-F2B1512A54C3}"/>
    </customSheetView>
    <customSheetView guid="{F2FA9649-2C98-46BA-9BF1-0922A6186044}" filter="1" showAutoFilter="1">
      <pageMargins left="0.511811024" right="0.511811024" top="0.78740157499999996" bottom="0.78740157499999996" header="0.31496062000000002" footer="0.31496062000000002"/>
      <autoFilter ref="A2:AB35" xr:uid="{27FCB3FC-0AA5-4F51-8BA1-FC7189076909}">
        <filterColumn colId="8">
          <filters>
            <filter val="Monitoramento"/>
          </filters>
        </filterColumn>
      </autoFilter>
    </customSheetView>
    <customSheetView guid="{68760AB9-7A70-49A2-A7A8-A3905B5EC201}" filter="1" showAutoFilter="1">
      <pageMargins left="0.511811024" right="0.511811024" top="0.78740157499999996" bottom="0.78740157499999996" header="0.31496062000000002" footer="0.31496062000000002"/>
      <autoFilter ref="A1:AB35" xr:uid="{84F08703-BA2C-41CB-B02B-A49BB93A666D}"/>
    </customSheetView>
    <customSheetView guid="{C0EBEDAA-A3BE-49A0-880C-E36097400285}" filter="1" showAutoFilter="1">
      <pageMargins left="0.511811024" right="0.511811024" top="0.78740157499999996" bottom="0.78740157499999996" header="0.31496062000000002" footer="0.31496062000000002"/>
      <autoFilter ref="K2:K42" xr:uid="{C7196A65-B4BA-404F-BADB-8B29615AE832}"/>
    </customSheetView>
    <customSheetView guid="{D27E21E5-4CE4-477D-AB52-C64522FC55EF}" filter="1" showAutoFilter="1">
      <pageMargins left="0.511811024" right="0.511811024" top="0.78740157499999996" bottom="0.78740157499999996" header="0.31496062000000002" footer="0.31496062000000002"/>
      <autoFilter ref="A1:AB35" xr:uid="{7BEAD572-BDDC-4E60-A7E8-8564914A1CBD}">
        <filterColumn colId="12">
          <filters>
            <filter val="FUND"/>
            <filter val="MULT PRIV/ COADM"/>
          </filters>
        </filterColumn>
      </autoFilter>
    </customSheetView>
    <customSheetView guid="{77EA2287-A63E-4C72-B03F-B82EBB7E42E5}" filter="1" showAutoFilter="1">
      <pageMargins left="0.511811024" right="0.511811024" top="0.78740157499999996" bottom="0.78740157499999996" header="0.31496062000000002" footer="0.31496062000000002"/>
      <autoFilter ref="J1:P35" xr:uid="{654A0072-D786-4497-BFE5-A73677DAF72E}"/>
    </customSheetView>
    <customSheetView guid="{964A8619-7FBF-4CCD-8C65-BED4688A1F2D}" filter="1" showAutoFilter="1">
      <pageMargins left="0.511811024" right="0.511811024" top="0.78740157499999996" bottom="0.78740157499999996" header="0.31496062000000002" footer="0.31496062000000002"/>
      <autoFilter ref="A1:AB42" xr:uid="{5DF8AABE-FC1B-42F9-9871-83E491ECDBE1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DBCD3431-E09E-4C6E-B6BA-18AB74E0B3AA}" filter="1" showAutoFilter="1">
      <pageMargins left="0.511811024" right="0.511811024" top="0.78740157499999996" bottom="0.78740157499999996" header="0.31496062000000002" footer="0.31496062000000002"/>
      <autoFilter ref="A1:AB35" xr:uid="{7788C8D3-9451-4CEA-B0F1-3F73A6CA47D8}"/>
    </customSheetView>
    <customSheetView guid="{33091500-EBA8-4C37-AE37-F39AE8FA6B53}" filter="1" showAutoFilter="1">
      <pageMargins left="0.511811024" right="0.511811024" top="0.78740157499999996" bottom="0.78740157499999996" header="0.31496062000000002" footer="0.31496062000000002"/>
      <autoFilter ref="B2:AB42" xr:uid="{C70C7FE1-FF07-4EFD-AD6C-E5662EDBC75E}"/>
    </customSheetView>
    <customSheetView guid="{C09E913B-193C-4681-BEC3-E6F773BE82AA}" filter="1" showAutoFilter="1">
      <pageMargins left="0.511811024" right="0.511811024" top="0.78740157499999996" bottom="0.78740157499999996" header="0.31496062000000002" footer="0.31496062000000002"/>
      <autoFilter ref="A1:AB35" xr:uid="{AE71117B-AA66-493B-89FB-C9D93E59B1DB}"/>
    </customSheetView>
    <customSheetView guid="{6E55A370-EFE0-4353-A5C9-01D0F70E6134}" filter="1" showAutoFilter="1">
      <pageMargins left="0.511811024" right="0.511811024" top="0.78740157499999996" bottom="0.78740157499999996" header="0.31496062000000002" footer="0.31496062000000002"/>
      <autoFilter ref="F2:M42" xr:uid="{7B3FE661-FAAD-4A70-A1F5-650037731335}"/>
    </customSheetView>
    <customSheetView guid="{C5EC6203-C6DF-474B-8C43-E8A4A45F2EAA}" filter="1" showAutoFilter="1">
      <pageMargins left="0.511811024" right="0.511811024" top="0.78740157499999996" bottom="0.78740157499999996" header="0.31496062000000002" footer="0.31496062000000002"/>
      <autoFilter ref="A1:AB37" xr:uid="{2586FE08-6294-40AD-BF24-8AB463DD891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91AC03CF-1387-44B7-927C-CBFDB6550235}" filter="1" showAutoFilter="1">
      <pageMargins left="0.511811024" right="0.511811024" top="0.78740157499999996" bottom="0.78740157499999996" header="0.31496062000000002" footer="0.31496062000000002"/>
      <autoFilter ref="A1:AB35" xr:uid="{995102DC-7715-4398-9A71-383A6490566D}">
        <filterColumn colId="21">
          <filters>
            <filter val="Ativo"/>
          </filters>
        </filterColumn>
      </autoFilter>
    </customSheetView>
    <customSheetView guid="{CCF09081-B2D8-46F8-B6FC-1055F5DCA74E}" filter="1" showAutoFilter="1">
      <pageMargins left="0.511811024" right="0.511811024" top="0.78740157499999996" bottom="0.78740157499999996" header="0.31496062000000002" footer="0.31496062000000002"/>
      <autoFilter ref="A1:AB35" xr:uid="{7F74E72F-8424-4333-B3C3-DE909CA72E4F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CC544803-028C-48B6-8056-F79AE861C359}" filter="1" showAutoFilter="1">
      <pageMargins left="0.511811024" right="0.511811024" top="0.78740157499999996" bottom="0.78740157499999996" header="0.31496062000000002" footer="0.31496062000000002"/>
      <autoFilter ref="A1:AB35" xr:uid="{0371A6F2-D184-4812-A3E2-4BE03640133C}"/>
    </customSheetView>
    <customSheetView guid="{5084E74F-DF12-4865-9152-FBAA0EAE3E6A}" filter="1" showAutoFilter="1">
      <pageMargins left="0.511811024" right="0.511811024" top="0.78740157499999996" bottom="0.78740157499999996" header="0.31496062000000002" footer="0.31496062000000002"/>
      <autoFilter ref="K2:K42" xr:uid="{A4C8F298-D9F2-45A2-8265-6E3CD8FD3562}"/>
    </customSheetView>
    <customSheetView guid="{047C2D69-3621-4C4D-B009-1113687590A5}" filter="1" showAutoFilter="1">
      <pageMargins left="0.511811024" right="0.511811024" top="0.78740157499999996" bottom="0.78740157499999996" header="0.31496062000000002" footer="0.31496062000000002"/>
      <autoFilter ref="A1:AB35" xr:uid="{A9237539-0564-42FD-92E5-10D34660937C}"/>
    </customSheetView>
    <customSheetView guid="{1960778E-C8B2-4F75-AA7A-65B8EBF73474}" filter="1" showAutoFilter="1">
      <pageMargins left="0.511811024" right="0.511811024" top="0.78740157499999996" bottom="0.78740157499999996" header="0.31496062000000002" footer="0.31496062000000002"/>
      <autoFilter ref="A1:AB35" xr:uid="{04704D74-A2ED-4669-831B-691D395B78CB}"/>
    </customSheetView>
    <customSheetView guid="{0C3A3584-CE46-4273-8BC3-5A849642ED06}" filter="1" showAutoFilter="1">
      <pageMargins left="0.511811024" right="0.511811024" top="0.78740157499999996" bottom="0.78740157499999996" header="0.31496062000000002" footer="0.31496062000000002"/>
      <autoFilter ref="B2:AB37" xr:uid="{E6B22409-2E5A-4C4D-B082-DE3094D20895}"/>
    </customSheetView>
    <customSheetView guid="{25A651DF-A1E1-4B6B-A1A2-E6CD96C29D86}" filter="1" showAutoFilter="1">
      <pageMargins left="0.511811024" right="0.511811024" top="0.78740157499999996" bottom="0.78740157499999996" header="0.31496062000000002" footer="0.31496062000000002"/>
      <autoFilter ref="A2:AB35" xr:uid="{9EA043BD-617F-4510-A79D-6B7ACCDA2F37}">
        <filterColumn colId="21">
          <filters>
            <filter val="Ativo"/>
          </filters>
        </filterColumn>
      </autoFilter>
    </customSheetView>
    <customSheetView guid="{0E9B8026-9E43-4551-AD22-B840A5EE2C98}" filter="1" showAutoFilter="1">
      <pageMargins left="0.511811024" right="0.511811024" top="0.78740157499999996" bottom="0.78740157499999996" header="0.31496062000000002" footer="0.31496062000000002"/>
      <autoFilter ref="Q2:Q42" xr:uid="{E27EBF7E-EF33-4258-B362-608546D54AE5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05A3D37-167D-4EF7-BD93-9B3FBDC83CFC}" filter="1" showAutoFilter="1">
      <pageMargins left="0.511811024" right="0.511811024" top="0.78740157499999996" bottom="0.78740157499999996" header="0.31496062000000002" footer="0.31496062000000002"/>
      <autoFilter ref="B2:AB37" xr:uid="{EE4C430A-DE7B-4EA7-B822-871F415B2A24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F1C9FE9-E5A9-4C5F-8EA9-9A9ECCF777E2}" filter="1" showAutoFilter="1">
      <pageMargins left="0.511811024" right="0.511811024" top="0.78740157499999996" bottom="0.78740157499999996" header="0.31496062000000002" footer="0.31496062000000002"/>
      <autoFilter ref="B2:AB37" xr:uid="{F7C24B46-40B7-4CD6-AEDC-8D1A03CB10D6}"/>
    </customSheetView>
    <customSheetView guid="{2C529A6F-4CE0-4CCE-B13A-969B1C197692}" filter="1" showAutoFilter="1">
      <pageMargins left="0.511811024" right="0.511811024" top="0.78740157499999996" bottom="0.78740157499999996" header="0.31496062000000002" footer="0.31496062000000002"/>
      <autoFilter ref="M2:O42" xr:uid="{10BA4A35-8178-46B8-B2B6-D2ED0DF78DD9}"/>
    </customSheetView>
    <customSheetView guid="{1D4961C1-F898-4054-B9D2-3D35AC2A4CE8}" filter="1" showAutoFilter="1">
      <pageMargins left="0.511811024" right="0.511811024" top="0.78740157499999996" bottom="0.78740157499999996" header="0.31496062000000002" footer="0.31496062000000002"/>
      <autoFilter ref="F2:F42" xr:uid="{C8E108B9-7CE9-4DF6-8EEF-EB0636D05AE3}"/>
    </customSheetView>
    <customSheetView guid="{4CF620C1-16D5-4512-B821-F146D80C29AC}" filter="1" showAutoFilter="1">
      <pageMargins left="0.511811024" right="0.511811024" top="0.78740157499999996" bottom="0.78740157499999996" header="0.31496062000000002" footer="0.31496062000000002"/>
      <autoFilter ref="A1:AB42" xr:uid="{5D36FD15-EB66-4813-8CC2-A5C3F63953AF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4C4B68E2-2337-4A61-9453-D54396D5BCB0}" filter="1" showAutoFilter="1">
      <pageMargins left="0.511811024" right="0.511811024" top="0.78740157499999996" bottom="0.78740157499999996" header="0.31496062000000002" footer="0.31496062000000002"/>
      <autoFilter ref="A2:AB35" xr:uid="{BD7405D3-7EFB-4441-B0F3-7209334D78F5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E58124F-7DFE-4814-B23A-8704FEC10166}" filter="1" showAutoFilter="1">
      <pageMargins left="0.511811024" right="0.511811024" top="0.78740157499999996" bottom="0.78740157499999996" header="0.31496062000000002" footer="0.31496062000000002"/>
      <autoFilter ref="A1:AB35" xr:uid="{50DD2E9D-EED5-427C-9D93-28FC1BB65D10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ADC984C3-3B64-46E3-9134-31F005BE841C}" filter="1" showAutoFilter="1">
      <pageMargins left="0.511811024" right="0.511811024" top="0.78740157499999996" bottom="0.78740157499999996" header="0.31496062000000002" footer="0.31496062000000002"/>
      <autoFilter ref="A1:AB41" xr:uid="{3BDF92A3-A4CE-4733-AC4A-DDAA3256C582}">
        <filterColumn colId="12">
          <filters>
            <filter val="MULT PRIV/ COADM"/>
          </filters>
        </filterColumn>
      </autoFilter>
    </customSheetView>
    <customSheetView guid="{F3012302-9765-4F55-989E-BF08009646C6}" filter="1" showAutoFilter="1">
      <pageMargins left="0.511811024" right="0.511811024" top="0.78740157499999996" bottom="0.78740157499999996" header="0.31496062000000002" footer="0.31496062000000002"/>
      <autoFilter ref="A1:AB35" xr:uid="{96B36BF6-08A4-45D9-BC14-269FE4FB4D59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A4D888F-1594-49C2-BA55-7C436257487A}" filter="1" showAutoFilter="1">
      <pageMargins left="0.511811024" right="0.511811024" top="0.78740157499999996" bottom="0.78740157499999996" header="0.31496062000000002" footer="0.31496062000000002"/>
      <autoFilter ref="A1:AB35" xr:uid="{80584CBB-0CE0-412C-9942-B84B19940BD4}"/>
    </customSheetView>
    <customSheetView guid="{9671D5A9-65D5-4287-BAD7-FD67305DB224}" filter="1" showAutoFilter="1">
      <pageMargins left="0.511811024" right="0.511811024" top="0.78740157499999996" bottom="0.78740157499999996" header="0.31496062000000002" footer="0.31496062000000002"/>
      <autoFilter ref="B2:AB37" xr:uid="{BFBF9CCF-DC19-43FD-82BE-674E5A64F1B7}"/>
    </customSheetView>
    <customSheetView guid="{89F7802A-ED01-456B-AA04-D06FF1D1E9AB}" filter="1" showAutoFilter="1">
      <pageMargins left="0.511811024" right="0.511811024" top="0.78740157499999996" bottom="0.78740157499999996" header="0.31496062000000002" footer="0.31496062000000002"/>
      <autoFilter ref="B2:AB37" xr:uid="{7B29401E-AC90-43DC-9944-5A784BCFBF6F}"/>
    </customSheetView>
    <customSheetView guid="{E04BF072-379A-4C63-A011-26031D2CD9AD}" filter="1" showAutoFilter="1">
      <pageMargins left="0.511811024" right="0.511811024" top="0.78740157499999996" bottom="0.78740157499999996" header="0.31496062000000002" footer="0.31496062000000002"/>
      <autoFilter ref="A2:AB35" xr:uid="{3D0CF7DD-A7A7-4CAF-A9D5-553713B4F163}">
        <filterColumn colId="7">
          <filters>
            <filter val="Pode Operar"/>
          </filters>
        </filterColumn>
      </autoFilter>
    </customSheetView>
    <customSheetView guid="{1149840A-901F-45B0-8600-F21767C4E177}" filter="1" showAutoFilter="1">
      <pageMargins left="0.511811024" right="0.511811024" top="0.78740157499999996" bottom="0.78740157499999996" header="0.31496062000000002" footer="0.31496062000000002"/>
      <autoFilter ref="A1:AB37" xr:uid="{EFA39788-774D-4AAE-8DD1-94D9485FF7B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76D60C7E-71D4-45EF-B581-C92E76E1075B}" filter="1" showAutoFilter="1">
      <pageMargins left="0.511811024" right="0.511811024" top="0.78740157499999996" bottom="0.78740157499999996" header="0.31496062000000002" footer="0.31496062000000002"/>
      <autoFilter ref="A1:AB41" xr:uid="{3E41C2B0-D9DC-4232-8270-76060D31E9A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AD5E083-0A67-4FFD-95D0-D9337D61B188}" filter="1" showAutoFilter="1">
      <pageMargins left="0.511811024" right="0.511811024" top="0.78740157499999996" bottom="0.78740157499999996" header="0.31496062000000002" footer="0.31496062000000002"/>
      <autoFilter ref="A1:AB35" xr:uid="{60107D26-DA1D-41E6-B821-1D45E342CF3C}"/>
    </customSheetView>
    <customSheetView guid="{1232B7ED-B9B6-47A5-BDE2-BFC5EA119D00}" filter="1" showAutoFilter="1">
      <pageMargins left="0.511811024" right="0.511811024" top="0.78740157499999996" bottom="0.78740157499999996" header="0.31496062000000002" footer="0.31496062000000002"/>
      <autoFilter ref="A1:AF37" xr:uid="{0DB79F1D-CE2D-4EF1-AA40-9D2E135EAED0}"/>
    </customSheetView>
    <customSheetView guid="{62BD3AF2-B055-4F33-9593-08C7D9E14DA9}" filter="1" showAutoFilter="1">
      <pageMargins left="0.511811024" right="0.511811024" top="0.78740157499999996" bottom="0.78740157499999996" header="0.31496062000000002" footer="0.31496062000000002"/>
      <autoFilter ref="A1:AB35" xr:uid="{6EA207EC-3E48-41FA-A0B2-554AEECF7EC0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A2264C2-329B-4C34-8410-92C689B3B977}" filter="1" showAutoFilter="1">
      <pageMargins left="0.511811024" right="0.511811024" top="0.78740157499999996" bottom="0.78740157499999996" header="0.31496062000000002" footer="0.31496062000000002"/>
      <autoFilter ref="D2:K42" xr:uid="{5938693E-3EEA-4A57-B9AC-CB3A3AA150CD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6F2D3FF2-CF9E-4D4C-9DB1-3C6ADFE6D0C4}" filter="1" showAutoFilter="1">
      <pageMargins left="0.511811024" right="0.511811024" top="0.78740157499999996" bottom="0.78740157499999996" header="0.31496062000000002" footer="0.31496062000000002"/>
      <autoFilter ref="A1:AB35" xr:uid="{C9139062-3A10-4873-ABFF-837208C27C75}">
        <filterColumn colId="17">
          <filters>
            <filter val="Observações Backoffice"/>
          </filters>
        </filterColumn>
      </autoFilter>
    </customSheetView>
    <customSheetView guid="{D529AAD7-E3E9-433A-B228-01D633A60EF7}" filter="1" showAutoFilter="1">
      <pageMargins left="0.511811024" right="0.511811024" top="0.78740157499999996" bottom="0.78740157499999996" header="0.31496062000000002" footer="0.31496062000000002"/>
      <autoFilter ref="A2:AB35" xr:uid="{939F0A57-55A9-49C1-A5E3-F74D3FC64FF7}"/>
    </customSheetView>
    <customSheetView guid="{78DA3DE2-8F11-4348-AB3B-160CC6D43CDB}" filter="1" showAutoFilter="1">
      <pageMargins left="0.511811024" right="0.511811024" top="0.78740157499999996" bottom="0.78740157499999996" header="0.31496062000000002" footer="0.31496062000000002"/>
      <autoFilter ref="A2:AB37" xr:uid="{F56265C4-3F94-41D7-9D39-5D6EFC7F7C72}"/>
    </customSheetView>
    <customSheetView guid="{FC0D6444-0954-4E03-AD52-445938E7A5D3}" filter="1" showAutoFilter="1">
      <pageMargins left="0.511811024" right="0.511811024" top="0.78740157499999996" bottom="0.78740157499999996" header="0.31496062000000002" footer="0.31496062000000002"/>
      <autoFilter ref="A1:AB37" xr:uid="{A94EB4D9-39B0-4203-8010-31B812749F3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A932F925-E0D6-4BF6-8E44-A9B1B06793CE}" filter="1" showAutoFilter="1">
      <pageMargins left="0.511811024" right="0.511811024" top="0.78740157499999996" bottom="0.78740157499999996" header="0.31496062000000002" footer="0.31496062000000002"/>
      <autoFilter ref="A1:AB37" xr:uid="{4730151C-F727-4362-9DAF-412AB96533A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8CCA3CD6-C31F-449B-8F4A-3C5ED63E19CD}" filter="1" showAutoFilter="1">
      <pageMargins left="0.511811024" right="0.511811024" top="0.78740157499999996" bottom="0.78740157499999996" header="0.31496062000000002" footer="0.31496062000000002"/>
      <autoFilter ref="A1:AB35" xr:uid="{0061789D-176C-4417-89DA-599D8A80647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6EA4BDB-5A17-4F59-983F-7ED1B3682926}" filter="1" showAutoFilter="1">
      <pageMargins left="0.511811024" right="0.511811024" top="0.78740157499999996" bottom="0.78740157499999996" header="0.31496062000000002" footer="0.31496062000000002"/>
      <autoFilter ref="A1:AB37" xr:uid="{8AD58A04-A203-481D-BBAF-F838098576F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F0BFA6F-0A14-4FD0-99CA-7095C960C654}" filter="1" showAutoFilter="1">
      <pageMargins left="0.511811024" right="0.511811024" top="0.78740157499999996" bottom="0.78740157499999996" header="0.31496062000000002" footer="0.31496062000000002"/>
      <autoFilter ref="B2:AB37" xr:uid="{B415B166-D278-4319-8E54-22D53A22084C}"/>
    </customSheetView>
    <customSheetView guid="{CEEDFF61-163D-41E6-88A9-99A8D73C1411}" filter="1" showAutoFilter="1">
      <pageMargins left="0.511811024" right="0.511811024" top="0.78740157499999996" bottom="0.78740157499999996" header="0.31496062000000002" footer="0.31496062000000002"/>
      <autoFilter ref="B2:AB42" xr:uid="{A387B030-CEE1-49C7-8F78-4783A7CE7A0E}"/>
    </customSheetView>
    <customSheetView guid="{4EEBB70C-DAE7-47BA-A3C3-34EAF1342C9C}" filter="1" showAutoFilter="1">
      <pageMargins left="0.511811024" right="0.511811024" top="0.78740157499999996" bottom="0.78740157499999996" header="0.31496062000000002" footer="0.31496062000000002"/>
      <autoFilter ref="A1:AB35" xr:uid="{0B04BF53-C118-4C8C-859A-A2577D78E113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17FB6E0A-B287-47D6-B81C-592FE977A3DC}" filter="1" showAutoFilter="1">
      <pageMargins left="0.511811024" right="0.511811024" top="0.78740157499999996" bottom="0.78740157499999996" header="0.31496062000000002" footer="0.31496062000000002"/>
      <autoFilter ref="A1:AB35" xr:uid="{C5DEFE52-9820-44D7-8692-2EF1C1B3558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5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35">
    <cfRule type="notContainsBlanks" dxfId="182" priority="3">
      <formula>LEN(TRIM(W3))&gt;0</formula>
    </cfRule>
  </conditionalFormatting>
  <dataValidations count="9">
    <dataValidation type="list" allowBlank="1" showErrorMessage="1" sqref="I3:I3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35" xr:uid="{00000000-0002-0000-0300-000001000000}">
      <formula1>"DF,GO,SUL,SP,RJ"</formula1>
    </dataValidation>
    <dataValidation type="list" allowBlank="1" showErrorMessage="1" sqref="W3:X35" xr:uid="{00000000-0002-0000-0300-000002000000}">
      <formula1>"Conservador,Moderado,Arrojado"</formula1>
    </dataValidation>
    <dataValidation type="list" allowBlank="1" showErrorMessage="1" sqref="V3:V35" xr:uid="{00000000-0002-0000-0300-000003000000}">
      <formula1>"Ativo,Inativo,Encerrado"</formula1>
    </dataValidation>
    <dataValidation type="list" allowBlank="1" showErrorMessage="1" sqref="Y3:Y35" xr:uid="{00000000-0002-0000-0300-000004000000}">
      <formula1>"Não Qualificado,Qualificado,Profissional"</formula1>
    </dataValidation>
    <dataValidation type="list" allowBlank="1" showErrorMessage="1" sqref="O3:O35" xr:uid="{00000000-0002-0000-0300-000005000000}">
      <formula1>"IBOVESPA,CDI,------,IFIX,SMALL,S&amp;P 500"</formula1>
    </dataValidation>
    <dataValidation type="list" allowBlank="1" showErrorMessage="1" sqref="D3:D35" xr:uid="{00000000-0002-0000-0300-000006000000}">
      <formula1>"Bluemetrix,Voga,Conquest,VcInvest,MI Smart,Altum,Poupinvista,Solution For Life,Miura"</formula1>
    </dataValidation>
    <dataValidation type="list" allowBlank="1" showErrorMessage="1" sqref="H3:H35" xr:uid="{00000000-0002-0000-0300-000007000000}">
      <formula1>"Ativo,Inativo,Encerrado,Pode Operar"</formula1>
    </dataValidation>
    <dataValidation type="list" allowBlank="1" showErrorMessage="1" sqref="S3:S3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150</v>
      </c>
      <c r="B1" s="666"/>
      <c r="C1" s="666"/>
      <c r="D1" s="666"/>
      <c r="E1" s="666"/>
      <c r="F1" s="666"/>
      <c r="G1" s="18" t="s">
        <v>151</v>
      </c>
      <c r="H1" s="667" t="s">
        <v>152</v>
      </c>
      <c r="I1" s="666"/>
      <c r="J1" s="665" t="s">
        <v>150</v>
      </c>
      <c r="K1" s="666"/>
      <c r="L1" s="666"/>
      <c r="M1" s="666"/>
      <c r="N1" s="666"/>
      <c r="O1" s="666"/>
      <c r="P1" s="666"/>
      <c r="Q1" s="309" t="s">
        <v>3184</v>
      </c>
      <c r="R1" s="19" t="s">
        <v>3183</v>
      </c>
      <c r="S1" s="673" t="s">
        <v>153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154</v>
      </c>
      <c r="AD1" s="21" t="s">
        <v>154</v>
      </c>
      <c r="AE1" s="21" t="s">
        <v>154</v>
      </c>
      <c r="AF1" s="21" t="s">
        <v>154</v>
      </c>
      <c r="AG1" s="21" t="s">
        <v>154</v>
      </c>
      <c r="AH1" s="21" t="s">
        <v>154</v>
      </c>
      <c r="AI1" s="21" t="s">
        <v>154</v>
      </c>
      <c r="AJ1" s="21" t="s">
        <v>154</v>
      </c>
      <c r="AK1" s="21" t="s">
        <v>154</v>
      </c>
      <c r="AL1" s="21" t="s">
        <v>154</v>
      </c>
      <c r="AM1" s="21" t="s">
        <v>154</v>
      </c>
      <c r="AN1" s="21" t="s">
        <v>154</v>
      </c>
      <c r="AO1" s="21" t="s">
        <v>154</v>
      </c>
      <c r="AP1" s="21" t="s">
        <v>154</v>
      </c>
      <c r="AQ1" s="21" t="s">
        <v>154</v>
      </c>
      <c r="AR1" s="21" t="s">
        <v>154</v>
      </c>
      <c r="AS1" s="21" t="s">
        <v>154</v>
      </c>
      <c r="AT1" s="21" t="s">
        <v>154</v>
      </c>
      <c r="AU1" s="21" t="s">
        <v>154</v>
      </c>
      <c r="AV1" s="21" t="s">
        <v>154</v>
      </c>
      <c r="AW1" s="21" t="s">
        <v>154</v>
      </c>
      <c r="AX1" s="21" t="s">
        <v>154</v>
      </c>
      <c r="AY1" s="21" t="s">
        <v>154</v>
      </c>
      <c r="AZ1" s="21" t="s">
        <v>154</v>
      </c>
    </row>
    <row r="2" spans="1:52" ht="15.75" customHeight="1">
      <c r="A2" s="22" t="s">
        <v>2</v>
      </c>
      <c r="B2" s="22" t="s">
        <v>155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156</v>
      </c>
      <c r="H2" s="22" t="s">
        <v>157</v>
      </c>
      <c r="I2" s="22" t="s">
        <v>158</v>
      </c>
      <c r="J2" s="22" t="s">
        <v>159</v>
      </c>
      <c r="K2" s="22" t="s">
        <v>160</v>
      </c>
      <c r="L2" s="22" t="s">
        <v>161</v>
      </c>
      <c r="M2" s="22" t="s">
        <v>8</v>
      </c>
      <c r="N2" s="22" t="s">
        <v>162</v>
      </c>
      <c r="O2" s="22" t="s">
        <v>163</v>
      </c>
      <c r="P2" s="22" t="s">
        <v>11</v>
      </c>
      <c r="Q2" s="23" t="s">
        <v>7</v>
      </c>
      <c r="R2" s="23" t="s">
        <v>164</v>
      </c>
      <c r="S2" s="22" t="s">
        <v>165</v>
      </c>
      <c r="T2" s="22" t="s">
        <v>12</v>
      </c>
      <c r="U2" s="22" t="s">
        <v>13</v>
      </c>
      <c r="V2" s="24" t="s">
        <v>166</v>
      </c>
      <c r="W2" s="22" t="s">
        <v>167</v>
      </c>
      <c r="X2" s="22" t="s">
        <v>168</v>
      </c>
      <c r="Y2" s="22" t="s">
        <v>169</v>
      </c>
      <c r="Z2" s="22" t="s">
        <v>170</v>
      </c>
      <c r="AA2" s="22" t="s">
        <v>171</v>
      </c>
      <c r="AB2" s="22" t="s">
        <v>172</v>
      </c>
      <c r="AC2" s="22" t="s">
        <v>178</v>
      </c>
      <c r="AD2" s="22" t="s">
        <v>179</v>
      </c>
      <c r="AE2" s="22" t="s">
        <v>180</v>
      </c>
      <c r="AF2" s="22" t="s">
        <v>181</v>
      </c>
      <c r="AG2" s="22" t="s">
        <v>182</v>
      </c>
      <c r="AH2" s="249" t="s">
        <v>183</v>
      </c>
      <c r="AI2" s="249" t="s">
        <v>184</v>
      </c>
      <c r="AJ2" s="249" t="s">
        <v>185</v>
      </c>
      <c r="AK2" s="249" t="s">
        <v>186</v>
      </c>
      <c r="AL2" s="249" t="s">
        <v>187</v>
      </c>
      <c r="AM2" s="249" t="s">
        <v>188</v>
      </c>
      <c r="AN2" s="249" t="s">
        <v>189</v>
      </c>
      <c r="AO2" s="249" t="s">
        <v>190</v>
      </c>
      <c r="AP2" s="249" t="s">
        <v>191</v>
      </c>
      <c r="AQ2" s="249" t="s">
        <v>192</v>
      </c>
      <c r="AR2" s="249" t="s">
        <v>193</v>
      </c>
      <c r="AS2" s="249" t="s">
        <v>194</v>
      </c>
      <c r="AT2" s="249" t="s">
        <v>195</v>
      </c>
      <c r="AU2" s="249" t="s">
        <v>196</v>
      </c>
      <c r="AV2" s="249" t="s">
        <v>197</v>
      </c>
      <c r="AW2" s="249" t="s">
        <v>198</v>
      </c>
      <c r="AX2" s="249" t="s">
        <v>199</v>
      </c>
      <c r="AY2" s="249" t="s">
        <v>200</v>
      </c>
      <c r="AZ2" s="249" t="s">
        <v>201</v>
      </c>
    </row>
    <row r="3" spans="1:52" ht="15.75" customHeight="1">
      <c r="A3" s="129" t="s">
        <v>3918</v>
      </c>
      <c r="B3" s="129" t="s">
        <v>3864</v>
      </c>
      <c r="C3" s="310">
        <v>11005560</v>
      </c>
      <c r="D3" s="9" t="s">
        <v>18</v>
      </c>
      <c r="E3" s="9" t="s">
        <v>19</v>
      </c>
      <c r="F3" s="311" t="s">
        <v>266</v>
      </c>
      <c r="G3" s="311" t="s">
        <v>3919</v>
      </c>
      <c r="H3" s="26" t="s">
        <v>215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208</v>
      </c>
      <c r="T3" s="310" t="s">
        <v>3865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324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3918</v>
      </c>
      <c r="B4" s="129" t="s">
        <v>3920</v>
      </c>
      <c r="C4" s="310">
        <v>10940590</v>
      </c>
      <c r="D4" s="311" t="s">
        <v>18</v>
      </c>
      <c r="E4" s="311" t="s">
        <v>19</v>
      </c>
      <c r="F4" s="311" t="s">
        <v>338</v>
      </c>
      <c r="G4" s="311" t="s">
        <v>3919</v>
      </c>
      <c r="H4" s="315" t="s">
        <v>215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424</v>
      </c>
      <c r="N4" s="319">
        <v>0.02</v>
      </c>
      <c r="O4" s="310" t="s">
        <v>84</v>
      </c>
      <c r="P4" s="320">
        <v>0.2</v>
      </c>
      <c r="Q4" s="178" t="s">
        <v>3921</v>
      </c>
      <c r="R4" s="30"/>
      <c r="S4" s="7" t="s">
        <v>208</v>
      </c>
      <c r="T4" s="310" t="s">
        <v>3326</v>
      </c>
      <c r="U4" s="6" t="s">
        <v>19</v>
      </c>
      <c r="V4" s="313" t="e">
        <f t="shared" ca="1" si="1"/>
        <v>#NAME?</v>
      </c>
      <c r="W4" s="7"/>
      <c r="X4" s="7"/>
      <c r="Y4" s="7" t="s">
        <v>324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3918</v>
      </c>
      <c r="B5" s="170" t="s">
        <v>3922</v>
      </c>
      <c r="C5" s="310" t="s">
        <v>3923</v>
      </c>
      <c r="D5" s="9" t="s">
        <v>18</v>
      </c>
      <c r="E5" s="9" t="s">
        <v>19</v>
      </c>
      <c r="F5" s="310" t="s">
        <v>18</v>
      </c>
      <c r="G5" s="311" t="s">
        <v>3919</v>
      </c>
      <c r="H5" s="26" t="s">
        <v>215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267</v>
      </c>
      <c r="N5" s="319">
        <v>1.4999999999999999E-2</v>
      </c>
      <c r="O5" s="6" t="s">
        <v>84</v>
      </c>
      <c r="P5" s="11">
        <v>0.1</v>
      </c>
      <c r="Q5" s="178"/>
      <c r="R5" s="30"/>
      <c r="S5" s="7" t="s">
        <v>254</v>
      </c>
      <c r="T5" s="311" t="s">
        <v>3924</v>
      </c>
      <c r="U5" s="6" t="s">
        <v>19</v>
      </c>
      <c r="V5" s="313" t="e">
        <f t="shared" ca="1" si="1"/>
        <v>#NAME?</v>
      </c>
      <c r="W5" s="7"/>
      <c r="X5" s="7"/>
      <c r="Y5" s="7" t="s">
        <v>324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3918</v>
      </c>
      <c r="B6" s="129" t="s">
        <v>3925</v>
      </c>
      <c r="C6" s="310">
        <v>10982276</v>
      </c>
      <c r="D6" s="9" t="s">
        <v>18</v>
      </c>
      <c r="E6" s="9" t="s">
        <v>19</v>
      </c>
      <c r="F6" s="311" t="s">
        <v>3926</v>
      </c>
      <c r="G6" s="311" t="s">
        <v>3919</v>
      </c>
      <c r="H6" s="26" t="s">
        <v>224</v>
      </c>
      <c r="I6" s="26" t="s">
        <v>225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254</v>
      </c>
      <c r="T6" s="9" t="s">
        <v>1600</v>
      </c>
      <c r="U6" s="6" t="s">
        <v>276</v>
      </c>
      <c r="V6" s="313" t="e">
        <f t="shared" ca="1" si="1"/>
        <v>#NAME?</v>
      </c>
      <c r="W6" s="7"/>
      <c r="X6" s="7"/>
      <c r="Y6" s="7" t="s">
        <v>324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3918</v>
      </c>
      <c r="B7" s="112" t="s">
        <v>1712</v>
      </c>
      <c r="C7" s="310" t="s">
        <v>3927</v>
      </c>
      <c r="D7" s="9" t="s">
        <v>18</v>
      </c>
      <c r="E7" s="9" t="s">
        <v>19</v>
      </c>
      <c r="F7" s="311" t="s">
        <v>338</v>
      </c>
      <c r="G7" s="311" t="s">
        <v>3919</v>
      </c>
      <c r="H7" s="26" t="s">
        <v>215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208</v>
      </c>
      <c r="T7" s="6" t="s">
        <v>1714</v>
      </c>
      <c r="U7" s="6" t="s">
        <v>276</v>
      </c>
      <c r="V7" s="313" t="e">
        <f t="shared" ca="1" si="1"/>
        <v>#NAME?</v>
      </c>
      <c r="W7" s="7"/>
      <c r="X7" s="7"/>
      <c r="Y7" s="7" t="s">
        <v>210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3918</v>
      </c>
      <c r="B8" s="170" t="s">
        <v>3928</v>
      </c>
      <c r="C8" s="310">
        <v>3844136</v>
      </c>
      <c r="D8" s="9" t="s">
        <v>18</v>
      </c>
      <c r="E8" s="9" t="s">
        <v>127</v>
      </c>
      <c r="F8" s="310" t="s">
        <v>779</v>
      </c>
      <c r="G8" s="311" t="s">
        <v>3919</v>
      </c>
      <c r="H8" s="26" t="s">
        <v>215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267</v>
      </c>
      <c r="N8" s="319">
        <v>1.4999999999999999E-2</v>
      </c>
      <c r="O8" s="6" t="s">
        <v>84</v>
      </c>
      <c r="P8" s="11">
        <v>0.1</v>
      </c>
      <c r="Q8" s="178" t="s">
        <v>3929</v>
      </c>
      <c r="R8" s="30"/>
      <c r="S8" s="7" t="s">
        <v>208</v>
      </c>
      <c r="T8" s="311" t="s">
        <v>3930</v>
      </c>
      <c r="U8" s="6" t="s">
        <v>127</v>
      </c>
      <c r="V8" s="313" t="e">
        <f t="shared" ca="1" si="1"/>
        <v>#NAME?</v>
      </c>
      <c r="W8" s="7"/>
      <c r="X8" s="7"/>
      <c r="Y8" s="7" t="s">
        <v>324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3918</v>
      </c>
      <c r="B9" s="129" t="s">
        <v>2100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3919</v>
      </c>
      <c r="H9" s="26" t="s">
        <v>224</v>
      </c>
      <c r="I9" s="26" t="s">
        <v>225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208</v>
      </c>
      <c r="T9" s="310" t="s">
        <v>2103</v>
      </c>
      <c r="U9" s="6" t="s">
        <v>19</v>
      </c>
      <c r="V9" s="313" t="e">
        <f t="shared" ca="1" si="1"/>
        <v>#NAME?</v>
      </c>
      <c r="W9" s="7"/>
      <c r="X9" s="7"/>
      <c r="Y9" s="7" t="s">
        <v>324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3918</v>
      </c>
      <c r="B10" s="129" t="s">
        <v>2100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3919</v>
      </c>
      <c r="H10" s="26" t="s">
        <v>224</v>
      </c>
      <c r="I10" s="26" t="s">
        <v>225</v>
      </c>
      <c r="J10" s="9" t="str">
        <f t="shared" si="0"/>
        <v>Não</v>
      </c>
      <c r="K10" s="316">
        <v>45000</v>
      </c>
      <c r="L10" s="7"/>
      <c r="M10" s="318" t="s">
        <v>326</v>
      </c>
      <c r="N10" s="319">
        <v>1.4999999999999999E-2</v>
      </c>
      <c r="O10" s="6" t="s">
        <v>23</v>
      </c>
      <c r="P10" s="11">
        <v>0</v>
      </c>
      <c r="Q10" s="178"/>
      <c r="R10" s="72" t="s">
        <v>3931</v>
      </c>
      <c r="S10" s="7" t="s">
        <v>208</v>
      </c>
      <c r="T10" s="310" t="s">
        <v>2103</v>
      </c>
      <c r="U10" s="6" t="s">
        <v>19</v>
      </c>
      <c r="V10" s="313" t="e">
        <f t="shared" ca="1" si="1"/>
        <v>#NAME?</v>
      </c>
      <c r="W10" s="7"/>
      <c r="X10" s="7"/>
      <c r="Y10" s="7" t="s">
        <v>324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3918</v>
      </c>
      <c r="B11" s="129" t="s">
        <v>3647</v>
      </c>
      <c r="C11" s="310">
        <v>11071318</v>
      </c>
      <c r="D11" s="9" t="s">
        <v>18</v>
      </c>
      <c r="E11" s="9" t="s">
        <v>19</v>
      </c>
      <c r="F11" s="311" t="s">
        <v>266</v>
      </c>
      <c r="G11" s="311" t="s">
        <v>3919</v>
      </c>
      <c r="H11" s="26" t="s">
        <v>215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83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208</v>
      </c>
      <c r="T11" s="310" t="s">
        <v>3648</v>
      </c>
      <c r="U11" s="6" t="s">
        <v>19</v>
      </c>
      <c r="V11" s="313" t="e">
        <f t="shared" ca="1" si="1"/>
        <v>#NAME?</v>
      </c>
      <c r="W11" s="7"/>
      <c r="X11" s="7"/>
      <c r="Y11" s="7" t="s">
        <v>324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3918</v>
      </c>
      <c r="B12" s="129" t="s">
        <v>2132</v>
      </c>
      <c r="C12" s="310" t="s">
        <v>3932</v>
      </c>
      <c r="D12" s="9" t="s">
        <v>18</v>
      </c>
      <c r="E12" s="9" t="s">
        <v>19</v>
      </c>
      <c r="F12" s="311" t="s">
        <v>97</v>
      </c>
      <c r="G12" s="311" t="s">
        <v>3919</v>
      </c>
      <c r="H12" s="26" t="s">
        <v>224</v>
      </c>
      <c r="I12" s="26" t="s">
        <v>225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3933</v>
      </c>
      <c r="R12" s="30"/>
      <c r="S12" s="7" t="s">
        <v>208</v>
      </c>
      <c r="T12" s="310" t="s">
        <v>2135</v>
      </c>
      <c r="U12" s="6" t="s">
        <v>19</v>
      </c>
      <c r="V12" s="313" t="e">
        <f t="shared" ca="1" si="1"/>
        <v>#NAME?</v>
      </c>
      <c r="W12" s="7"/>
      <c r="X12" s="7"/>
      <c r="Y12" s="7" t="s">
        <v>324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3918</v>
      </c>
      <c r="B13" s="129" t="s">
        <v>3708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3919</v>
      </c>
      <c r="H13" s="26" t="s">
        <v>215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267</v>
      </c>
      <c r="N13" s="319">
        <v>1.4999999999999999E-2</v>
      </c>
      <c r="O13" s="6" t="s">
        <v>84</v>
      </c>
      <c r="P13" s="11">
        <v>0.1</v>
      </c>
      <c r="Q13" s="178" t="s">
        <v>3934</v>
      </c>
      <c r="R13" s="321"/>
      <c r="S13" s="7" t="s">
        <v>208</v>
      </c>
      <c r="T13" s="310" t="s">
        <v>3710</v>
      </c>
      <c r="U13" s="6" t="s">
        <v>76</v>
      </c>
      <c r="V13" s="313" t="e">
        <f t="shared" ca="1" si="1"/>
        <v>#NAME?</v>
      </c>
      <c r="W13" s="7"/>
      <c r="X13" s="7"/>
      <c r="Y13" s="7" t="s">
        <v>324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3918</v>
      </c>
      <c r="B14" s="170" t="s">
        <v>2865</v>
      </c>
      <c r="C14" s="310" t="s">
        <v>3935</v>
      </c>
      <c r="D14" s="9" t="s">
        <v>18</v>
      </c>
      <c r="E14" s="9" t="s">
        <v>19</v>
      </c>
      <c r="F14" s="311" t="s">
        <v>338</v>
      </c>
      <c r="G14" s="311" t="s">
        <v>3919</v>
      </c>
      <c r="H14" s="26" t="s">
        <v>224</v>
      </c>
      <c r="I14" s="26" t="s">
        <v>672</v>
      </c>
      <c r="J14" s="9" t="str">
        <f t="shared" si="0"/>
        <v>Não</v>
      </c>
      <c r="K14" s="316">
        <v>45140</v>
      </c>
      <c r="L14" s="27"/>
      <c r="M14" s="318" t="s">
        <v>267</v>
      </c>
      <c r="N14" s="319">
        <v>7.4999999999999997E-3</v>
      </c>
      <c r="O14" s="6" t="s">
        <v>84</v>
      </c>
      <c r="P14" s="11">
        <v>0.1</v>
      </c>
      <c r="Q14" s="178"/>
      <c r="R14" s="30"/>
      <c r="S14" s="7" t="s">
        <v>208</v>
      </c>
      <c r="T14" s="311" t="s">
        <v>2867</v>
      </c>
      <c r="U14" s="6" t="s">
        <v>19</v>
      </c>
      <c r="V14" s="313" t="e">
        <f t="shared" ca="1" si="1"/>
        <v>#NAME?</v>
      </c>
      <c r="W14" s="7"/>
      <c r="X14" s="7"/>
      <c r="Y14" s="7" t="s">
        <v>324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3918</v>
      </c>
      <c r="B15" s="129" t="s">
        <v>3936</v>
      </c>
      <c r="C15" s="310" t="s">
        <v>3937</v>
      </c>
      <c r="D15" s="9" t="s">
        <v>18</v>
      </c>
      <c r="E15" s="9" t="s">
        <v>19</v>
      </c>
      <c r="F15" s="311" t="s">
        <v>3255</v>
      </c>
      <c r="G15" s="311" t="s">
        <v>3919</v>
      </c>
      <c r="H15" s="26" t="s">
        <v>215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326</v>
      </c>
      <c r="N15" s="319">
        <v>2.5000000000000001E-2</v>
      </c>
      <c r="O15" s="6" t="s">
        <v>248</v>
      </c>
      <c r="P15" s="11">
        <v>0.2</v>
      </c>
      <c r="Q15" s="30" t="s">
        <v>3938</v>
      </c>
      <c r="R15" s="30"/>
      <c r="S15" s="7" t="s">
        <v>208</v>
      </c>
      <c r="T15" s="310" t="s">
        <v>3939</v>
      </c>
      <c r="U15" s="6" t="s">
        <v>131</v>
      </c>
      <c r="V15" s="313" t="e">
        <f t="shared" ca="1" si="1"/>
        <v>#NAME?</v>
      </c>
      <c r="W15" s="7"/>
      <c r="X15" s="7"/>
      <c r="Y15" s="7" t="s">
        <v>324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3179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3180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3181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3182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0E9B8026-9E43-4551-AD22-B840A5EE2C98}" filter="1" showAutoFilter="1">
      <pageMargins left="0.511811024" right="0.511811024" top="0.78740157499999996" bottom="0.78740157499999996" header="0.31496062000000002" footer="0.31496062000000002"/>
      <autoFilter ref="Q2:Q23" xr:uid="{574CB1AA-B4AC-49E0-AC0B-B525107F760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0EBEDAA-A3BE-49A0-880C-E36097400285}" filter="1" showAutoFilter="1">
      <pageMargins left="0.511811024" right="0.511811024" top="0.78740157499999996" bottom="0.78740157499999996" header="0.31496062000000002" footer="0.31496062000000002"/>
      <autoFilter ref="K2:K23" xr:uid="{64BD90F5-FA6C-40FC-8DDE-53D19BAC3A2A}"/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B2:AH15" xr:uid="{7011BB2A-368D-4EBA-A3F1-F8F2DEC4F495}"/>
    </customSheetView>
    <customSheetView guid="{E6DCC70F-B69A-41DE-A514-26FDF0EFB0B5}" filter="1" showAutoFilter="1">
      <pageMargins left="0.511811024" right="0.511811024" top="0.78740157499999996" bottom="0.78740157499999996" header="0.31496062000000002" footer="0.31496062000000002"/>
      <autoFilter ref="K2:K23" xr:uid="{CDC684BE-91AF-4A5B-8B08-D5903F6D282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516AF1E-7A6F-4309-AE38-C8788080B557}" filter="1" showAutoFilter="1">
      <pageMargins left="0.511811024" right="0.511811024" top="0.78740157499999996" bottom="0.78740157499999996" header="0.31496062000000002" footer="0.31496062000000002"/>
      <autoFilter ref="B2:AF16" xr:uid="{DECE073D-647A-4AAD-A600-47A6555C129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452D59-979F-4BE8-B095-D48B4FEC1568}" filter="1" showAutoFilter="1">
      <pageMargins left="0.511811024" right="0.511811024" top="0.78740157499999996" bottom="0.78740157499999996" header="0.31496062000000002" footer="0.31496062000000002"/>
      <autoFilter ref="B2:Q15" xr:uid="{9D5CD5DC-6F71-4654-B57A-4136DF846A9A}">
        <filterColumn colId="13">
          <filters>
            <filter val="IBOVESPA"/>
          </filters>
        </filterColumn>
      </autoFilter>
    </customSheetView>
    <customSheetView guid="{89F7802A-ED01-456B-AA04-D06FF1D1E9AB}" filter="1" showAutoFilter="1">
      <pageMargins left="0.511811024" right="0.511811024" top="0.78740157499999996" bottom="0.78740157499999996" header="0.31496062000000002" footer="0.31496062000000002"/>
      <autoFilter ref="B2:AF16" xr:uid="{4F8E808D-8C8D-4619-ADE1-2BD05D264572}"/>
    </customSheetView>
    <customSheetView guid="{0A2264C2-329B-4C34-8410-92C689B3B977}" filter="1" showAutoFilter="1">
      <pageMargins left="0.511811024" right="0.511811024" top="0.78740157499999996" bottom="0.78740157499999996" header="0.31496062000000002" footer="0.31496062000000002"/>
      <autoFilter ref="D2:K23" xr:uid="{E9F7C8AB-DF79-45D8-BA10-4FCB699C1CC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4F95E25-E6BA-49B5-8DE0-8E026E0319BA}" filter="1" showAutoFilter="1">
      <pageMargins left="0.511811024" right="0.511811024" top="0.78740157499999996" bottom="0.78740157499999996" header="0.31496062000000002" footer="0.31496062000000002"/>
      <autoFilter ref="B2:AD16" xr:uid="{93102E2B-D343-4843-9E79-565B29E601C5}"/>
    </customSheetView>
    <customSheetView guid="{B05A3D37-167D-4EF7-BD93-9B3FBDC83CFC}" filter="1" showAutoFilter="1">
      <pageMargins left="0.511811024" right="0.511811024" top="0.78740157499999996" bottom="0.78740157499999996" header="0.31496062000000002" footer="0.31496062000000002"/>
      <autoFilter ref="B2:AG15" xr:uid="{903676C5-7AA2-4CB4-AFA1-C495D0EE47A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7ACC3B8-4AD1-4091-9EDE-2236842F820A}" filter="1" showAutoFilter="1">
      <pageMargins left="0.511811024" right="0.511811024" top="0.78740157499999996" bottom="0.78740157499999996" header="0.31496062000000002" footer="0.31496062000000002"/>
      <autoFilter ref="B2:AG15" xr:uid="{BC625B28-3BE0-4CCC-809C-674753A1F254}"/>
    </customSheetView>
    <customSheetView guid="{1E4EC2D5-4BED-4E94-8067-1F764EF4684B}" filter="1" showAutoFilter="1">
      <pageMargins left="0.511811024" right="0.511811024" top="0.78740157499999996" bottom="0.78740157499999996" header="0.31496062000000002" footer="0.31496062000000002"/>
      <autoFilter ref="B2:AD16" xr:uid="{61A12C09-3EC0-468F-9FE5-14B8AEF74F4E}"/>
    </customSheetView>
    <customSheetView guid="{E44671A7-0FFA-45E4-8B7C-3C1159575F8C}" filter="1" showAutoFilter="1">
      <pageMargins left="0.511811024" right="0.511811024" top="0.78740157499999996" bottom="0.78740157499999996" header="0.31496062000000002" footer="0.31496062000000002"/>
      <autoFilter ref="B2:AD16" xr:uid="{3D6D1FF5-5368-40E7-AF4F-66ED4AF9B538}"/>
    </customSheetView>
    <customSheetView guid="{D951E102-9658-4C74-B95E-96ACB2EF1DB7}" filter="1" showAutoFilter="1">
      <pageMargins left="0.511811024" right="0.511811024" top="0.78740157499999996" bottom="0.78740157499999996" header="0.31496062000000002" footer="0.31496062000000002"/>
      <autoFilter ref="B2:AG15" xr:uid="{529440C6-A072-44E1-A167-0C244F4CA4B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3091500-EBA8-4C37-AE37-F39AE8FA6B53}" filter="1" showAutoFilter="1">
      <pageMargins left="0.511811024" right="0.511811024" top="0.78740157499999996" bottom="0.78740157499999996" header="0.31496062000000002" footer="0.31496062000000002"/>
      <autoFilter ref="B2:AF23" xr:uid="{087595A5-5E63-4AD5-BC6C-57AFB76637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61FA1E-8149-4B58-BE7F-C1F4BCFDEE44}" filter="1" showAutoFilter="1">
      <pageMargins left="0.511811024" right="0.511811024" top="0.78740157499999996" bottom="0.78740157499999996" header="0.31496062000000002" footer="0.31496062000000002"/>
      <autoFilter ref="B2:AG15" xr:uid="{E78DD0BB-2D19-4BC2-BF6D-1D7506AB398E}"/>
    </customSheetView>
    <customSheetView guid="{A03F6324-32AD-4C9F-948D-DAE23B3191E6}" filter="1" showAutoFilter="1">
      <pageMargins left="0.511811024" right="0.511811024" top="0.78740157499999996" bottom="0.78740157499999996" header="0.31496062000000002" footer="0.31496062000000002"/>
      <autoFilter ref="B2:AF16" xr:uid="{9CC9AB03-3EDC-445C-A918-A029007EF312}"/>
    </customSheetView>
    <customSheetView guid="{EB80310C-C685-4997-80AD-0ACF9B1D5009}" filter="1" showAutoFilter="1">
      <pageMargins left="0.511811024" right="0.511811024" top="0.78740157499999996" bottom="0.78740157499999996" header="0.31496062000000002" footer="0.31496062000000002"/>
      <autoFilter ref="B2:AG15" xr:uid="{712F8514-CF3D-4053-9ABD-4F634B266BF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935CB24-4855-44AB-A1A4-EA18BA3B9025}" filter="1" showAutoFilter="1">
      <pageMargins left="0.511811024" right="0.511811024" top="0.78740157499999996" bottom="0.78740157499999996" header="0.31496062000000002" footer="0.31496062000000002"/>
      <autoFilter ref="B2:AG15" xr:uid="{1658A072-4B64-45DF-AA92-EDD7B83F8613}"/>
    </customSheetView>
    <customSheetView guid="{02475ACC-26CB-4979-9B57-51DF8FC4CA2C}" filter="1" showAutoFilter="1">
      <pageMargins left="0.511811024" right="0.511811024" top="0.78740157499999996" bottom="0.78740157499999996" header="0.31496062000000002" footer="0.31496062000000002"/>
      <autoFilter ref="AE2:AE23" xr:uid="{4D970AFE-FF2D-4C7F-9BED-A98F29B9717E}"/>
    </customSheetView>
    <customSheetView guid="{CF8005EC-F348-495E-A492-7AF1876C3E13}" filter="1" showAutoFilter="1">
      <pageMargins left="0.511811024" right="0.511811024" top="0.78740157499999996" bottom="0.78740157499999996" header="0.31496062000000002" footer="0.31496062000000002"/>
      <autoFilter ref="F2:F23" xr:uid="{2DCBF154-7066-407D-840A-CF5D6CA84C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414C24-45A7-4B78-90FD-02424ACC8FAE}" filter="1" showAutoFilter="1">
      <pageMargins left="0.511811024" right="0.511811024" top="0.78740157499999996" bottom="0.78740157499999996" header="0.31496062000000002" footer="0.31496062000000002"/>
      <autoFilter ref="B2:AF16" xr:uid="{A741AF0B-A182-4DA7-80F6-AA354A351350}"/>
    </customSheetView>
    <customSheetView guid="{577CCFA6-7631-4851-9DAF-BFCD674A310B}" filter="1" showAutoFilter="1">
      <pageMargins left="0.511811024" right="0.511811024" top="0.78740157499999996" bottom="0.78740157499999996" header="0.31496062000000002" footer="0.31496062000000002"/>
      <autoFilter ref="K2:K23" xr:uid="{F2515D61-9749-4B5B-B8E2-AEBE7A01F7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E55A370-EFE0-4353-A5C9-01D0F70E6134}" filter="1" showAutoFilter="1">
      <pageMargins left="0.511811024" right="0.511811024" top="0.78740157499999996" bottom="0.78740157499999996" header="0.31496062000000002" footer="0.31496062000000002"/>
      <autoFilter ref="F2:M23" xr:uid="{088981A5-9D64-47D7-950D-6FCCDC69B43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529A6F-4CE0-4CCE-B13A-969B1C197692}" filter="1" showAutoFilter="1">
      <pageMargins left="0.511811024" right="0.511811024" top="0.78740157499999996" bottom="0.78740157499999996" header="0.31496062000000002" footer="0.31496062000000002"/>
      <autoFilter ref="M2:O23" xr:uid="{D2513B52-B8C8-4D00-A727-2E3EB188DEA7}"/>
    </customSheetView>
    <customSheetView guid="{F17AA6FE-1986-41FB-9BA2-541C21746D94}" filter="1" showAutoFilter="1">
      <pageMargins left="0.511811024" right="0.511811024" top="0.78740157499999996" bottom="0.78740157499999996" header="0.31496062000000002" footer="0.31496062000000002"/>
      <autoFilter ref="D2:F23" xr:uid="{E948862E-A700-4347-8BE7-8940DF2C23A7}"/>
    </customSheetView>
    <customSheetView guid="{341B667A-EB48-48E0-94DD-158670D44443}" filter="1" showAutoFilter="1">
      <pageMargins left="0.511811024" right="0.511811024" top="0.78740157499999996" bottom="0.78740157499999996" header="0.31496062000000002" footer="0.31496062000000002"/>
      <autoFilter ref="M2:M23" xr:uid="{92C4A0CF-6BD8-4F9E-A1A3-58D9CDBDECA2}">
        <filterColumn colId="0">
          <filters>
            <filter val="CON"/>
          </filters>
        </filterColumn>
      </autoFilter>
    </customSheetView>
    <customSheetView guid="{9671D5A9-65D5-4287-BAD7-FD67305DB224}" filter="1" showAutoFilter="1">
      <pageMargins left="0.511811024" right="0.511811024" top="0.78740157499999996" bottom="0.78740157499999996" header="0.31496062000000002" footer="0.31496062000000002"/>
      <autoFilter ref="B2:AG16" xr:uid="{1BF5ACF5-AF99-4F0D-BBC5-C9AC37E72D7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431267-A8E3-4F65-B723-006B062E6261}" filter="1" showAutoFilter="1">
      <pageMargins left="0.511811024" right="0.511811024" top="0.78740157499999996" bottom="0.78740157499999996" header="0.31496062000000002" footer="0.31496062000000002"/>
      <autoFilter ref="AG2:AG23" xr:uid="{873C80C3-4A2F-4C6D-A354-C4F5C8400095}"/>
    </customSheetView>
    <customSheetView guid="{5084E74F-DF12-4865-9152-FBAA0EAE3E6A}" filter="1" showAutoFilter="1">
      <pageMargins left="0.511811024" right="0.511811024" top="0.78740157499999996" bottom="0.78740157499999996" header="0.31496062000000002" footer="0.31496062000000002"/>
      <autoFilter ref="K2:K23" xr:uid="{B5D83016-884F-4261-80AC-8E4B37B2CE7B}"/>
    </customSheetView>
    <customSheetView guid="{D78B05E1-B600-4659-9D86-BAE7DD403BE2}" filter="1" showAutoFilter="1">
      <pageMargins left="0.511811024" right="0.511811024" top="0.78740157499999996" bottom="0.78740157499999996" header="0.31496062000000002" footer="0.31496062000000002"/>
      <autoFilter ref="B2:AD16" xr:uid="{2F94F69E-49AC-47C3-92CE-D0BDDD4F1AAB}"/>
    </customSheetView>
    <customSheetView guid="{1754FE56-D610-4854-AAAA-E394267BA5D1}" filter="1" showAutoFilter="1">
      <pageMargins left="0.511811024" right="0.511811024" top="0.78740157499999996" bottom="0.78740157499999996" header="0.31496062000000002" footer="0.31496062000000002"/>
      <autoFilter ref="F2:F23" xr:uid="{5A388266-F294-40E6-9A91-7163D70C08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A2DB8A1-03AE-4A95-B87D-7D2DD871F281}" filter="1" showAutoFilter="1">
      <pageMargins left="0.511811024" right="0.511811024" top="0.78740157499999996" bottom="0.78740157499999996" header="0.31496062000000002" footer="0.31496062000000002"/>
      <autoFilter ref="B2:AF16" xr:uid="{376C8F76-8F42-47A9-B49F-DAD617F12898}">
        <sortState xmlns:xlrd2="http://schemas.microsoft.com/office/spreadsheetml/2017/richdata2" ref="B2:AF16">
          <sortCondition ref="B2:B16"/>
        </sortState>
      </autoFilter>
    </customSheetView>
    <customSheetView guid="{66409C87-E5D5-4AD2-9A87-97101834E4E2}" filter="1" showAutoFilter="1">
      <pageMargins left="0.511811024" right="0.511811024" top="0.78740157499999996" bottom="0.78740157499999996" header="0.31496062000000002" footer="0.31496062000000002"/>
      <autoFilter ref="D2:F23" xr:uid="{D63A8972-97C6-440F-AE54-98FF502F7B3C}"/>
    </customSheetView>
    <customSheetView guid="{3017FDE2-5A23-4DF2-BF56-B741378CA6E0}" filter="1" showAutoFilter="1">
      <pageMargins left="0.511811024" right="0.511811024" top="0.78740157499999996" bottom="0.78740157499999996" header="0.31496062000000002" footer="0.31496062000000002"/>
      <autoFilter ref="B2:AF16" xr:uid="{97262A1C-1433-4D31-AE68-A6B083F38FB5}"/>
    </customSheetView>
    <customSheetView guid="{69CDAC5E-53A8-412C-A14C-FCCBE7D2A61D}" filter="1" showAutoFilter="1">
      <pageMargins left="0.511811024" right="0.511811024" top="0.78740157499999996" bottom="0.78740157499999996" header="0.31496062000000002" footer="0.31496062000000002"/>
      <autoFilter ref="AF2:AF23" xr:uid="{4422BF81-870E-416E-80A5-59DCD7741C2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61FE412-F5D1-42AA-B6F7-4A93DB0E9035}" filter="1" showAutoFilter="1">
      <pageMargins left="0.511811024" right="0.511811024" top="0.78740157499999996" bottom="0.78740157499999996" header="0.31496062000000002" footer="0.31496062000000002"/>
      <autoFilter ref="B2:AD16" xr:uid="{5A938FFC-BE0F-4138-9507-3A6EE69CAEE6}"/>
    </customSheetView>
    <customSheetView guid="{5255371B-D2C5-47B4-A933-53D64EF3C665}" filter="1" showAutoFilter="1">
      <pageMargins left="0.511811024" right="0.511811024" top="0.78740157499999996" bottom="0.78740157499999996" header="0.31496062000000002" footer="0.31496062000000002"/>
      <autoFilter ref="F2:F23" xr:uid="{7CA4917A-C5FE-4954-AFD3-D5C7561C63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EDFF61-163D-41E6-88A9-99A8D73C1411}" filter="1" showAutoFilter="1">
      <pageMargins left="0.511811024" right="0.511811024" top="0.78740157499999996" bottom="0.78740157499999996" header="0.31496062000000002" footer="0.31496062000000002"/>
      <autoFilter ref="B2:AF23" xr:uid="{88907E0D-C601-4039-A2D3-397E886FFFDF}"/>
    </customSheetView>
    <customSheetView guid="{8AB639AB-D8F3-4C09-924C-E0201FDC4869}" filter="1" showAutoFilter="1">
      <pageMargins left="0.511811024" right="0.511811024" top="0.78740157499999996" bottom="0.78740157499999996" header="0.31496062000000002" footer="0.31496062000000002"/>
      <autoFilter ref="K2:K23" xr:uid="{C38A819B-062C-4E39-8811-68C8738441B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K2:L23" xr:uid="{FAE4B6D1-2E19-4DCA-9E10-3C400D6F1D2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F1C9FE9-E5A9-4C5F-8EA9-9A9ECCF777E2}" filter="1" showAutoFilter="1">
      <pageMargins left="0.511811024" right="0.511811024" top="0.78740157499999996" bottom="0.78740157499999996" header="0.31496062000000002" footer="0.31496062000000002"/>
      <autoFilter ref="B2:AF16" xr:uid="{3E4FD3AB-685B-44CE-A964-7795CF9DD03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17BC0E-AC4B-4AF4-BD35-0FCE7DD64D4F}" filter="1" showAutoFilter="1">
      <pageMargins left="0.511811024" right="0.511811024" top="0.78740157499999996" bottom="0.78740157499999996" header="0.31496062000000002" footer="0.31496062000000002"/>
      <autoFilter ref="B2:AG15" xr:uid="{72A92E78-9BD1-4A7C-AC7B-BC77D99A1E0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E77F6D7-7A78-4C7D-9075-B6BA7BEC2218}" filter="1" showAutoFilter="1">
      <pageMargins left="0.511811024" right="0.511811024" top="0.78740157499999996" bottom="0.78740157499999996" header="0.31496062000000002" footer="0.31496062000000002"/>
      <autoFilter ref="K2:K23" xr:uid="{326B9D72-AB83-4A50-A9F3-65638AD260A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58833C-30AA-4E3B-97BE-A3763BD88BF3}" filter="1" showAutoFilter="1">
      <pageMargins left="0.511811024" right="0.511811024" top="0.78740157499999996" bottom="0.78740157499999996" header="0.31496062000000002" footer="0.31496062000000002"/>
      <autoFilter ref="B2:AG15" xr:uid="{FE2649E9-822E-44A9-8A89-BFACD13EAF1B}"/>
    </customSheetView>
    <customSheetView guid="{5073CD4D-10B5-448C-B811-E48AC92E3CB7}" filter="1" showAutoFilter="1">
      <pageMargins left="0.511811024" right="0.511811024" top="0.78740157499999996" bottom="0.78740157499999996" header="0.31496062000000002" footer="0.31496062000000002"/>
      <autoFilter ref="F2:F23" xr:uid="{41E1DB95-17FA-4C73-A3E9-2FF87F2875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1D36B7-6A6F-4EAD-B7F8-4E667BE0C92D}" filter="1" showAutoFilter="1">
      <pageMargins left="0.511811024" right="0.511811024" top="0.78740157499999996" bottom="0.78740157499999996" header="0.31496062000000002" footer="0.31496062000000002"/>
      <autoFilter ref="B2:AG15" xr:uid="{81779AAA-125D-4BE1-A364-DA7530F92D5F}"/>
    </customSheetView>
    <customSheetView guid="{004787D7-6620-46B6-8DA6-48CAE619F182}" filter="1" showAutoFilter="1">
      <pageMargins left="0.511811024" right="0.511811024" top="0.78740157499999996" bottom="0.78740157499999996" header="0.31496062000000002" footer="0.31496062000000002"/>
      <autoFilter ref="B2:AD16" xr:uid="{B4D6DEBD-FF2A-48E3-A46F-8AA5A2D894D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469823-515C-4E0F-8B29-BE4FB10FA974}" filter="1" showAutoFilter="1">
      <pageMargins left="0.511811024" right="0.511811024" top="0.78740157499999996" bottom="0.78740157499999996" header="0.31496062000000002" footer="0.31496062000000002"/>
      <autoFilter ref="B2:AG15" xr:uid="{891A5E30-EBE3-471F-A765-3C3FCE80B90E}"/>
    </customSheetView>
    <customSheetView guid="{1D4961C1-F898-4054-B9D2-3D35AC2A4CE8}" filter="1" showAutoFilter="1">
      <pageMargins left="0.511811024" right="0.511811024" top="0.78740157499999996" bottom="0.78740157499999996" header="0.31496062000000002" footer="0.31496062000000002"/>
      <autoFilter ref="F2:F23" xr:uid="{A5C4D296-0ECC-4E26-A3F9-039D05624F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6FAEBC-D828-452C-A474-6D1EA0DDAAE8}" filter="1" showAutoFilter="1">
      <pageMargins left="0.511811024" right="0.511811024" top="0.78740157499999996" bottom="0.78740157499999996" header="0.31496062000000002" footer="0.31496062000000002"/>
      <autoFilter ref="B2:AG15" xr:uid="{7B92140C-EACD-4035-AD38-D2C4B399DD12}"/>
    </customSheetView>
    <customSheetView guid="{1F0BFA6F-0A14-4FD0-99CA-7095C960C654}" filter="1" showAutoFilter="1">
      <pageMargins left="0.511811024" right="0.511811024" top="0.78740157499999996" bottom="0.78740157499999996" header="0.31496062000000002" footer="0.31496062000000002"/>
      <autoFilter ref="B2:AD16" xr:uid="{1B22C540-E490-4B8D-BD9A-FF19445634E1}"/>
    </customSheetView>
    <customSheetView guid="{033136DD-DB5B-4785-81C3-99D1848E3240}" filter="1" showAutoFilter="1">
      <pageMargins left="0.511811024" right="0.511811024" top="0.78740157499999996" bottom="0.78740157499999996" header="0.31496062000000002" footer="0.31496062000000002"/>
      <autoFilter ref="F2:F23" xr:uid="{056D3CCA-AF65-4ECC-9D9B-FED0BE990F84}"/>
    </customSheetView>
    <customSheetView guid="{F4111A1A-5752-44B0-BCC1-FEAC804257CA}" filter="1" showAutoFilter="1">
      <pageMargins left="0.511811024" right="0.511811024" top="0.78740157499999996" bottom="0.78740157499999996" header="0.31496062000000002" footer="0.31496062000000002"/>
      <autoFilter ref="F2:AF23" xr:uid="{2D00CF57-C539-49B6-B6F9-DF4E52CC141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9CB681A-8975-4B3B-9DD9-53122217B59A}" filter="1" showAutoFilter="1">
      <pageMargins left="0.511811024" right="0.511811024" top="0.78740157499999996" bottom="0.78740157499999996" header="0.31496062000000002" footer="0.31496062000000002"/>
      <autoFilter ref="AG2:AG23" xr:uid="{F71749B8-2155-4900-8FED-1904C50C60A4}"/>
    </customSheetView>
    <customSheetView guid="{6F927863-F550-4ADA-B239-4EB222E102A3}" filter="1" showAutoFilter="1">
      <pageMargins left="0.511811024" right="0.511811024" top="0.78740157499999996" bottom="0.78740157499999996" header="0.31496062000000002" footer="0.31496062000000002"/>
      <autoFilter ref="E2:F23" xr:uid="{A1FBA69E-71B3-4A9B-B44F-0EC159F5D586}"/>
    </customSheetView>
    <customSheetView guid="{85F5B0CC-9AD4-40FE-9CC8-70ACCA05162D}" filter="1" showAutoFilter="1">
      <pageMargins left="0.511811024" right="0.511811024" top="0.78740157499999996" bottom="0.78740157499999996" header="0.31496062000000002" footer="0.31496062000000002"/>
      <autoFilter ref="B2:AG23" xr:uid="{67A9BD2B-30F0-4B81-86B5-C50DDEF5464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2FE2D24-8C90-4302-AD0A-B695C2AC36D8}" filter="1" showAutoFilter="1">
      <pageMargins left="0.511811024" right="0.511811024" top="0.78740157499999996" bottom="0.78740157499999996" header="0.31496062000000002" footer="0.31496062000000002"/>
      <autoFilter ref="D2:F23" xr:uid="{2F33218A-980B-44A3-BAAB-D228821D420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24974C5-36CB-4D63-91EB-96C6C1724DFE}" filter="1" showAutoFilter="1">
      <pageMargins left="0.511811024" right="0.511811024" top="0.78740157499999996" bottom="0.78740157499999996" header="0.31496062000000002" footer="0.31496062000000002"/>
      <autoFilter ref="D2:AF23" xr:uid="{6C16F13D-3490-497B-B4C1-1723B5312878}"/>
    </customSheetView>
    <customSheetView guid="{0EFB304D-999E-481E-A97E-1351783EBCCA}" filter="1" showAutoFilter="1">
      <pageMargins left="0.511811024" right="0.511811024" top="0.78740157499999996" bottom="0.78740157499999996" header="0.31496062000000002" footer="0.31496062000000002"/>
      <autoFilter ref="D2:F23" xr:uid="{6523E3FC-C928-4C45-8350-121F498FAAE7}"/>
    </customSheetView>
    <customSheetView guid="{1F9DD9E2-917B-4A5D-A166-65C7A0CCA060}" filter="1" showAutoFilter="1">
      <pageMargins left="0.511811024" right="0.511811024" top="0.78740157499999996" bottom="0.78740157499999996" header="0.31496062000000002" footer="0.31496062000000002"/>
      <autoFilter ref="D2:AF23" xr:uid="{307B0A53-68AD-421F-84C6-0BD8B9F76A3E}"/>
    </customSheetView>
    <customSheetView guid="{B3C344E1-80FC-4A2A-BB07-76864360F086}" filter="1" showAutoFilter="1">
      <pageMargins left="0.511811024" right="0.511811024" top="0.78740157499999996" bottom="0.78740157499999996" header="0.31496062000000002" footer="0.31496062000000002"/>
      <autoFilter ref="B2:AG23" xr:uid="{995FA134-9949-45F6-90AA-128CE9ACDDC8}"/>
    </customSheetView>
    <customSheetView guid="{86943E55-EB48-414A-8E23-287D999F2ED3}" filter="1" showAutoFilter="1">
      <pageMargins left="0.511811024" right="0.511811024" top="0.78740157499999996" bottom="0.78740157499999996" header="0.31496062000000002" footer="0.31496062000000002"/>
      <autoFilter ref="D2:F23" xr:uid="{F3985EEE-553B-4DBE-8635-DF15162BBE5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150</v>
      </c>
      <c r="B1" s="666"/>
      <c r="C1" s="666"/>
      <c r="D1" s="666"/>
      <c r="E1" s="666"/>
      <c r="F1" s="666"/>
      <c r="G1" s="348" t="s">
        <v>151</v>
      </c>
      <c r="H1" s="667" t="s">
        <v>152</v>
      </c>
      <c r="I1" s="666"/>
      <c r="J1" s="665" t="s">
        <v>150</v>
      </c>
      <c r="K1" s="666"/>
      <c r="L1" s="666"/>
      <c r="M1" s="666"/>
      <c r="N1" s="666"/>
      <c r="O1" s="666"/>
      <c r="P1" s="666"/>
      <c r="Q1" s="309" t="s">
        <v>3184</v>
      </c>
      <c r="R1" s="19" t="s">
        <v>3183</v>
      </c>
      <c r="S1" s="673" t="s">
        <v>153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154</v>
      </c>
      <c r="AD1" s="21" t="s">
        <v>154</v>
      </c>
      <c r="AE1" s="21" t="s">
        <v>154</v>
      </c>
      <c r="AF1" s="21" t="s">
        <v>154</v>
      </c>
      <c r="AG1" s="21" t="s">
        <v>154</v>
      </c>
      <c r="AH1" s="21" t="s">
        <v>154</v>
      </c>
      <c r="AI1" s="21" t="s">
        <v>154</v>
      </c>
      <c r="AJ1" s="21" t="s">
        <v>154</v>
      </c>
      <c r="AK1" s="21" t="s">
        <v>154</v>
      </c>
      <c r="AL1" s="21" t="s">
        <v>154</v>
      </c>
      <c r="AM1" s="21" t="s">
        <v>154</v>
      </c>
      <c r="AN1" s="21" t="s">
        <v>154</v>
      </c>
      <c r="AO1" s="21" t="s">
        <v>154</v>
      </c>
      <c r="AP1" s="21" t="s">
        <v>154</v>
      </c>
      <c r="AQ1" s="21" t="s">
        <v>154</v>
      </c>
      <c r="AR1" s="21" t="s">
        <v>154</v>
      </c>
      <c r="AS1" s="21" t="s">
        <v>154</v>
      </c>
      <c r="AT1" s="21" t="s">
        <v>154</v>
      </c>
      <c r="AU1" s="21" t="s">
        <v>154</v>
      </c>
      <c r="AV1" s="21" t="s">
        <v>154</v>
      </c>
      <c r="AW1" s="21" t="s">
        <v>154</v>
      </c>
      <c r="AX1" s="21" t="s">
        <v>154</v>
      </c>
      <c r="AY1" s="21" t="s">
        <v>154</v>
      </c>
      <c r="AZ1" s="21" t="s">
        <v>154</v>
      </c>
      <c r="BA1" s="21" t="s">
        <v>154</v>
      </c>
      <c r="BB1" s="21" t="s">
        <v>154</v>
      </c>
      <c r="BC1" s="21" t="s">
        <v>154</v>
      </c>
      <c r="BD1" s="21" t="s">
        <v>154</v>
      </c>
      <c r="BE1" s="21" t="s">
        <v>154</v>
      </c>
      <c r="BF1" s="21" t="s">
        <v>154</v>
      </c>
      <c r="BG1" s="21" t="s">
        <v>154</v>
      </c>
      <c r="BH1" s="21" t="s">
        <v>154</v>
      </c>
      <c r="BI1" s="21" t="s">
        <v>154</v>
      </c>
      <c r="BJ1" s="21" t="s">
        <v>154</v>
      </c>
      <c r="BK1" s="21" t="s">
        <v>154</v>
      </c>
      <c r="BL1" s="21" t="s">
        <v>154</v>
      </c>
      <c r="BM1" s="21" t="s">
        <v>154</v>
      </c>
      <c r="BN1" s="21" t="s">
        <v>154</v>
      </c>
      <c r="BO1" s="21" t="s">
        <v>154</v>
      </c>
      <c r="BP1" s="21" t="s">
        <v>154</v>
      </c>
      <c r="BQ1" s="21" t="s">
        <v>154</v>
      </c>
      <c r="BR1" s="21" t="s">
        <v>154</v>
      </c>
      <c r="BS1" s="21" t="s">
        <v>154</v>
      </c>
      <c r="BT1" s="21" t="s">
        <v>154</v>
      </c>
      <c r="BU1" s="21" t="s">
        <v>154</v>
      </c>
      <c r="BV1" s="21" t="s">
        <v>154</v>
      </c>
      <c r="BW1" s="21" t="s">
        <v>154</v>
      </c>
      <c r="BX1" s="21" t="s">
        <v>154</v>
      </c>
      <c r="BY1" s="21" t="s">
        <v>154</v>
      </c>
      <c r="BZ1" s="21" t="s">
        <v>154</v>
      </c>
      <c r="CA1" s="21" t="s">
        <v>154</v>
      </c>
      <c r="CB1" s="21" t="s">
        <v>154</v>
      </c>
      <c r="CC1" s="21" t="s">
        <v>154</v>
      </c>
      <c r="CD1" s="21" t="s">
        <v>154</v>
      </c>
      <c r="CE1" s="21" t="s">
        <v>154</v>
      </c>
      <c r="CF1" s="21" t="s">
        <v>154</v>
      </c>
      <c r="CG1" s="21" t="s">
        <v>154</v>
      </c>
      <c r="CH1" s="21" t="s">
        <v>154</v>
      </c>
      <c r="CI1" s="21" t="s">
        <v>154</v>
      </c>
      <c r="CJ1" s="21" t="s">
        <v>154</v>
      </c>
      <c r="CK1" s="21" t="s">
        <v>154</v>
      </c>
      <c r="CL1" s="21" t="s">
        <v>154</v>
      </c>
      <c r="CM1" s="21" t="s">
        <v>154</v>
      </c>
      <c r="CN1" s="21" t="s">
        <v>154</v>
      </c>
      <c r="CO1" s="21" t="s">
        <v>154</v>
      </c>
    </row>
    <row r="2" spans="1:93" ht="15.75" customHeight="1">
      <c r="A2" s="22" t="s">
        <v>2</v>
      </c>
      <c r="B2" s="22" t="s">
        <v>155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156</v>
      </c>
      <c r="H2" s="22" t="s">
        <v>157</v>
      </c>
      <c r="I2" s="22" t="s">
        <v>158</v>
      </c>
      <c r="J2" s="22" t="s">
        <v>159</v>
      </c>
      <c r="K2" s="22" t="s">
        <v>160</v>
      </c>
      <c r="L2" s="22" t="s">
        <v>161</v>
      </c>
      <c r="M2" s="22" t="s">
        <v>8</v>
      </c>
      <c r="N2" s="22" t="s">
        <v>162</v>
      </c>
      <c r="O2" s="22" t="s">
        <v>163</v>
      </c>
      <c r="P2" s="22" t="s">
        <v>11</v>
      </c>
      <c r="Q2" s="23" t="s">
        <v>7</v>
      </c>
      <c r="R2" s="23" t="s">
        <v>164</v>
      </c>
      <c r="S2" s="22" t="s">
        <v>165</v>
      </c>
      <c r="T2" s="22" t="s">
        <v>12</v>
      </c>
      <c r="U2" s="22" t="s">
        <v>13</v>
      </c>
      <c r="V2" s="24" t="s">
        <v>166</v>
      </c>
      <c r="W2" s="22" t="s">
        <v>167</v>
      </c>
      <c r="X2" s="22" t="s">
        <v>168</v>
      </c>
      <c r="Y2" s="22" t="s">
        <v>169</v>
      </c>
      <c r="Z2" s="22" t="s">
        <v>170</v>
      </c>
      <c r="AA2" s="22" t="s">
        <v>171</v>
      </c>
      <c r="AB2" s="22" t="s">
        <v>172</v>
      </c>
      <c r="AC2" s="22" t="s">
        <v>3940</v>
      </c>
      <c r="AD2" s="22" t="s">
        <v>3941</v>
      </c>
      <c r="AE2" s="22" t="s">
        <v>3942</v>
      </c>
      <c r="AF2" s="22" t="s">
        <v>3185</v>
      </c>
      <c r="AG2" s="22" t="s">
        <v>3186</v>
      </c>
      <c r="AH2" s="22" t="s">
        <v>3187</v>
      </c>
      <c r="AI2" s="22" t="s">
        <v>3188</v>
      </c>
      <c r="AJ2" s="22" t="s">
        <v>3189</v>
      </c>
      <c r="AK2" s="22" t="s">
        <v>3190</v>
      </c>
      <c r="AL2" s="22" t="s">
        <v>3943</v>
      </c>
      <c r="AM2" s="249" t="s">
        <v>3192</v>
      </c>
      <c r="AN2" s="349" t="s">
        <v>3944</v>
      </c>
      <c r="AO2" s="349" t="s">
        <v>3194</v>
      </c>
      <c r="AP2" s="349" t="s">
        <v>3945</v>
      </c>
      <c r="AQ2" s="349" t="s">
        <v>3196</v>
      </c>
      <c r="AR2" s="349" t="s">
        <v>3197</v>
      </c>
      <c r="AS2" s="349" t="s">
        <v>3198</v>
      </c>
      <c r="AT2" s="349" t="s">
        <v>3199</v>
      </c>
      <c r="AU2" s="349" t="s">
        <v>3200</v>
      </c>
      <c r="AV2" s="349" t="s">
        <v>3946</v>
      </c>
      <c r="AW2" s="349" t="s">
        <v>3202</v>
      </c>
      <c r="AX2" s="349" t="s">
        <v>3947</v>
      </c>
      <c r="AY2" s="349" t="s">
        <v>3204</v>
      </c>
      <c r="AZ2" s="349" t="s">
        <v>3205</v>
      </c>
      <c r="BA2" s="349" t="s">
        <v>3206</v>
      </c>
      <c r="BB2" s="349" t="s">
        <v>3207</v>
      </c>
      <c r="BC2" s="349" t="s">
        <v>3208</v>
      </c>
      <c r="BD2" s="23" t="s">
        <v>3209</v>
      </c>
      <c r="BE2" s="23" t="s">
        <v>3948</v>
      </c>
      <c r="BF2" s="23" t="s">
        <v>3211</v>
      </c>
      <c r="BG2" s="23" t="s">
        <v>3949</v>
      </c>
      <c r="BH2" s="23" t="s">
        <v>3214</v>
      </c>
      <c r="BI2" s="23" t="s">
        <v>3215</v>
      </c>
      <c r="BJ2" s="23" t="s">
        <v>3216</v>
      </c>
      <c r="BK2" s="23" t="s">
        <v>3217</v>
      </c>
      <c r="BL2" s="23" t="s">
        <v>3218</v>
      </c>
      <c r="BM2" s="23" t="s">
        <v>3219</v>
      </c>
      <c r="BN2" s="23" t="s">
        <v>173</v>
      </c>
      <c r="BO2" s="23" t="s">
        <v>174</v>
      </c>
      <c r="BP2" s="23" t="s">
        <v>175</v>
      </c>
      <c r="BQ2" s="23" t="s">
        <v>176</v>
      </c>
      <c r="BR2" s="23" t="s">
        <v>177</v>
      </c>
      <c r="BS2" s="23" t="s">
        <v>178</v>
      </c>
      <c r="BT2" s="349" t="s">
        <v>179</v>
      </c>
      <c r="BU2" s="349" t="s">
        <v>180</v>
      </c>
      <c r="BV2" s="349" t="s">
        <v>181</v>
      </c>
      <c r="BW2" s="349" t="s">
        <v>182</v>
      </c>
      <c r="BX2" s="349" t="s">
        <v>183</v>
      </c>
      <c r="BY2" s="349" t="s">
        <v>184</v>
      </c>
      <c r="BZ2" s="349" t="s">
        <v>185</v>
      </c>
      <c r="CA2" s="349" t="s">
        <v>186</v>
      </c>
      <c r="CB2" s="349" t="s">
        <v>187</v>
      </c>
      <c r="CC2" s="349" t="s">
        <v>188</v>
      </c>
      <c r="CD2" s="349" t="s">
        <v>189</v>
      </c>
      <c r="CE2" s="349" t="s">
        <v>190</v>
      </c>
      <c r="CF2" s="349" t="s">
        <v>191</v>
      </c>
      <c r="CG2" s="349" t="s">
        <v>192</v>
      </c>
      <c r="CH2" s="349" t="s">
        <v>193</v>
      </c>
      <c r="CI2" s="349" t="s">
        <v>194</v>
      </c>
      <c r="CJ2" s="349" t="s">
        <v>195</v>
      </c>
      <c r="CK2" s="349" t="s">
        <v>196</v>
      </c>
      <c r="CL2" s="349" t="s">
        <v>197</v>
      </c>
      <c r="CM2" s="349" t="s">
        <v>198</v>
      </c>
      <c r="CN2" s="349" t="s">
        <v>199</v>
      </c>
      <c r="CO2" s="349" t="s">
        <v>200</v>
      </c>
    </row>
    <row r="3" spans="1:93" ht="15.75" customHeight="1">
      <c r="A3" s="350" t="s">
        <v>3950</v>
      </c>
      <c r="B3" s="350" t="s">
        <v>3951</v>
      </c>
      <c r="C3" s="351" t="s">
        <v>3952</v>
      </c>
      <c r="D3" s="9" t="s">
        <v>18</v>
      </c>
      <c r="E3" s="9" t="s">
        <v>19</v>
      </c>
      <c r="F3" s="130" t="s">
        <v>97</v>
      </c>
      <c r="G3" s="130" t="s">
        <v>3919</v>
      </c>
      <c r="H3" s="352" t="s">
        <v>206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254</v>
      </c>
      <c r="T3" s="132" t="s">
        <v>3953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324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3950</v>
      </c>
      <c r="B4" s="356" t="s">
        <v>365</v>
      </c>
      <c r="C4" s="359" t="s">
        <v>3954</v>
      </c>
      <c r="D4" s="9" t="s">
        <v>18</v>
      </c>
      <c r="E4" s="9" t="s">
        <v>19</v>
      </c>
      <c r="F4" s="360" t="s">
        <v>266</v>
      </c>
      <c r="G4" s="130" t="s">
        <v>3919</v>
      </c>
      <c r="H4" s="352" t="s">
        <v>224</v>
      </c>
      <c r="I4" s="26" t="s">
        <v>672</v>
      </c>
      <c r="J4" s="9" t="str">
        <f t="shared" si="0"/>
        <v>Não</v>
      </c>
      <c r="K4" s="316">
        <v>44075</v>
      </c>
      <c r="L4" s="361"/>
      <c r="M4" s="318" t="s">
        <v>267</v>
      </c>
      <c r="N4" s="319">
        <v>1.4999999999999999E-2</v>
      </c>
      <c r="O4" s="6" t="s">
        <v>23</v>
      </c>
      <c r="P4" s="11">
        <v>0</v>
      </c>
      <c r="Q4" s="350"/>
      <c r="R4" s="30" t="s">
        <v>3955</v>
      </c>
      <c r="S4" s="7" t="s">
        <v>208</v>
      </c>
      <c r="T4" s="318" t="s">
        <v>367</v>
      </c>
      <c r="U4" s="362" t="s">
        <v>368</v>
      </c>
      <c r="V4" s="355" t="e">
        <f t="shared" ca="1" si="1"/>
        <v>#NAME?</v>
      </c>
      <c r="W4" s="7"/>
      <c r="X4" s="7"/>
      <c r="Y4" s="7" t="s">
        <v>324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3950</v>
      </c>
      <c r="B5" s="363" t="s">
        <v>3956</v>
      </c>
      <c r="C5" s="364" t="s">
        <v>3957</v>
      </c>
      <c r="D5" s="9" t="s">
        <v>18</v>
      </c>
      <c r="E5" s="9" t="s">
        <v>19</v>
      </c>
      <c r="F5" s="360" t="s">
        <v>279</v>
      </c>
      <c r="G5" s="130" t="s">
        <v>3919</v>
      </c>
      <c r="H5" s="352" t="s">
        <v>215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208</v>
      </c>
      <c r="T5" s="360" t="s">
        <v>3958</v>
      </c>
      <c r="U5" s="362" t="s">
        <v>19</v>
      </c>
      <c r="V5" s="355" t="e">
        <f t="shared" ca="1" si="1"/>
        <v>#NAME?</v>
      </c>
      <c r="W5" s="7"/>
      <c r="X5" s="7"/>
      <c r="Y5" s="7" t="s">
        <v>324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3950</v>
      </c>
      <c r="B6" s="356" t="s">
        <v>3959</v>
      </c>
      <c r="C6" s="359" t="s">
        <v>3960</v>
      </c>
      <c r="D6" s="9" t="s">
        <v>18</v>
      </c>
      <c r="E6" s="9" t="s">
        <v>19</v>
      </c>
      <c r="F6" s="318" t="s">
        <v>3961</v>
      </c>
      <c r="G6" s="130" t="s">
        <v>3919</v>
      </c>
      <c r="H6" s="352" t="s">
        <v>206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424</v>
      </c>
      <c r="N6" s="319">
        <v>0.02</v>
      </c>
      <c r="O6" s="6" t="s">
        <v>84</v>
      </c>
      <c r="P6" s="11">
        <v>0.2</v>
      </c>
      <c r="Q6" s="36" t="s">
        <v>3962</v>
      </c>
      <c r="R6" s="30"/>
      <c r="S6" s="7" t="s">
        <v>208</v>
      </c>
      <c r="T6" s="318" t="s">
        <v>3963</v>
      </c>
      <c r="U6" s="362" t="s">
        <v>19</v>
      </c>
      <c r="V6" s="355" t="e">
        <f t="shared" ca="1" si="1"/>
        <v>#NAME?</v>
      </c>
      <c r="W6" s="7"/>
      <c r="X6" s="7"/>
      <c r="Y6" s="7" t="s">
        <v>324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3232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3950</v>
      </c>
      <c r="B7" s="356" t="s">
        <v>3964</v>
      </c>
      <c r="C7" s="359" t="s">
        <v>3965</v>
      </c>
      <c r="D7" s="9" t="s">
        <v>18</v>
      </c>
      <c r="E7" s="9" t="s">
        <v>19</v>
      </c>
      <c r="F7" s="360" t="s">
        <v>338</v>
      </c>
      <c r="G7" s="130" t="s">
        <v>3919</v>
      </c>
      <c r="H7" s="352" t="s">
        <v>224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326</v>
      </c>
      <c r="N7" s="367">
        <v>0.02</v>
      </c>
      <c r="O7" s="6" t="s">
        <v>248</v>
      </c>
      <c r="P7" s="11">
        <v>0.2</v>
      </c>
      <c r="Q7" s="350"/>
      <c r="R7" s="30"/>
      <c r="S7" s="7" t="s">
        <v>208</v>
      </c>
      <c r="T7" s="318" t="s">
        <v>3292</v>
      </c>
      <c r="U7" s="362" t="s">
        <v>131</v>
      </c>
      <c r="V7" s="355" t="e">
        <f t="shared" ca="1" si="1"/>
        <v>#NAME?</v>
      </c>
      <c r="W7" s="7"/>
      <c r="X7" s="7"/>
      <c r="Y7" s="7" t="s">
        <v>324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3232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3950</v>
      </c>
      <c r="B8" s="369" t="s">
        <v>608</v>
      </c>
      <c r="C8" s="359" t="s">
        <v>3966</v>
      </c>
      <c r="D8" s="9" t="s">
        <v>18</v>
      </c>
      <c r="E8" s="9" t="s">
        <v>19</v>
      </c>
      <c r="F8" s="360" t="s">
        <v>266</v>
      </c>
      <c r="G8" s="130" t="s">
        <v>3919</v>
      </c>
      <c r="H8" s="352" t="s">
        <v>224</v>
      </c>
      <c r="I8" s="26" t="s">
        <v>225</v>
      </c>
      <c r="J8" s="9" t="str">
        <f>IF(R8=0,"Não","Sim")</f>
        <v>Sim</v>
      </c>
      <c r="K8" s="316">
        <v>43934</v>
      </c>
      <c r="L8" s="361"/>
      <c r="M8" s="318" t="s">
        <v>424</v>
      </c>
      <c r="N8" s="319">
        <v>0.02</v>
      </c>
      <c r="O8" s="6" t="s">
        <v>84</v>
      </c>
      <c r="P8" s="11">
        <v>0.2</v>
      </c>
      <c r="Q8" s="350"/>
      <c r="R8" s="370" t="s">
        <v>3967</v>
      </c>
      <c r="S8" s="7" t="s">
        <v>208</v>
      </c>
      <c r="T8" s="318" t="s">
        <v>610</v>
      </c>
      <c r="U8" s="362" t="s">
        <v>19</v>
      </c>
      <c r="V8" s="355" t="e">
        <f t="shared" ca="1" si="1"/>
        <v>#NAME?</v>
      </c>
      <c r="W8" s="7"/>
      <c r="X8" s="7"/>
      <c r="Y8" s="7" t="s">
        <v>324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3950</v>
      </c>
      <c r="B9" s="356" t="s">
        <v>3324</v>
      </c>
      <c r="C9" s="359" t="s">
        <v>3968</v>
      </c>
      <c r="D9" s="9" t="s">
        <v>18</v>
      </c>
      <c r="E9" s="9" t="s">
        <v>19</v>
      </c>
      <c r="F9" s="360" t="s">
        <v>3371</v>
      </c>
      <c r="G9" s="130" t="s">
        <v>3919</v>
      </c>
      <c r="H9" s="352" t="s">
        <v>224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424</v>
      </c>
      <c r="N9" s="367">
        <v>0.01</v>
      </c>
      <c r="O9" s="6" t="s">
        <v>84</v>
      </c>
      <c r="P9" s="11">
        <v>0.15</v>
      </c>
      <c r="Q9" s="36" t="s">
        <v>3962</v>
      </c>
      <c r="R9" s="72"/>
      <c r="S9" s="7" t="s">
        <v>208</v>
      </c>
      <c r="T9" s="318" t="s">
        <v>3326</v>
      </c>
      <c r="U9" s="362" t="s">
        <v>19</v>
      </c>
      <c r="V9" s="355" t="e">
        <f t="shared" ca="1" si="1"/>
        <v>#NAME?</v>
      </c>
      <c r="W9" s="7"/>
      <c r="X9" s="7"/>
      <c r="Y9" s="7" t="s">
        <v>324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3232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3950</v>
      </c>
      <c r="B10" s="356" t="s">
        <v>3969</v>
      </c>
      <c r="C10" s="364" t="s">
        <v>3970</v>
      </c>
      <c r="D10" s="9" t="s">
        <v>18</v>
      </c>
      <c r="E10" s="9" t="s">
        <v>19</v>
      </c>
      <c r="F10" s="360" t="s">
        <v>3371</v>
      </c>
      <c r="G10" s="130" t="s">
        <v>3919</v>
      </c>
      <c r="H10" s="352" t="s">
        <v>224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267</v>
      </c>
      <c r="N10" s="367">
        <v>1E-4</v>
      </c>
      <c r="O10" s="6" t="s">
        <v>23</v>
      </c>
      <c r="P10" s="11">
        <v>0</v>
      </c>
      <c r="Q10" s="350"/>
      <c r="R10" s="72"/>
      <c r="S10" s="7" t="s">
        <v>208</v>
      </c>
      <c r="T10" s="318" t="s">
        <v>3971</v>
      </c>
      <c r="U10" s="362" t="s">
        <v>19</v>
      </c>
      <c r="V10" s="355" t="e">
        <f t="shared" ca="1" si="1"/>
        <v>#NAME?</v>
      </c>
      <c r="W10" s="7"/>
      <c r="X10" s="7"/>
      <c r="Y10" s="7" t="s">
        <v>324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3950</v>
      </c>
      <c r="B11" s="356" t="s">
        <v>3972</v>
      </c>
      <c r="C11" s="364" t="s">
        <v>3973</v>
      </c>
      <c r="D11" s="9" t="s">
        <v>18</v>
      </c>
      <c r="E11" s="9" t="s">
        <v>19</v>
      </c>
      <c r="F11" s="360" t="s">
        <v>18</v>
      </c>
      <c r="G11" s="130" t="s">
        <v>3919</v>
      </c>
      <c r="H11" s="352" t="s">
        <v>224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267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208</v>
      </c>
      <c r="T11" s="318" t="s">
        <v>3974</v>
      </c>
      <c r="U11" s="362" t="s">
        <v>19</v>
      </c>
      <c r="V11" s="355" t="e">
        <f t="shared" ca="1" si="1"/>
        <v>#NAME?</v>
      </c>
      <c r="W11" s="7"/>
      <c r="X11" s="7"/>
      <c r="Y11" s="7" t="s">
        <v>324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3950</v>
      </c>
      <c r="B12" s="356" t="s">
        <v>3975</v>
      </c>
      <c r="C12" s="364" t="s">
        <v>3976</v>
      </c>
      <c r="D12" s="9" t="s">
        <v>204</v>
      </c>
      <c r="E12" s="9" t="s">
        <v>19</v>
      </c>
      <c r="F12" s="360" t="s">
        <v>3977</v>
      </c>
      <c r="G12" s="130" t="s">
        <v>3919</v>
      </c>
      <c r="H12" s="352" t="s">
        <v>206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267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208</v>
      </c>
      <c r="T12" s="318" t="s">
        <v>3978</v>
      </c>
      <c r="U12" s="362" t="s">
        <v>19</v>
      </c>
      <c r="V12" s="355" t="e">
        <f t="shared" ca="1" si="1"/>
        <v>#NAME?</v>
      </c>
      <c r="W12" s="7"/>
      <c r="X12" s="7"/>
      <c r="Y12" s="7" t="s">
        <v>324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3950</v>
      </c>
      <c r="B13" s="356" t="s">
        <v>3979</v>
      </c>
      <c r="C13" s="364" t="s">
        <v>3980</v>
      </c>
      <c r="D13" s="9" t="s">
        <v>18</v>
      </c>
      <c r="E13" s="9" t="s">
        <v>19</v>
      </c>
      <c r="F13" s="360" t="s">
        <v>3371</v>
      </c>
      <c r="G13" s="130" t="s">
        <v>3919</v>
      </c>
      <c r="H13" s="352" t="s">
        <v>206</v>
      </c>
      <c r="I13" s="26" t="s">
        <v>23</v>
      </c>
      <c r="J13" s="9" t="str">
        <f t="shared" si="2"/>
        <v>Não</v>
      </c>
      <c r="K13" s="316" t="s">
        <v>3981</v>
      </c>
      <c r="L13" s="361"/>
      <c r="M13" s="318" t="s">
        <v>267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208</v>
      </c>
      <c r="T13" s="318" t="s">
        <v>3982</v>
      </c>
      <c r="U13" s="362" t="s">
        <v>19</v>
      </c>
      <c r="V13" s="355" t="e">
        <f t="shared" ca="1" si="1"/>
        <v>#NAME?</v>
      </c>
      <c r="W13" s="7"/>
      <c r="X13" s="7"/>
      <c r="Y13" s="7" t="s">
        <v>324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3232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3950</v>
      </c>
      <c r="B14" s="356" t="s">
        <v>1228</v>
      </c>
      <c r="C14" s="359" t="s">
        <v>3983</v>
      </c>
      <c r="D14" s="9" t="s">
        <v>18</v>
      </c>
      <c r="E14" s="9" t="s">
        <v>19</v>
      </c>
      <c r="F14" s="360" t="s">
        <v>3984</v>
      </c>
      <c r="G14" s="130" t="s">
        <v>3919</v>
      </c>
      <c r="H14" s="352" t="s">
        <v>224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326</v>
      </c>
      <c r="N14" s="367">
        <v>2.3E-2</v>
      </c>
      <c r="O14" s="6" t="s">
        <v>248</v>
      </c>
      <c r="P14" s="11">
        <v>0.2</v>
      </c>
      <c r="Q14" s="350" t="s">
        <v>3985</v>
      </c>
      <c r="R14" s="97" t="s">
        <v>3986</v>
      </c>
      <c r="S14" s="7" t="s">
        <v>208</v>
      </c>
      <c r="T14" s="318" t="s">
        <v>1231</v>
      </c>
      <c r="U14" s="362" t="s">
        <v>276</v>
      </c>
      <c r="V14" s="355" t="e">
        <f t="shared" ca="1" si="1"/>
        <v>#NAME?</v>
      </c>
      <c r="W14" s="7"/>
      <c r="X14" s="7"/>
      <c r="Y14" s="7" t="s">
        <v>324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3950</v>
      </c>
      <c r="B15" s="356" t="s">
        <v>3987</v>
      </c>
      <c r="C15" s="359" t="s">
        <v>3988</v>
      </c>
      <c r="D15" s="9" t="s">
        <v>3223</v>
      </c>
      <c r="E15" s="9" t="s">
        <v>19</v>
      </c>
      <c r="F15" s="360" t="s">
        <v>3223</v>
      </c>
      <c r="G15" s="130" t="s">
        <v>3919</v>
      </c>
      <c r="H15" s="352" t="s">
        <v>224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326</v>
      </c>
      <c r="N15" s="367">
        <v>2.5000000000000001E-2</v>
      </c>
      <c r="O15" s="6" t="s">
        <v>248</v>
      </c>
      <c r="P15" s="11">
        <v>0.2</v>
      </c>
      <c r="Q15" s="350"/>
      <c r="R15" s="371"/>
      <c r="S15" s="7" t="s">
        <v>208</v>
      </c>
      <c r="T15" s="318" t="s">
        <v>3989</v>
      </c>
      <c r="U15" s="362" t="s">
        <v>3990</v>
      </c>
      <c r="V15" s="355" t="e">
        <f t="shared" ca="1" si="1"/>
        <v>#NAME?</v>
      </c>
      <c r="W15" s="7"/>
      <c r="X15" s="7"/>
      <c r="Y15" s="7" t="s">
        <v>324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3950</v>
      </c>
      <c r="B16" s="356" t="s">
        <v>3991</v>
      </c>
      <c r="C16" s="359" t="s">
        <v>3992</v>
      </c>
      <c r="D16" s="9" t="s">
        <v>18</v>
      </c>
      <c r="E16" s="9" t="s">
        <v>19</v>
      </c>
      <c r="F16" s="318" t="s">
        <v>266</v>
      </c>
      <c r="G16" s="130" t="s">
        <v>3919</v>
      </c>
      <c r="H16" s="352" t="s">
        <v>215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208</v>
      </c>
      <c r="T16" s="318" t="s">
        <v>3993</v>
      </c>
      <c r="U16" s="362" t="s">
        <v>19</v>
      </c>
      <c r="V16" s="355" t="e">
        <f t="shared" ca="1" si="1"/>
        <v>#NAME?</v>
      </c>
      <c r="W16" s="7"/>
      <c r="X16" s="7"/>
      <c r="Y16" s="7" t="s">
        <v>324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3950</v>
      </c>
      <c r="B17" s="356" t="s">
        <v>3994</v>
      </c>
      <c r="C17" s="359" t="s">
        <v>3995</v>
      </c>
      <c r="D17" s="9" t="s">
        <v>18</v>
      </c>
      <c r="E17" s="9" t="s">
        <v>19</v>
      </c>
      <c r="F17" s="318" t="s">
        <v>3996</v>
      </c>
      <c r="G17" s="130" t="s">
        <v>3919</v>
      </c>
      <c r="H17" s="352" t="s">
        <v>206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267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208</v>
      </c>
      <c r="T17" s="318" t="s">
        <v>3997</v>
      </c>
      <c r="U17" s="362" t="s">
        <v>19</v>
      </c>
      <c r="V17" s="355" t="e">
        <f t="shared" ca="1" si="1"/>
        <v>#NAME?</v>
      </c>
      <c r="W17" s="7"/>
      <c r="X17" s="7"/>
      <c r="Y17" s="7" t="s">
        <v>324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3232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3950</v>
      </c>
      <c r="B18" s="356" t="s">
        <v>1868</v>
      </c>
      <c r="C18" s="359" t="s">
        <v>3998</v>
      </c>
      <c r="D18" s="9" t="s">
        <v>18</v>
      </c>
      <c r="E18" s="9" t="s">
        <v>19</v>
      </c>
      <c r="F18" s="360" t="s">
        <v>20</v>
      </c>
      <c r="G18" s="130" t="s">
        <v>3919</v>
      </c>
      <c r="H18" s="352" t="s">
        <v>224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3999</v>
      </c>
      <c r="S18" s="7" t="s">
        <v>208</v>
      </c>
      <c r="T18" s="318" t="s">
        <v>1870</v>
      </c>
      <c r="U18" s="362" t="s">
        <v>19</v>
      </c>
      <c r="V18" s="355" t="e">
        <f t="shared" ca="1" si="1"/>
        <v>#NAME?</v>
      </c>
      <c r="W18" s="7"/>
      <c r="X18" s="7"/>
      <c r="Y18" s="7" t="s">
        <v>324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3950</v>
      </c>
      <c r="B19" s="356" t="s">
        <v>4000</v>
      </c>
      <c r="C19" s="359" t="s">
        <v>4001</v>
      </c>
      <c r="D19" s="9" t="s">
        <v>18</v>
      </c>
      <c r="E19" s="9" t="s">
        <v>19</v>
      </c>
      <c r="F19" s="318" t="s">
        <v>2788</v>
      </c>
      <c r="G19" s="130" t="s">
        <v>3919</v>
      </c>
      <c r="H19" s="352" t="s">
        <v>206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267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208</v>
      </c>
      <c r="T19" s="318" t="s">
        <v>1882</v>
      </c>
      <c r="U19" s="362" t="s">
        <v>19</v>
      </c>
      <c r="V19" s="355" t="e">
        <f t="shared" ca="1" si="1"/>
        <v>#NAME?</v>
      </c>
      <c r="W19" s="7"/>
      <c r="X19" s="7"/>
      <c r="Y19" s="7" t="s">
        <v>324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3950</v>
      </c>
      <c r="B20" s="356" t="s">
        <v>4002</v>
      </c>
      <c r="C20" s="359" t="s">
        <v>4003</v>
      </c>
      <c r="D20" s="9" t="s">
        <v>18</v>
      </c>
      <c r="E20" s="9" t="s">
        <v>19</v>
      </c>
      <c r="F20" s="360" t="s">
        <v>4004</v>
      </c>
      <c r="G20" s="130" t="s">
        <v>3919</v>
      </c>
      <c r="H20" s="352" t="s">
        <v>224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83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208</v>
      </c>
      <c r="T20" s="318" t="s">
        <v>4005</v>
      </c>
      <c r="U20" s="362" t="s">
        <v>76</v>
      </c>
      <c r="V20" s="355" t="e">
        <f t="shared" ca="1" si="1"/>
        <v>#NAME?</v>
      </c>
      <c r="W20" s="7"/>
      <c r="X20" s="7"/>
      <c r="Y20" s="7" t="s">
        <v>324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3232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3950</v>
      </c>
      <c r="B21" s="356" t="s">
        <v>4006</v>
      </c>
      <c r="C21" s="359" t="s">
        <v>4007</v>
      </c>
      <c r="D21" s="9" t="s">
        <v>18</v>
      </c>
      <c r="E21" s="9" t="s">
        <v>19</v>
      </c>
      <c r="F21" s="318" t="s">
        <v>20</v>
      </c>
      <c r="G21" s="130" t="s">
        <v>3919</v>
      </c>
      <c r="H21" s="352" t="s">
        <v>206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424</v>
      </c>
      <c r="N21" s="319">
        <v>1.4999999999999999E-2</v>
      </c>
      <c r="O21" s="6" t="s">
        <v>84</v>
      </c>
      <c r="P21" s="11">
        <v>0.2</v>
      </c>
      <c r="Q21" s="370"/>
      <c r="R21" s="36"/>
      <c r="S21" s="7" t="s">
        <v>208</v>
      </c>
      <c r="T21" s="318" t="s">
        <v>4008</v>
      </c>
      <c r="U21" s="362" t="s">
        <v>19</v>
      </c>
      <c r="V21" s="355" t="e">
        <f t="shared" ca="1" si="1"/>
        <v>#NAME?</v>
      </c>
      <c r="W21" s="7"/>
      <c r="X21" s="7"/>
      <c r="Y21" s="7" t="s">
        <v>324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3232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3950</v>
      </c>
      <c r="B22" s="356" t="s">
        <v>4009</v>
      </c>
      <c r="C22" s="359" t="s">
        <v>4010</v>
      </c>
      <c r="D22" s="9" t="s">
        <v>18</v>
      </c>
      <c r="E22" s="9" t="s">
        <v>19</v>
      </c>
      <c r="F22" s="360" t="s">
        <v>20</v>
      </c>
      <c r="G22" s="130" t="s">
        <v>3919</v>
      </c>
      <c r="H22" s="352" t="s">
        <v>224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424</v>
      </c>
      <c r="N22" s="319">
        <v>0.02</v>
      </c>
      <c r="O22" s="6" t="s">
        <v>84</v>
      </c>
      <c r="P22" s="11">
        <v>0.2</v>
      </c>
      <c r="Q22" s="350"/>
      <c r="R22" s="30"/>
      <c r="S22" s="7" t="s">
        <v>208</v>
      </c>
      <c r="T22" s="318" t="s">
        <v>4011</v>
      </c>
      <c r="U22" s="362" t="s">
        <v>76</v>
      </c>
      <c r="V22" s="355" t="e">
        <f t="shared" ca="1" si="1"/>
        <v>#NAME?</v>
      </c>
      <c r="W22" s="7"/>
      <c r="X22" s="7"/>
      <c r="Y22" s="7" t="s">
        <v>324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3950</v>
      </c>
      <c r="B23" s="356" t="s">
        <v>4012</v>
      </c>
      <c r="C23" s="359" t="s">
        <v>4013</v>
      </c>
      <c r="D23" s="9" t="s">
        <v>18</v>
      </c>
      <c r="E23" s="9" t="s">
        <v>19</v>
      </c>
      <c r="F23" s="360" t="s">
        <v>266</v>
      </c>
      <c r="G23" s="130" t="s">
        <v>3919</v>
      </c>
      <c r="H23" s="352" t="s">
        <v>224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424</v>
      </c>
      <c r="N23" s="319">
        <v>0.02</v>
      </c>
      <c r="O23" s="6" t="s">
        <v>84</v>
      </c>
      <c r="P23" s="11">
        <v>0.2</v>
      </c>
      <c r="Q23" s="350"/>
      <c r="R23" s="30"/>
      <c r="S23" s="7" t="s">
        <v>208</v>
      </c>
      <c r="T23" s="318" t="s">
        <v>4014</v>
      </c>
      <c r="U23" s="362" t="s">
        <v>19</v>
      </c>
      <c r="V23" s="355" t="e">
        <f t="shared" ca="1" si="1"/>
        <v>#NAME?</v>
      </c>
      <c r="W23" s="7"/>
      <c r="X23" s="7"/>
      <c r="Y23" s="7" t="s">
        <v>324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3232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3950</v>
      </c>
      <c r="B24" s="356" t="s">
        <v>4015</v>
      </c>
      <c r="C24" s="359" t="s">
        <v>4016</v>
      </c>
      <c r="D24" s="9" t="s">
        <v>18</v>
      </c>
      <c r="E24" s="9" t="s">
        <v>19</v>
      </c>
      <c r="F24" s="360" t="s">
        <v>3255</v>
      </c>
      <c r="G24" s="130" t="s">
        <v>3919</v>
      </c>
      <c r="H24" s="352" t="s">
        <v>224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326</v>
      </c>
      <c r="N24" s="319">
        <v>0</v>
      </c>
      <c r="O24" s="6" t="s">
        <v>23</v>
      </c>
      <c r="P24" s="11">
        <v>0</v>
      </c>
      <c r="Q24" s="350"/>
      <c r="R24" s="350" t="s">
        <v>4017</v>
      </c>
      <c r="S24" s="7" t="s">
        <v>208</v>
      </c>
      <c r="T24" s="318" t="s">
        <v>4018</v>
      </c>
      <c r="U24" s="362" t="s">
        <v>131</v>
      </c>
      <c r="V24" s="355" t="e">
        <f t="shared" ca="1" si="1"/>
        <v>#NAME?</v>
      </c>
      <c r="W24" s="7"/>
      <c r="X24" s="7"/>
      <c r="Y24" s="7" t="s">
        <v>324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3950</v>
      </c>
      <c r="B25" s="356" t="s">
        <v>4019</v>
      </c>
      <c r="C25" s="359" t="s">
        <v>4020</v>
      </c>
      <c r="D25" s="9" t="s">
        <v>18</v>
      </c>
      <c r="E25" s="9" t="s">
        <v>19</v>
      </c>
      <c r="F25" s="318" t="s">
        <v>4021</v>
      </c>
      <c r="G25" s="130" t="s">
        <v>3919</v>
      </c>
      <c r="H25" s="352" t="s">
        <v>206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267</v>
      </c>
      <c r="N25" s="319">
        <v>1.4999999999999999E-2</v>
      </c>
      <c r="O25" s="6" t="s">
        <v>23</v>
      </c>
      <c r="P25" s="11">
        <v>0</v>
      </c>
      <c r="Q25" s="370" t="s">
        <v>3247</v>
      </c>
      <c r="R25" s="97" t="s">
        <v>4022</v>
      </c>
      <c r="S25" s="7" t="s">
        <v>208</v>
      </c>
      <c r="T25" s="318" t="s">
        <v>4023</v>
      </c>
      <c r="U25" s="362" t="s">
        <v>76</v>
      </c>
      <c r="V25" s="355" t="e">
        <f t="shared" ca="1" si="1"/>
        <v>#NAME?</v>
      </c>
      <c r="W25" s="7"/>
      <c r="X25" s="7"/>
      <c r="Y25" s="7" t="s">
        <v>324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3232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3950</v>
      </c>
      <c r="B26" s="356" t="s">
        <v>4024</v>
      </c>
      <c r="C26" s="359" t="s">
        <v>4025</v>
      </c>
      <c r="D26" s="9" t="s">
        <v>18</v>
      </c>
      <c r="E26" s="9" t="s">
        <v>19</v>
      </c>
      <c r="F26" s="360" t="s">
        <v>4026</v>
      </c>
      <c r="G26" s="130" t="s">
        <v>3919</v>
      </c>
      <c r="H26" s="352" t="s">
        <v>215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140</v>
      </c>
      <c r="N26" s="319">
        <v>8.0000000000000002E-3</v>
      </c>
      <c r="O26" s="6" t="s">
        <v>141</v>
      </c>
      <c r="P26" s="11">
        <v>0.1</v>
      </c>
      <c r="Q26" s="370" t="s">
        <v>4027</v>
      </c>
      <c r="R26" s="30"/>
      <c r="S26" s="7" t="s">
        <v>208</v>
      </c>
      <c r="T26" s="318" t="s">
        <v>4028</v>
      </c>
      <c r="U26" s="362" t="s">
        <v>131</v>
      </c>
      <c r="V26" s="355" t="e">
        <f t="shared" ca="1" si="1"/>
        <v>#NAME?</v>
      </c>
      <c r="W26" s="7"/>
      <c r="X26" s="7"/>
      <c r="Y26" s="7" t="s">
        <v>324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3950</v>
      </c>
      <c r="B27" s="356" t="s">
        <v>4029</v>
      </c>
      <c r="C27" s="359" t="s">
        <v>4030</v>
      </c>
      <c r="D27" s="9" t="s">
        <v>18</v>
      </c>
      <c r="E27" s="9" t="s">
        <v>19</v>
      </c>
      <c r="F27" s="318" t="s">
        <v>3996</v>
      </c>
      <c r="G27" s="130" t="s">
        <v>3919</v>
      </c>
      <c r="H27" s="352" t="s">
        <v>206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424</v>
      </c>
      <c r="N27" s="319">
        <v>0.02</v>
      </c>
      <c r="O27" s="6" t="s">
        <v>84</v>
      </c>
      <c r="P27" s="11">
        <v>0.2</v>
      </c>
      <c r="Q27" s="350"/>
      <c r="R27" s="370" t="s">
        <v>4031</v>
      </c>
      <c r="S27" s="7" t="s">
        <v>208</v>
      </c>
      <c r="T27" s="318" t="s">
        <v>4032</v>
      </c>
      <c r="U27" s="362" t="s">
        <v>19</v>
      </c>
      <c r="V27" s="355" t="e">
        <f t="shared" ca="1" si="1"/>
        <v>#NAME?</v>
      </c>
      <c r="W27" s="7"/>
      <c r="X27" s="7"/>
      <c r="Y27" s="7" t="s">
        <v>324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3232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3950</v>
      </c>
      <c r="B28" s="356" t="s">
        <v>4033</v>
      </c>
      <c r="C28" s="359" t="s">
        <v>4034</v>
      </c>
      <c r="D28" s="9" t="s">
        <v>18</v>
      </c>
      <c r="E28" s="9" t="s">
        <v>19</v>
      </c>
      <c r="F28" s="360" t="s">
        <v>266</v>
      </c>
      <c r="G28" s="130" t="s">
        <v>3919</v>
      </c>
      <c r="H28" s="352" t="s">
        <v>224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267</v>
      </c>
      <c r="N28" s="367">
        <v>0.01</v>
      </c>
      <c r="O28" s="6" t="s">
        <v>23</v>
      </c>
      <c r="P28" s="11">
        <v>0</v>
      </c>
      <c r="Q28" s="30" t="s">
        <v>3247</v>
      </c>
      <c r="R28" s="30"/>
      <c r="S28" s="7" t="s">
        <v>208</v>
      </c>
      <c r="T28" s="318" t="s">
        <v>4035</v>
      </c>
      <c r="U28" s="362" t="s">
        <v>19</v>
      </c>
      <c r="V28" s="355" t="e">
        <f t="shared" ca="1" si="1"/>
        <v>#NAME?</v>
      </c>
      <c r="W28" s="7"/>
      <c r="X28" s="7"/>
      <c r="Y28" s="7" t="s">
        <v>324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3232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3950</v>
      </c>
      <c r="B29" s="356" t="s">
        <v>4036</v>
      </c>
      <c r="C29" s="359" t="s">
        <v>4037</v>
      </c>
      <c r="D29" s="9" t="s">
        <v>18</v>
      </c>
      <c r="E29" s="9" t="s">
        <v>19</v>
      </c>
      <c r="F29" s="318" t="s">
        <v>2788</v>
      </c>
      <c r="G29" s="130" t="s">
        <v>3919</v>
      </c>
      <c r="H29" s="352" t="s">
        <v>206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267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208</v>
      </c>
      <c r="T29" s="318" t="s">
        <v>2775</v>
      </c>
      <c r="U29" s="362" t="s">
        <v>19</v>
      </c>
      <c r="V29" s="355" t="e">
        <f t="shared" ca="1" si="1"/>
        <v>#NAME?</v>
      </c>
      <c r="W29" s="7"/>
      <c r="X29" s="7"/>
      <c r="Y29" s="7" t="s">
        <v>324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3950</v>
      </c>
      <c r="B30" s="356" t="s">
        <v>4038</v>
      </c>
      <c r="C30" s="359" t="s">
        <v>4039</v>
      </c>
      <c r="D30" s="9" t="s">
        <v>18</v>
      </c>
      <c r="E30" s="9" t="s">
        <v>19</v>
      </c>
      <c r="F30" s="318" t="s">
        <v>2788</v>
      </c>
      <c r="G30" s="130" t="s">
        <v>3919</v>
      </c>
      <c r="H30" s="352" t="s">
        <v>206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83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208</v>
      </c>
      <c r="T30" s="318" t="s">
        <v>4040</v>
      </c>
      <c r="U30" s="362" t="s">
        <v>19</v>
      </c>
      <c r="V30" s="355" t="e">
        <f t="shared" ca="1" si="1"/>
        <v>#NAME?</v>
      </c>
      <c r="W30" s="7"/>
      <c r="X30" s="7"/>
      <c r="Y30" s="7" t="s">
        <v>324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3232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3950</v>
      </c>
      <c r="B31" s="356" t="s">
        <v>4041</v>
      </c>
      <c r="C31" s="359" t="s">
        <v>4042</v>
      </c>
      <c r="D31" s="9" t="s">
        <v>18</v>
      </c>
      <c r="E31" s="9" t="s">
        <v>19</v>
      </c>
      <c r="F31" s="318" t="s">
        <v>3371</v>
      </c>
      <c r="G31" s="130" t="s">
        <v>3919</v>
      </c>
      <c r="H31" s="352" t="s">
        <v>206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424</v>
      </c>
      <c r="N31" s="319">
        <v>0.02</v>
      </c>
      <c r="O31" s="6" t="s">
        <v>84</v>
      </c>
      <c r="P31" s="11">
        <v>0.2</v>
      </c>
      <c r="Q31" s="350" t="s">
        <v>4043</v>
      </c>
      <c r="R31" s="30"/>
      <c r="S31" s="7" t="s">
        <v>208</v>
      </c>
      <c r="T31" s="318" t="s">
        <v>4044</v>
      </c>
      <c r="U31" s="362" t="s">
        <v>19</v>
      </c>
      <c r="V31" s="355" t="e">
        <f t="shared" ca="1" si="1"/>
        <v>#NAME?</v>
      </c>
      <c r="W31" s="7"/>
      <c r="X31" s="7"/>
      <c r="Y31" s="7" t="s">
        <v>324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3232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3179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3180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3181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3182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A2:CC31" xr:uid="{CC4F0871-B60D-4F34-B5A7-6534F2D4DD3A}"/>
    </customSheetView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A1:BZ39" xr:uid="{BFFA43B3-D02C-47EA-999B-22E950E1AC5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150</v>
      </c>
      <c r="C1" s="16"/>
      <c r="D1" s="16"/>
      <c r="E1" s="16"/>
      <c r="F1" s="16"/>
      <c r="G1" s="18" t="s">
        <v>151</v>
      </c>
      <c r="H1" s="667" t="s">
        <v>152</v>
      </c>
      <c r="I1" s="666"/>
      <c r="J1" s="665" t="s">
        <v>150</v>
      </c>
      <c r="K1" s="666"/>
      <c r="L1" s="666"/>
      <c r="M1" s="666"/>
      <c r="N1" s="666"/>
      <c r="O1" s="666"/>
      <c r="P1" s="666"/>
      <c r="Q1" s="309" t="s">
        <v>3184</v>
      </c>
      <c r="R1" s="19" t="s">
        <v>3183</v>
      </c>
      <c r="S1" s="673" t="s">
        <v>153</v>
      </c>
      <c r="T1" s="666"/>
      <c r="U1" s="666"/>
      <c r="V1" s="666"/>
      <c r="W1" s="666"/>
      <c r="X1" s="666"/>
      <c r="Y1" s="20"/>
      <c r="Z1" s="675" t="s">
        <v>154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155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156</v>
      </c>
      <c r="H2" s="392" t="s">
        <v>157</v>
      </c>
      <c r="I2" s="392" t="s">
        <v>158</v>
      </c>
      <c r="J2" s="392" t="s">
        <v>159</v>
      </c>
      <c r="K2" s="392" t="s">
        <v>160</v>
      </c>
      <c r="L2" s="392" t="s">
        <v>161</v>
      </c>
      <c r="M2" s="392" t="s">
        <v>8</v>
      </c>
      <c r="N2" s="392" t="s">
        <v>162</v>
      </c>
      <c r="O2" s="392" t="s">
        <v>4045</v>
      </c>
      <c r="P2" s="392" t="s">
        <v>11</v>
      </c>
      <c r="Q2" s="393" t="s">
        <v>4046</v>
      </c>
      <c r="R2" s="393" t="s">
        <v>164</v>
      </c>
      <c r="S2" s="392" t="s">
        <v>165</v>
      </c>
      <c r="T2" s="391" t="s">
        <v>12</v>
      </c>
      <c r="U2" s="392" t="s">
        <v>13</v>
      </c>
      <c r="V2" s="392" t="s">
        <v>166</v>
      </c>
      <c r="W2" s="392" t="s">
        <v>14</v>
      </c>
      <c r="X2" s="392" t="s">
        <v>169</v>
      </c>
      <c r="Y2" s="392" t="s">
        <v>4047</v>
      </c>
      <c r="Z2" s="392" t="s">
        <v>178</v>
      </c>
      <c r="AA2" s="392" t="s">
        <v>179</v>
      </c>
      <c r="AB2" s="392" t="s">
        <v>180</v>
      </c>
      <c r="AC2" s="392" t="s">
        <v>181</v>
      </c>
      <c r="AD2" s="392" t="s">
        <v>182</v>
      </c>
      <c r="AE2" s="392" t="s">
        <v>183</v>
      </c>
      <c r="AF2" s="391" t="s">
        <v>184</v>
      </c>
      <c r="AG2" s="391" t="s">
        <v>185</v>
      </c>
      <c r="AH2" s="391" t="s">
        <v>186</v>
      </c>
      <c r="AI2" s="391" t="s">
        <v>187</v>
      </c>
      <c r="AJ2" s="391" t="s">
        <v>188</v>
      </c>
      <c r="AK2" s="391" t="s">
        <v>189</v>
      </c>
      <c r="AL2" s="391" t="s">
        <v>190</v>
      </c>
      <c r="AM2" s="391" t="s">
        <v>191</v>
      </c>
      <c r="AN2" s="391" t="s">
        <v>192</v>
      </c>
      <c r="AO2" s="391" t="s">
        <v>193</v>
      </c>
      <c r="AP2" s="391" t="s">
        <v>194</v>
      </c>
    </row>
    <row r="3" spans="1:42" ht="15.75" customHeight="1">
      <c r="A3" s="170" t="s">
        <v>4048</v>
      </c>
      <c r="B3" s="170" t="s">
        <v>2515</v>
      </c>
      <c r="C3" s="95" t="s">
        <v>4049</v>
      </c>
      <c r="D3" s="9" t="s">
        <v>204</v>
      </c>
      <c r="E3" s="9" t="s">
        <v>19</v>
      </c>
      <c r="F3" s="132" t="s">
        <v>205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215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424</v>
      </c>
      <c r="N3" s="319">
        <v>0.01</v>
      </c>
      <c r="O3" s="6" t="s">
        <v>23</v>
      </c>
      <c r="P3" s="11">
        <v>0</v>
      </c>
      <c r="Q3" s="178"/>
      <c r="R3" s="30"/>
      <c r="S3" s="7" t="s">
        <v>208</v>
      </c>
      <c r="T3" s="170" t="s">
        <v>2517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4048</v>
      </c>
      <c r="B4" s="170" t="s">
        <v>4050</v>
      </c>
      <c r="C4" s="395">
        <v>6574040</v>
      </c>
      <c r="D4" s="9" t="s">
        <v>18</v>
      </c>
      <c r="E4" s="9" t="s">
        <v>76</v>
      </c>
      <c r="F4" s="132" t="s">
        <v>77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215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267</v>
      </c>
      <c r="N4" s="131">
        <v>1.4999999999999999E-2</v>
      </c>
      <c r="O4" s="6" t="s">
        <v>84</v>
      </c>
      <c r="P4" s="11">
        <v>0.1</v>
      </c>
      <c r="Q4" s="178"/>
      <c r="R4" s="178" t="s">
        <v>4051</v>
      </c>
      <c r="S4" s="7" t="s">
        <v>208</v>
      </c>
      <c r="T4" s="170" t="s">
        <v>3067</v>
      </c>
      <c r="U4" s="6" t="s">
        <v>76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3179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3180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3181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3182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150</v>
      </c>
      <c r="B1" s="669"/>
      <c r="C1" s="669"/>
      <c r="D1" s="669"/>
      <c r="E1" s="669"/>
      <c r="F1" s="669"/>
      <c r="G1" s="670"/>
      <c r="H1" s="671" t="s">
        <v>152</v>
      </c>
      <c r="I1" s="670"/>
      <c r="J1" s="668" t="s">
        <v>150</v>
      </c>
      <c r="K1" s="669"/>
      <c r="L1" s="669"/>
      <c r="M1" s="669"/>
      <c r="N1" s="669"/>
      <c r="O1" s="669"/>
      <c r="P1" s="669"/>
      <c r="Q1" s="669"/>
      <c r="R1" s="670"/>
      <c r="S1" s="246" t="s">
        <v>3184</v>
      </c>
      <c r="T1" s="401" t="s">
        <v>3183</v>
      </c>
      <c r="U1" s="676" t="s">
        <v>153</v>
      </c>
      <c r="V1" s="669"/>
      <c r="W1" s="669"/>
      <c r="X1" s="669"/>
      <c r="Y1" s="670"/>
      <c r="Z1" s="1" t="s">
        <v>154</v>
      </c>
      <c r="AA1" s="1" t="s">
        <v>154</v>
      </c>
      <c r="AB1" s="1" t="s">
        <v>154</v>
      </c>
      <c r="AC1" s="1" t="s">
        <v>154</v>
      </c>
      <c r="AD1" s="1" t="s">
        <v>154</v>
      </c>
      <c r="AE1" s="1" t="s">
        <v>154</v>
      </c>
      <c r="AF1" s="1" t="s">
        <v>154</v>
      </c>
      <c r="AG1" s="1" t="s">
        <v>154</v>
      </c>
      <c r="AH1" s="1" t="s">
        <v>154</v>
      </c>
      <c r="AI1" s="1" t="s">
        <v>154</v>
      </c>
      <c r="AJ1" s="1" t="s">
        <v>154</v>
      </c>
      <c r="AK1" s="1" t="s">
        <v>154</v>
      </c>
      <c r="AL1" s="1" t="s">
        <v>154</v>
      </c>
      <c r="AM1" s="1" t="s">
        <v>154</v>
      </c>
      <c r="AN1" s="1" t="s">
        <v>154</v>
      </c>
      <c r="AO1" s="1" t="s">
        <v>154</v>
      </c>
      <c r="AP1" s="1" t="s">
        <v>154</v>
      </c>
      <c r="AQ1" s="1" t="s">
        <v>154</v>
      </c>
      <c r="AR1" s="1" t="s">
        <v>154</v>
      </c>
      <c r="AS1" s="1" t="s">
        <v>154</v>
      </c>
      <c r="AT1" s="1" t="s">
        <v>154</v>
      </c>
      <c r="AU1" s="1" t="s">
        <v>154</v>
      </c>
      <c r="AV1" s="1" t="s">
        <v>154</v>
      </c>
      <c r="AW1" s="1" t="s">
        <v>154</v>
      </c>
      <c r="AX1" s="1" t="s">
        <v>154</v>
      </c>
    </row>
    <row r="2" spans="1:50" ht="12.75">
      <c r="A2" s="1" t="s">
        <v>2</v>
      </c>
      <c r="B2" s="402" t="s">
        <v>12</v>
      </c>
      <c r="C2" s="1" t="s">
        <v>155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157</v>
      </c>
      <c r="I2" s="1" t="s">
        <v>158</v>
      </c>
      <c r="J2" s="1" t="s">
        <v>4052</v>
      </c>
      <c r="K2" s="1" t="s">
        <v>4053</v>
      </c>
      <c r="L2" s="1" t="s">
        <v>4054</v>
      </c>
      <c r="M2" s="1" t="s">
        <v>4055</v>
      </c>
      <c r="N2" s="1" t="s">
        <v>159</v>
      </c>
      <c r="O2" s="403" t="s">
        <v>160</v>
      </c>
      <c r="P2" s="403" t="s">
        <v>161</v>
      </c>
      <c r="Q2" s="403" t="s">
        <v>8</v>
      </c>
      <c r="R2" s="404" t="s">
        <v>162</v>
      </c>
      <c r="S2" s="2" t="s">
        <v>4046</v>
      </c>
      <c r="T2" s="2" t="s">
        <v>164</v>
      </c>
      <c r="U2" s="1" t="s">
        <v>165</v>
      </c>
      <c r="V2" s="403" t="s">
        <v>13</v>
      </c>
      <c r="W2" s="1" t="s">
        <v>166</v>
      </c>
      <c r="X2" s="1" t="s">
        <v>14</v>
      </c>
      <c r="Y2" s="1" t="s">
        <v>169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4056</v>
      </c>
      <c r="B3" s="110" t="s">
        <v>244</v>
      </c>
      <c r="C3" s="110" t="s">
        <v>240</v>
      </c>
      <c r="D3" s="310" t="s">
        <v>4057</v>
      </c>
      <c r="E3" s="9" t="s">
        <v>4058</v>
      </c>
      <c r="F3" s="9" t="s">
        <v>76</v>
      </c>
      <c r="G3" s="311" t="s">
        <v>243</v>
      </c>
      <c r="H3" s="352" t="s">
        <v>343</v>
      </c>
      <c r="I3" s="26" t="s">
        <v>23</v>
      </c>
      <c r="J3" s="9" t="s">
        <v>4059</v>
      </c>
      <c r="K3" s="9" t="s">
        <v>4060</v>
      </c>
      <c r="L3" s="9" t="s">
        <v>4060</v>
      </c>
      <c r="M3" s="9" t="s">
        <v>4061</v>
      </c>
      <c r="N3" s="9" t="str">
        <f t="shared" ref="N3:N25" si="0">IF(S3=0,"Não","Sim")</f>
        <v>Não</v>
      </c>
      <c r="O3" s="406">
        <v>45691</v>
      </c>
      <c r="P3" s="310"/>
      <c r="Q3" s="6" t="s">
        <v>4062</v>
      </c>
      <c r="R3" s="407">
        <v>8.0000000000000002E-3</v>
      </c>
      <c r="S3" s="115"/>
      <c r="T3" s="115"/>
      <c r="U3" s="6" t="s">
        <v>208</v>
      </c>
      <c r="V3" s="6" t="s">
        <v>76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4056</v>
      </c>
      <c r="B4" s="110" t="s">
        <v>4063</v>
      </c>
      <c r="C4" s="110" t="s">
        <v>4064</v>
      </c>
      <c r="D4" s="310" t="s">
        <v>4065</v>
      </c>
      <c r="E4" s="9" t="s">
        <v>4066</v>
      </c>
      <c r="F4" s="9" t="s">
        <v>127</v>
      </c>
      <c r="G4" s="311" t="s">
        <v>4067</v>
      </c>
      <c r="H4" s="352" t="s">
        <v>215</v>
      </c>
      <c r="I4" s="26" t="s">
        <v>23</v>
      </c>
      <c r="J4" s="9" t="s">
        <v>4059</v>
      </c>
      <c r="K4" s="9" t="s">
        <v>4060</v>
      </c>
      <c r="L4" s="9" t="s">
        <v>4060</v>
      </c>
      <c r="M4" s="9"/>
      <c r="N4" s="9" t="str">
        <f t="shared" si="0"/>
        <v>Não</v>
      </c>
      <c r="O4" s="406">
        <v>45084</v>
      </c>
      <c r="P4" s="310"/>
      <c r="Q4" s="6" t="s">
        <v>4062</v>
      </c>
      <c r="R4" s="407">
        <v>7.4999999999999997E-3</v>
      </c>
      <c r="S4" s="115"/>
      <c r="T4" s="115"/>
      <c r="U4" s="6" t="s">
        <v>254</v>
      </c>
      <c r="V4" s="6" t="s">
        <v>3378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4056</v>
      </c>
      <c r="B5" s="409" t="s">
        <v>269</v>
      </c>
      <c r="C5" s="409" t="s">
        <v>264</v>
      </c>
      <c r="D5" s="317" t="s">
        <v>4068</v>
      </c>
      <c r="E5" s="9" t="s">
        <v>18</v>
      </c>
      <c r="F5" s="9" t="s">
        <v>19</v>
      </c>
      <c r="G5" s="311" t="s">
        <v>2788</v>
      </c>
      <c r="H5" s="352" t="s">
        <v>215</v>
      </c>
      <c r="I5" s="26" t="s">
        <v>23</v>
      </c>
      <c r="J5" s="9" t="s">
        <v>4059</v>
      </c>
      <c r="K5" s="9" t="s">
        <v>4060</v>
      </c>
      <c r="L5" s="9" t="s">
        <v>4060</v>
      </c>
      <c r="M5" s="9"/>
      <c r="N5" s="9" t="str">
        <f t="shared" si="0"/>
        <v>Não</v>
      </c>
      <c r="O5" s="410">
        <v>44944</v>
      </c>
      <c r="P5" s="317"/>
      <c r="Q5" s="7" t="s">
        <v>4062</v>
      </c>
      <c r="R5" s="411">
        <v>8.0000000000000002E-3</v>
      </c>
      <c r="S5" s="30"/>
      <c r="T5" s="30"/>
      <c r="U5" s="7" t="s">
        <v>208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4056</v>
      </c>
      <c r="B6" s="409" t="s">
        <v>4069</v>
      </c>
      <c r="C6" s="25" t="s">
        <v>4070</v>
      </c>
      <c r="D6" s="7" t="s">
        <v>4071</v>
      </c>
      <c r="E6" s="9" t="s">
        <v>18</v>
      </c>
      <c r="F6" s="9" t="s">
        <v>76</v>
      </c>
      <c r="G6" s="9" t="s">
        <v>351</v>
      </c>
      <c r="H6" s="352" t="s">
        <v>343</v>
      </c>
      <c r="I6" s="26" t="s">
        <v>23</v>
      </c>
      <c r="J6" s="9" t="s">
        <v>4059</v>
      </c>
      <c r="K6" s="9" t="s">
        <v>4060</v>
      </c>
      <c r="L6" s="9" t="s">
        <v>4060</v>
      </c>
      <c r="M6" s="9"/>
      <c r="N6" s="9" t="str">
        <f t="shared" si="0"/>
        <v>Não</v>
      </c>
      <c r="O6" s="410">
        <v>45372</v>
      </c>
      <c r="P6" s="317"/>
      <c r="Q6" s="7" t="s">
        <v>4062</v>
      </c>
      <c r="R6" s="411">
        <v>8.0000000000000002E-3</v>
      </c>
      <c r="S6" s="30"/>
      <c r="T6" s="30"/>
      <c r="U6" s="7" t="s">
        <v>208</v>
      </c>
      <c r="V6" s="6" t="s">
        <v>76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4056</v>
      </c>
      <c r="B7" s="409" t="s">
        <v>517</v>
      </c>
      <c r="C7" s="409" t="s">
        <v>4072</v>
      </c>
      <c r="D7" s="317" t="s">
        <v>4073</v>
      </c>
      <c r="E7" s="9" t="s">
        <v>18</v>
      </c>
      <c r="F7" s="9" t="s">
        <v>19</v>
      </c>
      <c r="G7" s="311" t="s">
        <v>97</v>
      </c>
      <c r="H7" s="352" t="s">
        <v>206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4062</v>
      </c>
      <c r="R7" s="411">
        <v>8.0000000000000002E-3</v>
      </c>
      <c r="S7" s="30"/>
      <c r="T7" s="30"/>
      <c r="U7" s="7" t="s">
        <v>254</v>
      </c>
      <c r="V7" s="6" t="s">
        <v>3378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4056</v>
      </c>
      <c r="B8" s="409" t="s">
        <v>592</v>
      </c>
      <c r="C8" s="409" t="s">
        <v>4074</v>
      </c>
      <c r="D8" s="317" t="s">
        <v>4075</v>
      </c>
      <c r="E8" s="9" t="s">
        <v>18</v>
      </c>
      <c r="F8" s="9" t="s">
        <v>19</v>
      </c>
      <c r="G8" s="311" t="s">
        <v>453</v>
      </c>
      <c r="H8" s="352" t="s">
        <v>206</v>
      </c>
      <c r="I8" s="26" t="s">
        <v>23</v>
      </c>
      <c r="J8" s="9" t="s">
        <v>4059</v>
      </c>
      <c r="K8" s="9" t="s">
        <v>4060</v>
      </c>
      <c r="L8" s="9" t="s">
        <v>4060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4062</v>
      </c>
      <c r="R8" s="411">
        <v>8.0000000000000002E-3</v>
      </c>
      <c r="S8" s="25"/>
      <c r="T8" s="30"/>
      <c r="U8" s="7" t="s">
        <v>254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4056</v>
      </c>
      <c r="B9" s="413" t="s">
        <v>4076</v>
      </c>
      <c r="C9" s="413" t="s">
        <v>4077</v>
      </c>
      <c r="D9" s="317" t="s">
        <v>4078</v>
      </c>
      <c r="E9" s="9" t="s">
        <v>4066</v>
      </c>
      <c r="F9" s="9" t="s">
        <v>127</v>
      </c>
      <c r="G9" s="311" t="s">
        <v>4067</v>
      </c>
      <c r="H9" s="352" t="s">
        <v>206</v>
      </c>
      <c r="I9" s="26" t="s">
        <v>23</v>
      </c>
      <c r="J9" s="9" t="s">
        <v>23</v>
      </c>
      <c r="K9" s="9" t="s">
        <v>4079</v>
      </c>
      <c r="L9" s="9" t="s">
        <v>4079</v>
      </c>
      <c r="M9" s="9"/>
      <c r="N9" s="9" t="str">
        <f t="shared" si="0"/>
        <v>Não</v>
      </c>
      <c r="O9" s="317"/>
      <c r="P9" s="410">
        <v>45450</v>
      </c>
      <c r="Q9" s="7" t="s">
        <v>4062</v>
      </c>
      <c r="R9" s="411"/>
      <c r="S9" s="30"/>
      <c r="T9" s="30"/>
      <c r="U9" s="7" t="s">
        <v>254</v>
      </c>
      <c r="V9" s="6" t="s">
        <v>3378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4056</v>
      </c>
      <c r="B10" s="414">
        <v>218056950018</v>
      </c>
      <c r="C10" s="25" t="s">
        <v>4080</v>
      </c>
      <c r="D10" s="149" t="s">
        <v>4081</v>
      </c>
      <c r="E10" s="9" t="s">
        <v>204</v>
      </c>
      <c r="F10" s="9" t="s">
        <v>19</v>
      </c>
      <c r="G10" s="311" t="s">
        <v>205</v>
      </c>
      <c r="H10" s="352" t="s">
        <v>343</v>
      </c>
      <c r="I10" s="26" t="s">
        <v>23</v>
      </c>
      <c r="J10" s="9" t="s">
        <v>4059</v>
      </c>
      <c r="K10" s="9" t="s">
        <v>4060</v>
      </c>
      <c r="L10" s="9" t="s">
        <v>4060</v>
      </c>
      <c r="M10" s="9"/>
      <c r="N10" s="9" t="str">
        <f t="shared" si="0"/>
        <v>Não</v>
      </c>
      <c r="O10" s="410">
        <v>45405</v>
      </c>
      <c r="P10" s="317"/>
      <c r="Q10" s="7" t="s">
        <v>4062</v>
      </c>
      <c r="R10" s="411">
        <v>8.0000000000000002E-3</v>
      </c>
      <c r="S10" s="30"/>
      <c r="T10" s="30"/>
      <c r="U10" s="7" t="s">
        <v>254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4056</v>
      </c>
      <c r="B11" s="415" t="s">
        <v>917</v>
      </c>
      <c r="C11" s="416" t="s">
        <v>914</v>
      </c>
      <c r="D11" s="41" t="s">
        <v>4082</v>
      </c>
      <c r="E11" s="9" t="s">
        <v>18</v>
      </c>
      <c r="F11" s="9" t="s">
        <v>19</v>
      </c>
      <c r="G11" s="311" t="s">
        <v>266</v>
      </c>
      <c r="H11" s="352" t="s">
        <v>343</v>
      </c>
      <c r="I11" s="26" t="s">
        <v>23</v>
      </c>
      <c r="J11" s="9" t="s">
        <v>4059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4062</v>
      </c>
      <c r="R11" s="411">
        <v>8.0000000000000002E-3</v>
      </c>
      <c r="S11" s="30"/>
      <c r="T11" s="30"/>
      <c r="U11" s="7" t="s">
        <v>208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4056</v>
      </c>
      <c r="B12" s="409" t="s">
        <v>1036</v>
      </c>
      <c r="C12" s="409" t="s">
        <v>1033</v>
      </c>
      <c r="D12" s="317" t="s">
        <v>4083</v>
      </c>
      <c r="E12" s="9" t="s">
        <v>18</v>
      </c>
      <c r="F12" s="9" t="s">
        <v>19</v>
      </c>
      <c r="G12" s="311" t="s">
        <v>97</v>
      </c>
      <c r="H12" s="352" t="s">
        <v>206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4062</v>
      </c>
      <c r="R12" s="411">
        <v>8.0000000000000002E-3</v>
      </c>
      <c r="S12" s="30"/>
      <c r="T12" s="30"/>
      <c r="U12" s="7" t="s">
        <v>208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4056</v>
      </c>
      <c r="B13" s="409" t="s">
        <v>4084</v>
      </c>
      <c r="C13" s="409" t="s">
        <v>4085</v>
      </c>
      <c r="D13" s="317" t="s">
        <v>4086</v>
      </c>
      <c r="E13" s="9" t="s">
        <v>4066</v>
      </c>
      <c r="F13" s="9" t="s">
        <v>127</v>
      </c>
      <c r="G13" s="311" t="s">
        <v>4067</v>
      </c>
      <c r="H13" s="352" t="s">
        <v>206</v>
      </c>
      <c r="I13" s="26" t="s">
        <v>23</v>
      </c>
      <c r="J13" s="9" t="s">
        <v>23</v>
      </c>
      <c r="K13" s="9" t="s">
        <v>4079</v>
      </c>
      <c r="L13" s="9" t="s">
        <v>4079</v>
      </c>
      <c r="M13" s="9"/>
      <c r="N13" s="9" t="str">
        <f t="shared" si="0"/>
        <v>Não</v>
      </c>
      <c r="O13" s="317"/>
      <c r="P13" s="410">
        <v>45450</v>
      </c>
      <c r="Q13" s="7" t="s">
        <v>4062</v>
      </c>
      <c r="R13" s="411"/>
      <c r="S13" s="72"/>
      <c r="T13" s="72"/>
      <c r="U13" s="7" t="s">
        <v>254</v>
      </c>
      <c r="V13" s="6" t="s">
        <v>3378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4056</v>
      </c>
      <c r="B14" s="409" t="s">
        <v>4087</v>
      </c>
      <c r="C14" s="409" t="s">
        <v>4088</v>
      </c>
      <c r="D14" s="310" t="s">
        <v>4089</v>
      </c>
      <c r="E14" s="9" t="s">
        <v>4066</v>
      </c>
      <c r="F14" s="9" t="s">
        <v>127</v>
      </c>
      <c r="G14" s="311" t="s">
        <v>4067</v>
      </c>
      <c r="H14" s="352" t="s">
        <v>215</v>
      </c>
      <c r="I14" s="26" t="s">
        <v>23</v>
      </c>
      <c r="J14" s="9" t="s">
        <v>4059</v>
      </c>
      <c r="K14" s="9" t="s">
        <v>4060</v>
      </c>
      <c r="L14" s="9" t="s">
        <v>4060</v>
      </c>
      <c r="M14" s="9"/>
      <c r="N14" s="9" t="str">
        <f t="shared" si="0"/>
        <v>Não</v>
      </c>
      <c r="O14" s="406">
        <v>45084</v>
      </c>
      <c r="P14" s="310"/>
      <c r="Q14" s="6" t="s">
        <v>4062</v>
      </c>
      <c r="R14" s="407">
        <v>7.4999999999999997E-3</v>
      </c>
      <c r="S14" s="253"/>
      <c r="T14" s="253"/>
      <c r="U14" s="6" t="s">
        <v>254</v>
      </c>
      <c r="V14" s="6" t="s">
        <v>3378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4056</v>
      </c>
      <c r="B15" s="409" t="s">
        <v>4090</v>
      </c>
      <c r="C15" s="409" t="s">
        <v>4091</v>
      </c>
      <c r="D15" s="418" t="s">
        <v>4092</v>
      </c>
      <c r="E15" s="9" t="s">
        <v>4058</v>
      </c>
      <c r="F15" s="9" t="s">
        <v>76</v>
      </c>
      <c r="G15" s="9" t="s">
        <v>243</v>
      </c>
      <c r="H15" s="352" t="s">
        <v>215</v>
      </c>
      <c r="I15" s="26" t="s">
        <v>23</v>
      </c>
      <c r="J15" s="9" t="s">
        <v>4059</v>
      </c>
      <c r="K15" s="9" t="s">
        <v>4060</v>
      </c>
      <c r="L15" s="9" t="s">
        <v>4060</v>
      </c>
      <c r="M15" s="9"/>
      <c r="N15" s="9" t="str">
        <f t="shared" si="0"/>
        <v>Não</v>
      </c>
      <c r="O15" s="406">
        <v>45231</v>
      </c>
      <c r="P15" s="310"/>
      <c r="Q15" s="6" t="s">
        <v>4062</v>
      </c>
      <c r="R15" s="407">
        <v>8.9999999999999993E-3</v>
      </c>
      <c r="S15" s="253"/>
      <c r="T15" s="253"/>
      <c r="U15" s="6" t="s">
        <v>208</v>
      </c>
      <c r="V15" s="6" t="s">
        <v>3378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4056</v>
      </c>
      <c r="B16" s="322" t="s">
        <v>1690</v>
      </c>
      <c r="C16" s="409" t="s">
        <v>4093</v>
      </c>
      <c r="D16" s="418" t="s">
        <v>4094</v>
      </c>
      <c r="E16" s="9" t="s">
        <v>18</v>
      </c>
      <c r="F16" s="9" t="s">
        <v>127</v>
      </c>
      <c r="G16" s="9" t="s">
        <v>4095</v>
      </c>
      <c r="H16" s="352" t="s">
        <v>343</v>
      </c>
      <c r="I16" s="26" t="s">
        <v>23</v>
      </c>
      <c r="J16" s="9" t="s">
        <v>4059</v>
      </c>
      <c r="K16" s="9" t="s">
        <v>4060</v>
      </c>
      <c r="L16" s="9" t="s">
        <v>4060</v>
      </c>
      <c r="M16" s="9" t="s">
        <v>4060</v>
      </c>
      <c r="N16" s="9" t="str">
        <f t="shared" si="0"/>
        <v>Não</v>
      </c>
      <c r="O16" s="406">
        <v>45572</v>
      </c>
      <c r="P16" s="310"/>
      <c r="Q16" s="6" t="s">
        <v>4062</v>
      </c>
      <c r="R16" s="407">
        <v>8.0000000000000002E-3</v>
      </c>
      <c r="S16" s="253"/>
      <c r="T16" s="253"/>
      <c r="U16" s="6" t="s">
        <v>208</v>
      </c>
      <c r="V16" s="6" t="s">
        <v>1691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4056</v>
      </c>
      <c r="B17" s="419" t="s">
        <v>3610</v>
      </c>
      <c r="C17" s="409" t="s">
        <v>4096</v>
      </c>
      <c r="D17" s="310" t="s">
        <v>4097</v>
      </c>
      <c r="E17" s="9" t="s">
        <v>18</v>
      </c>
      <c r="F17" s="9" t="s">
        <v>19</v>
      </c>
      <c r="G17" s="311" t="s">
        <v>18</v>
      </c>
      <c r="H17" s="352" t="s">
        <v>215</v>
      </c>
      <c r="I17" s="26" t="s">
        <v>23</v>
      </c>
      <c r="J17" s="9" t="s">
        <v>4059</v>
      </c>
      <c r="K17" s="9" t="s">
        <v>4060</v>
      </c>
      <c r="L17" s="9" t="s">
        <v>4060</v>
      </c>
      <c r="M17" s="9"/>
      <c r="N17" s="9" t="str">
        <f t="shared" si="0"/>
        <v>Não</v>
      </c>
      <c r="O17" s="406">
        <v>45052</v>
      </c>
      <c r="P17" s="310"/>
      <c r="Q17" s="6" t="s">
        <v>4062</v>
      </c>
      <c r="R17" s="407">
        <v>8.0000000000000002E-3</v>
      </c>
      <c r="S17" s="115"/>
      <c r="T17" s="115"/>
      <c r="U17" s="6" t="s">
        <v>208</v>
      </c>
      <c r="V17" s="6" t="s">
        <v>3378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4056</v>
      </c>
      <c r="B18" s="409" t="s">
        <v>2176</v>
      </c>
      <c r="C18" s="409" t="s">
        <v>2173</v>
      </c>
      <c r="D18" s="418" t="s">
        <v>4098</v>
      </c>
      <c r="E18" s="9" t="s">
        <v>18</v>
      </c>
      <c r="F18" s="9" t="s">
        <v>19</v>
      </c>
      <c r="G18" s="311" t="s">
        <v>453</v>
      </c>
      <c r="H18" s="352" t="s">
        <v>206</v>
      </c>
      <c r="I18" s="26" t="s">
        <v>23</v>
      </c>
      <c r="J18" s="9" t="s">
        <v>4059</v>
      </c>
      <c r="K18" s="9" t="s">
        <v>4060</v>
      </c>
      <c r="L18" s="9" t="s">
        <v>4060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4062</v>
      </c>
      <c r="R18" s="411">
        <v>8.0000000000000002E-3</v>
      </c>
      <c r="S18" s="30"/>
      <c r="T18" s="30"/>
      <c r="U18" s="7" t="s">
        <v>208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4056</v>
      </c>
      <c r="B19" s="92" t="s">
        <v>2517</v>
      </c>
      <c r="C19" s="25" t="s">
        <v>2515</v>
      </c>
      <c r="D19" s="4" t="s">
        <v>4099</v>
      </c>
      <c r="E19" s="9" t="s">
        <v>204</v>
      </c>
      <c r="F19" s="9" t="s">
        <v>19</v>
      </c>
      <c r="G19" s="311" t="s">
        <v>205</v>
      </c>
      <c r="H19" s="352" t="s">
        <v>343</v>
      </c>
      <c r="I19" s="26" t="s">
        <v>23</v>
      </c>
      <c r="J19" s="9" t="s">
        <v>4059</v>
      </c>
      <c r="K19" s="9" t="s">
        <v>4060</v>
      </c>
      <c r="L19" s="9" t="s">
        <v>4060</v>
      </c>
      <c r="M19" s="9"/>
      <c r="N19" s="9" t="str">
        <f t="shared" si="0"/>
        <v>Não</v>
      </c>
      <c r="O19" s="406">
        <v>45314</v>
      </c>
      <c r="P19" s="310"/>
      <c r="Q19" s="6" t="s">
        <v>4062</v>
      </c>
      <c r="R19" s="407">
        <v>8.0000000000000002E-3</v>
      </c>
      <c r="S19" s="115"/>
      <c r="T19" s="115"/>
      <c r="U19" s="6" t="s">
        <v>208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4056</v>
      </c>
      <c r="B20" s="92" t="s">
        <v>4100</v>
      </c>
      <c r="C20" s="25" t="s">
        <v>4101</v>
      </c>
      <c r="D20" s="38" t="s">
        <v>4102</v>
      </c>
      <c r="E20" s="9" t="s">
        <v>18</v>
      </c>
      <c r="F20" s="9" t="s">
        <v>19</v>
      </c>
      <c r="G20" s="311" t="s">
        <v>453</v>
      </c>
      <c r="H20" s="352" t="s">
        <v>206</v>
      </c>
      <c r="I20" s="26" t="s">
        <v>23</v>
      </c>
      <c r="J20" s="9" t="s">
        <v>4059</v>
      </c>
      <c r="K20" s="9" t="s">
        <v>4060</v>
      </c>
      <c r="L20" s="9" t="s">
        <v>4060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4062</v>
      </c>
      <c r="R20" s="407">
        <v>8.0000000000000002E-3</v>
      </c>
      <c r="S20" s="115"/>
      <c r="T20" s="115"/>
      <c r="U20" s="6" t="s">
        <v>208</v>
      </c>
      <c r="V20" s="6" t="s">
        <v>3378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4056</v>
      </c>
      <c r="B21" s="409" t="s">
        <v>2614</v>
      </c>
      <c r="C21" s="409" t="s">
        <v>4103</v>
      </c>
      <c r="D21" s="310" t="s">
        <v>4104</v>
      </c>
      <c r="E21" s="9" t="s">
        <v>18</v>
      </c>
      <c r="F21" s="9" t="s">
        <v>19</v>
      </c>
      <c r="G21" s="311" t="s">
        <v>266</v>
      </c>
      <c r="H21" s="352" t="s">
        <v>215</v>
      </c>
      <c r="I21" s="26" t="s">
        <v>23</v>
      </c>
      <c r="J21" s="9" t="s">
        <v>4105</v>
      </c>
      <c r="K21" s="9" t="s">
        <v>4079</v>
      </c>
      <c r="L21" s="9" t="s">
        <v>4079</v>
      </c>
      <c r="M21" s="9"/>
      <c r="N21" s="9" t="str">
        <f t="shared" si="0"/>
        <v>Não</v>
      </c>
      <c r="O21" s="310"/>
      <c r="P21" s="310"/>
      <c r="Q21" s="6" t="s">
        <v>4062</v>
      </c>
      <c r="R21" s="407">
        <v>7.0000000000000001E-3</v>
      </c>
      <c r="S21" s="115"/>
      <c r="T21" s="420"/>
      <c r="U21" s="6" t="s">
        <v>208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4056</v>
      </c>
      <c r="B22" s="409" t="s">
        <v>3378</v>
      </c>
      <c r="C22" s="409" t="s">
        <v>4106</v>
      </c>
      <c r="D22" s="310" t="s">
        <v>4107</v>
      </c>
      <c r="E22" s="9" t="s">
        <v>18</v>
      </c>
      <c r="F22" s="9" t="s">
        <v>19</v>
      </c>
      <c r="G22" s="311" t="s">
        <v>97</v>
      </c>
      <c r="H22" s="352" t="s">
        <v>224</v>
      </c>
      <c r="I22" s="26" t="s">
        <v>23</v>
      </c>
      <c r="J22" s="9" t="s">
        <v>4059</v>
      </c>
      <c r="K22" s="9" t="s">
        <v>4060</v>
      </c>
      <c r="L22" s="9" t="s">
        <v>4060</v>
      </c>
      <c r="M22" s="9"/>
      <c r="N22" s="9" t="str">
        <f t="shared" si="0"/>
        <v>Não</v>
      </c>
      <c r="O22" s="406">
        <v>44944</v>
      </c>
      <c r="P22" s="310"/>
      <c r="Q22" s="6" t="s">
        <v>4062</v>
      </c>
      <c r="R22" s="407">
        <v>8.0000000000000002E-3</v>
      </c>
      <c r="S22" s="81"/>
      <c r="T22" s="3" t="s">
        <v>4108</v>
      </c>
      <c r="U22" s="6" t="s">
        <v>254</v>
      </c>
      <c r="V22" s="6" t="s">
        <v>3378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4056</v>
      </c>
      <c r="B23" s="409" t="s">
        <v>3378</v>
      </c>
      <c r="C23" s="409" t="s">
        <v>4109</v>
      </c>
      <c r="D23" s="310" t="s">
        <v>4110</v>
      </c>
      <c r="E23" s="9" t="s">
        <v>112</v>
      </c>
      <c r="F23" s="9" t="s">
        <v>131</v>
      </c>
      <c r="G23" s="311" t="s">
        <v>4111</v>
      </c>
      <c r="H23" s="352" t="s">
        <v>343</v>
      </c>
      <c r="I23" s="26" t="s">
        <v>23</v>
      </c>
      <c r="J23" s="9" t="s">
        <v>4059</v>
      </c>
      <c r="K23" s="9" t="s">
        <v>4060</v>
      </c>
      <c r="L23" s="9" t="s">
        <v>4060</v>
      </c>
      <c r="M23" s="9" t="s">
        <v>4060</v>
      </c>
      <c r="N23" s="9" t="str">
        <f t="shared" si="0"/>
        <v>Não</v>
      </c>
      <c r="O23" s="406">
        <v>45558</v>
      </c>
      <c r="P23" s="310"/>
      <c r="Q23" s="6" t="s">
        <v>4062</v>
      </c>
      <c r="R23" s="407">
        <v>8.0000000000000002E-3</v>
      </c>
      <c r="S23" s="81"/>
      <c r="T23" s="3"/>
      <c r="U23" s="6" t="s">
        <v>254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4056</v>
      </c>
      <c r="B24" s="110" t="s">
        <v>4112</v>
      </c>
      <c r="C24" s="110" t="s">
        <v>4113</v>
      </c>
      <c r="D24" s="310" t="s">
        <v>4114</v>
      </c>
      <c r="E24" s="9" t="s">
        <v>18</v>
      </c>
      <c r="F24" s="9" t="s">
        <v>19</v>
      </c>
      <c r="G24" s="311" t="s">
        <v>453</v>
      </c>
      <c r="H24" s="352" t="s">
        <v>206</v>
      </c>
      <c r="I24" s="26" t="s">
        <v>23</v>
      </c>
      <c r="J24" s="9" t="s">
        <v>4059</v>
      </c>
      <c r="K24" s="9" t="s">
        <v>4060</v>
      </c>
      <c r="L24" s="9" t="s">
        <v>4060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4062</v>
      </c>
      <c r="R24" s="407">
        <v>8.0000000000000002E-3</v>
      </c>
      <c r="S24" s="115"/>
      <c r="T24" s="115"/>
      <c r="U24" s="6" t="s">
        <v>208</v>
      </c>
      <c r="V24" s="6" t="s">
        <v>3378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4056</v>
      </c>
      <c r="B25" s="409" t="s">
        <v>2942</v>
      </c>
      <c r="C25" s="409" t="s">
        <v>2940</v>
      </c>
      <c r="D25" s="317" t="s">
        <v>4115</v>
      </c>
      <c r="E25" s="9" t="s">
        <v>18</v>
      </c>
      <c r="F25" s="9" t="s">
        <v>19</v>
      </c>
      <c r="G25" s="311" t="s">
        <v>97</v>
      </c>
      <c r="H25" s="352" t="s">
        <v>206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4062</v>
      </c>
      <c r="R25" s="411">
        <v>8.0000000000000002E-3</v>
      </c>
      <c r="S25" s="47"/>
      <c r="T25" s="30"/>
      <c r="U25" s="7" t="s">
        <v>208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3179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3180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3181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3182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C2:AG25" xr:uid="{3600FD57-6C56-4E96-AD46-5576D0058B61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150</v>
      </c>
      <c r="B1" s="669"/>
      <c r="C1" s="669"/>
      <c r="D1" s="669"/>
      <c r="E1" s="669"/>
      <c r="F1" s="670"/>
      <c r="G1" s="671" t="s">
        <v>152</v>
      </c>
      <c r="H1" s="670"/>
      <c r="I1" s="668" t="s">
        <v>150</v>
      </c>
      <c r="J1" s="669"/>
      <c r="K1" s="669"/>
      <c r="L1" s="669"/>
      <c r="M1" s="669"/>
      <c r="N1" s="670"/>
      <c r="O1" s="246" t="s">
        <v>3184</v>
      </c>
      <c r="P1" s="401" t="s">
        <v>3183</v>
      </c>
      <c r="Q1" s="676" t="s">
        <v>153</v>
      </c>
      <c r="R1" s="669"/>
      <c r="S1" s="669"/>
      <c r="T1" s="669"/>
      <c r="U1" s="669"/>
      <c r="V1" s="670"/>
      <c r="W1" s="248" t="s">
        <v>154</v>
      </c>
      <c r="X1" s="248" t="s">
        <v>154</v>
      </c>
      <c r="Y1" s="248" t="s">
        <v>154</v>
      </c>
      <c r="Z1" s="248" t="s">
        <v>154</v>
      </c>
      <c r="AA1" s="248" t="s">
        <v>154</v>
      </c>
      <c r="AB1" s="21" t="s">
        <v>154</v>
      </c>
      <c r="AC1" s="21" t="s">
        <v>154</v>
      </c>
    </row>
    <row r="2" spans="1:29" ht="25.5">
      <c r="A2" s="1" t="s">
        <v>2</v>
      </c>
      <c r="B2" s="1" t="s">
        <v>155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157</v>
      </c>
      <c r="H2" s="1" t="s">
        <v>158</v>
      </c>
      <c r="I2" s="1" t="s">
        <v>4052</v>
      </c>
      <c r="J2" s="1" t="s">
        <v>159</v>
      </c>
      <c r="K2" s="403" t="s">
        <v>160</v>
      </c>
      <c r="L2" s="403" t="s">
        <v>161</v>
      </c>
      <c r="M2" s="403" t="s">
        <v>8</v>
      </c>
      <c r="N2" s="404" t="s">
        <v>162</v>
      </c>
      <c r="O2" s="2" t="s">
        <v>4046</v>
      </c>
      <c r="P2" s="2" t="s">
        <v>164</v>
      </c>
      <c r="Q2" s="1" t="s">
        <v>165</v>
      </c>
      <c r="R2" s="403" t="s">
        <v>13</v>
      </c>
      <c r="S2" s="1" t="s">
        <v>12</v>
      </c>
      <c r="T2" s="1" t="s">
        <v>166</v>
      </c>
      <c r="U2" s="1" t="s">
        <v>14</v>
      </c>
      <c r="V2" s="1" t="s">
        <v>169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199</v>
      </c>
      <c r="AC2" s="349" t="s">
        <v>200</v>
      </c>
    </row>
    <row r="3" spans="1:29" ht="15.75" customHeight="1">
      <c r="A3" s="3" t="s">
        <v>4116</v>
      </c>
      <c r="B3" s="39" t="s">
        <v>861</v>
      </c>
      <c r="C3" s="6" t="s">
        <v>4117</v>
      </c>
      <c r="D3" s="9" t="s">
        <v>18</v>
      </c>
      <c r="E3" s="9" t="s">
        <v>19</v>
      </c>
      <c r="F3" s="9" t="s">
        <v>266</v>
      </c>
      <c r="G3" s="352" t="s">
        <v>215</v>
      </c>
      <c r="H3" s="26" t="s">
        <v>23</v>
      </c>
      <c r="I3" s="9" t="s">
        <v>4059</v>
      </c>
      <c r="J3" s="9" t="str">
        <f>IF(O3=0,"Não","Sim")</f>
        <v>Não</v>
      </c>
      <c r="K3" s="114">
        <v>45484</v>
      </c>
      <c r="L3" s="6"/>
      <c r="M3" s="6" t="s">
        <v>4062</v>
      </c>
      <c r="N3" s="10">
        <v>0.01</v>
      </c>
      <c r="O3" s="115"/>
      <c r="P3" s="115"/>
      <c r="Q3" s="6" t="s">
        <v>208</v>
      </c>
      <c r="R3" s="6" t="s">
        <v>19</v>
      </c>
      <c r="S3" s="39" t="s">
        <v>863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4116</v>
      </c>
      <c r="B4" s="92" t="s">
        <v>1448</v>
      </c>
      <c r="C4" s="7" t="s">
        <v>4118</v>
      </c>
      <c r="D4" s="9" t="s">
        <v>18</v>
      </c>
      <c r="E4" s="9" t="s">
        <v>19</v>
      </c>
      <c r="F4" s="9" t="s">
        <v>266</v>
      </c>
      <c r="G4" s="352" t="s">
        <v>215</v>
      </c>
      <c r="H4" s="26" t="s">
        <v>23</v>
      </c>
      <c r="I4" s="9" t="s">
        <v>4059</v>
      </c>
      <c r="J4" s="9" t="s">
        <v>246</v>
      </c>
      <c r="K4" s="27">
        <v>45489</v>
      </c>
      <c r="L4" s="7"/>
      <c r="M4" s="7" t="s">
        <v>4062</v>
      </c>
      <c r="N4" s="28">
        <v>0.01</v>
      </c>
      <c r="O4" s="30"/>
      <c r="P4" s="30"/>
      <c r="Q4" s="7" t="s">
        <v>208</v>
      </c>
      <c r="R4" s="6" t="s">
        <v>19</v>
      </c>
      <c r="S4" s="92" t="s">
        <v>1450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3179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3180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3181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3182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B2:W5" xr:uid="{678EF0F3-71C5-4BAF-BC8F-DD0BA8B49A0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150</v>
      </c>
      <c r="B1" s="666"/>
      <c r="C1" s="666"/>
      <c r="D1" s="666"/>
      <c r="E1" s="666"/>
      <c r="F1" s="666"/>
      <c r="G1" s="667" t="s">
        <v>152</v>
      </c>
      <c r="H1" s="666"/>
      <c r="I1" s="665" t="s">
        <v>150</v>
      </c>
      <c r="J1" s="666"/>
      <c r="K1" s="666"/>
      <c r="L1" s="666"/>
      <c r="M1" s="666"/>
      <c r="N1" s="666"/>
      <c r="O1" s="666"/>
      <c r="P1" s="309" t="s">
        <v>3184</v>
      </c>
      <c r="Q1" s="19" t="s">
        <v>3183</v>
      </c>
      <c r="R1" s="673" t="s">
        <v>153</v>
      </c>
      <c r="S1" s="666"/>
      <c r="T1" s="666"/>
      <c r="U1" s="666"/>
      <c r="V1" s="666"/>
      <c r="W1" s="666"/>
      <c r="X1" s="677" t="s">
        <v>154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157</v>
      </c>
      <c r="H2" s="1" t="s">
        <v>158</v>
      </c>
      <c r="I2" s="1" t="s">
        <v>4053</v>
      </c>
      <c r="J2" s="1" t="s">
        <v>4054</v>
      </c>
      <c r="K2" s="1" t="s">
        <v>159</v>
      </c>
      <c r="L2" s="403" t="s">
        <v>160</v>
      </c>
      <c r="M2" s="403" t="s">
        <v>161</v>
      </c>
      <c r="N2" s="403" t="s">
        <v>8</v>
      </c>
      <c r="O2" s="404" t="s">
        <v>162</v>
      </c>
      <c r="P2" s="2" t="s">
        <v>4046</v>
      </c>
      <c r="Q2" s="2" t="s">
        <v>164</v>
      </c>
      <c r="R2" s="1" t="s">
        <v>165</v>
      </c>
      <c r="S2" s="1" t="s">
        <v>4119</v>
      </c>
      <c r="T2" s="403" t="s">
        <v>13</v>
      </c>
      <c r="U2" s="1" t="s">
        <v>166</v>
      </c>
      <c r="V2" s="1" t="s">
        <v>14</v>
      </c>
      <c r="W2" s="1" t="s">
        <v>169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4120</v>
      </c>
      <c r="B3" s="170" t="s">
        <v>4121</v>
      </c>
      <c r="C3" s="95" t="s">
        <v>4122</v>
      </c>
      <c r="D3" s="9" t="s">
        <v>18</v>
      </c>
      <c r="E3" s="9" t="s">
        <v>19</v>
      </c>
      <c r="F3" s="425" t="s">
        <v>97</v>
      </c>
      <c r="G3" s="352" t="s">
        <v>215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4062</v>
      </c>
      <c r="O3" s="411">
        <v>8.0000000000000002E-3</v>
      </c>
      <c r="P3" s="30"/>
      <c r="Q3" s="30"/>
      <c r="R3" s="7" t="s">
        <v>208</v>
      </c>
      <c r="S3" s="83" t="s">
        <v>517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4120</v>
      </c>
      <c r="B4" s="426" t="s">
        <v>1221</v>
      </c>
      <c r="C4" s="418" t="s">
        <v>4123</v>
      </c>
      <c r="D4" s="9" t="s">
        <v>18</v>
      </c>
      <c r="E4" s="9" t="s">
        <v>30</v>
      </c>
      <c r="F4" s="425" t="s">
        <v>93</v>
      </c>
      <c r="G4" s="352" t="s">
        <v>215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4062</v>
      </c>
      <c r="O4" s="411">
        <v>8.0000000000000002E-3</v>
      </c>
      <c r="P4" s="30"/>
      <c r="Q4" s="30"/>
      <c r="R4" s="7" t="s">
        <v>208</v>
      </c>
      <c r="S4" s="83" t="s">
        <v>1224</v>
      </c>
      <c r="T4" s="6" t="s">
        <v>117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4120</v>
      </c>
      <c r="B5" s="426" t="s">
        <v>1221</v>
      </c>
      <c r="C5" s="418" t="s">
        <v>4123</v>
      </c>
      <c r="D5" s="9" t="s">
        <v>18</v>
      </c>
      <c r="E5" s="9" t="s">
        <v>30</v>
      </c>
      <c r="F5" s="425" t="s">
        <v>93</v>
      </c>
      <c r="G5" s="352" t="s">
        <v>343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4062</v>
      </c>
      <c r="O5" s="411">
        <v>8.0000000000000002E-3</v>
      </c>
      <c r="P5" s="30"/>
      <c r="Q5" s="30"/>
      <c r="R5" s="7" t="s">
        <v>208</v>
      </c>
      <c r="S5" s="83" t="s">
        <v>1224</v>
      </c>
      <c r="T5" s="6" t="s">
        <v>117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4120</v>
      </c>
      <c r="B6" s="83" t="s">
        <v>2009</v>
      </c>
      <c r="C6" s="95" t="s">
        <v>4124</v>
      </c>
      <c r="D6" s="9" t="s">
        <v>18</v>
      </c>
      <c r="E6" s="9" t="s">
        <v>30</v>
      </c>
      <c r="F6" s="425" t="s">
        <v>93</v>
      </c>
      <c r="G6" s="352" t="s">
        <v>215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4062</v>
      </c>
      <c r="O6" s="411">
        <v>8.0000000000000002E-3</v>
      </c>
      <c r="P6" s="30"/>
      <c r="Q6" s="30"/>
      <c r="R6" s="7" t="s">
        <v>208</v>
      </c>
      <c r="S6" s="83" t="s">
        <v>2012</v>
      </c>
      <c r="T6" s="6" t="s">
        <v>117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3179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3180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3181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3182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155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4125</v>
      </c>
      <c r="I1" s="428" t="s">
        <v>4126</v>
      </c>
      <c r="J1" s="429" t="s">
        <v>157</v>
      </c>
      <c r="K1" s="428" t="s">
        <v>4127</v>
      </c>
      <c r="L1" s="428" t="s">
        <v>4128</v>
      </c>
      <c r="M1" s="429" t="s">
        <v>160</v>
      </c>
      <c r="N1" s="428" t="s">
        <v>161</v>
      </c>
      <c r="O1" s="429" t="s">
        <v>8</v>
      </c>
      <c r="P1" s="430" t="s">
        <v>162</v>
      </c>
      <c r="Q1" s="431" t="s">
        <v>4129</v>
      </c>
      <c r="R1" s="432" t="s">
        <v>374</v>
      </c>
      <c r="S1" s="428" t="s">
        <v>4130</v>
      </c>
      <c r="T1" s="428" t="s">
        <v>4131</v>
      </c>
      <c r="U1" s="429" t="s">
        <v>4132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4133</v>
      </c>
      <c r="BT1" s="434"/>
    </row>
    <row r="2" spans="1:72" ht="15.75" customHeight="1">
      <c r="A2" s="129" t="s">
        <v>17</v>
      </c>
      <c r="B2" s="110" t="s">
        <v>4134</v>
      </c>
      <c r="C2" s="170" t="s">
        <v>4135</v>
      </c>
      <c r="D2" s="317">
        <v>4926548</v>
      </c>
      <c r="E2" s="311" t="s">
        <v>18</v>
      </c>
      <c r="F2" s="311" t="s">
        <v>19</v>
      </c>
      <c r="G2" s="311" t="s">
        <v>3984</v>
      </c>
      <c r="H2" s="311" t="str">
        <f>IFERROR(VLOOKUP(G2,'Cadastro de assessores'!A:B,2,FALSE),"Não Cadastrado")</f>
        <v>14739</v>
      </c>
      <c r="I2" s="311"/>
      <c r="J2" s="26" t="s">
        <v>4136</v>
      </c>
      <c r="K2" s="310" t="s">
        <v>215</v>
      </c>
      <c r="L2" s="435">
        <v>44475</v>
      </c>
      <c r="M2" s="436">
        <v>44482</v>
      </c>
      <c r="N2" s="317"/>
      <c r="O2" s="317" t="s">
        <v>4137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208</v>
      </c>
      <c r="U2" s="310" t="s">
        <v>4138</v>
      </c>
      <c r="V2" s="310" t="s">
        <v>76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4139</v>
      </c>
      <c r="C3" s="129" t="s">
        <v>4140</v>
      </c>
      <c r="D3" s="310">
        <v>4653733</v>
      </c>
      <c r="E3" s="310" t="s">
        <v>18</v>
      </c>
      <c r="F3" s="310" t="s">
        <v>19</v>
      </c>
      <c r="G3" s="310" t="s">
        <v>4141</v>
      </c>
      <c r="H3" s="310" t="str">
        <f>IFERROR(VLOOKUP(G3,'Cadastro de assessores'!A:B,2,FALSE),"Não Cadastrado")</f>
        <v>17679</v>
      </c>
      <c r="I3" s="310"/>
      <c r="J3" s="26" t="s">
        <v>206</v>
      </c>
      <c r="K3" s="310" t="s">
        <v>4142</v>
      </c>
      <c r="L3" s="439">
        <v>44186</v>
      </c>
      <c r="M3" s="439">
        <v>44186</v>
      </c>
      <c r="N3" s="406">
        <v>44456</v>
      </c>
      <c r="O3" s="310" t="s">
        <v>4143</v>
      </c>
      <c r="P3" s="407">
        <v>1.4999999999999999E-2</v>
      </c>
      <c r="Q3" s="440" t="s">
        <v>4144</v>
      </c>
      <c r="R3" s="437"/>
      <c r="S3" s="310" t="str">
        <f t="shared" si="0"/>
        <v/>
      </c>
      <c r="T3" s="310" t="s">
        <v>208</v>
      </c>
      <c r="U3" s="310" t="s">
        <v>4145</v>
      </c>
      <c r="V3" s="310" t="s">
        <v>19</v>
      </c>
      <c r="W3" s="438" t="s">
        <v>4146</v>
      </c>
      <c r="X3" s="438" t="s">
        <v>4146</v>
      </c>
      <c r="Y3" s="438" t="s">
        <v>4146</v>
      </c>
      <c r="Z3" s="438" t="s">
        <v>4146</v>
      </c>
      <c r="AA3" s="438" t="s">
        <v>4146</v>
      </c>
      <c r="AB3" s="438" t="s">
        <v>4146</v>
      </c>
      <c r="AC3" s="438" t="s">
        <v>4146</v>
      </c>
      <c r="AD3" s="438" t="s">
        <v>4146</v>
      </c>
      <c r="AE3" s="438" t="s">
        <v>4146</v>
      </c>
      <c r="AF3" s="438" t="s">
        <v>4146</v>
      </c>
      <c r="AG3" s="438" t="s">
        <v>4146</v>
      </c>
      <c r="AH3" s="438" t="s">
        <v>4146</v>
      </c>
      <c r="AI3" s="438" t="s">
        <v>4146</v>
      </c>
      <c r="AJ3" s="438" t="s">
        <v>4146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3232</v>
      </c>
      <c r="BE3" s="357" t="s">
        <v>3232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4147</v>
      </c>
      <c r="BT3" s="117"/>
    </row>
    <row r="4" spans="1:72" ht="15.75" customHeight="1">
      <c r="A4" s="129" t="s">
        <v>17</v>
      </c>
      <c r="B4" s="110" t="s">
        <v>4148</v>
      </c>
      <c r="C4" s="110" t="s">
        <v>4149</v>
      </c>
      <c r="D4" s="311">
        <v>4084071</v>
      </c>
      <c r="E4" s="311" t="s">
        <v>18</v>
      </c>
      <c r="F4" s="311" t="s">
        <v>19</v>
      </c>
      <c r="G4" s="311" t="s">
        <v>4150</v>
      </c>
      <c r="H4" s="311">
        <f>IFERROR(VLOOKUP(G4,'Cadastro de assessores'!A:B,2,FALSE),"Não Cadastrado")</f>
        <v>12336</v>
      </c>
      <c r="I4" s="311"/>
      <c r="J4" s="26" t="s">
        <v>4136</v>
      </c>
      <c r="K4" s="310" t="s">
        <v>215</v>
      </c>
      <c r="L4" s="435">
        <v>44323</v>
      </c>
      <c r="M4" s="435">
        <v>44326</v>
      </c>
      <c r="N4" s="310"/>
      <c r="O4" s="317" t="s">
        <v>4151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208</v>
      </c>
      <c r="U4" s="310" t="s">
        <v>4152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239</v>
      </c>
      <c r="C5" s="409" t="s">
        <v>4153</v>
      </c>
      <c r="D5" s="442">
        <v>2602612</v>
      </c>
      <c r="E5" s="311" t="s">
        <v>18</v>
      </c>
      <c r="F5" s="311" t="s">
        <v>76</v>
      </c>
      <c r="G5" s="311" t="s">
        <v>77</v>
      </c>
      <c r="H5" s="311">
        <f>IFERROR(VLOOKUP(G5,'Cadastro de assessores'!A:B,2,FALSE),"Não Cadastrado")</f>
        <v>12331</v>
      </c>
      <c r="I5" s="311"/>
      <c r="J5" s="26" t="s">
        <v>4136</v>
      </c>
      <c r="K5" s="310" t="s">
        <v>215</v>
      </c>
      <c r="L5" s="443">
        <v>44642</v>
      </c>
      <c r="M5" s="443">
        <v>44642</v>
      </c>
      <c r="N5" s="317"/>
      <c r="O5" s="317" t="s">
        <v>4154</v>
      </c>
      <c r="P5" s="407">
        <v>1.2E-2</v>
      </c>
      <c r="Q5" s="441" t="s">
        <v>4155</v>
      </c>
      <c r="R5" s="437"/>
      <c r="S5" s="310" t="str">
        <f t="shared" si="0"/>
        <v>Não Qualificado</v>
      </c>
      <c r="T5" s="310" t="s">
        <v>208</v>
      </c>
      <c r="U5" s="310"/>
      <c r="V5" s="310" t="s">
        <v>76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4156</v>
      </c>
      <c r="C6" s="444" t="s">
        <v>4157</v>
      </c>
      <c r="D6" s="445">
        <v>4442405</v>
      </c>
      <c r="E6" s="311" t="s">
        <v>18</v>
      </c>
      <c r="F6" s="311" t="s">
        <v>76</v>
      </c>
      <c r="G6" s="311" t="s">
        <v>88</v>
      </c>
      <c r="H6" s="311" t="str">
        <f>IFERROR(VLOOKUP(G6,'Cadastro de assessores'!A:B,2,FALSE),"Não Cadastrado")</f>
        <v>18009</v>
      </c>
      <c r="I6" s="311"/>
      <c r="J6" s="26" t="s">
        <v>4136</v>
      </c>
      <c r="K6" s="310" t="s">
        <v>215</v>
      </c>
      <c r="L6" s="435">
        <v>44084</v>
      </c>
      <c r="M6" s="435">
        <v>44084</v>
      </c>
      <c r="N6" s="310"/>
      <c r="O6" s="310" t="s">
        <v>4158</v>
      </c>
      <c r="P6" s="407">
        <v>2.5000000000000001E-2</v>
      </c>
      <c r="Q6" s="441" t="s">
        <v>4159</v>
      </c>
      <c r="R6" s="437"/>
      <c r="S6" s="310" t="str">
        <f t="shared" si="0"/>
        <v>Não Qualificado</v>
      </c>
      <c r="T6" s="310" t="s">
        <v>208</v>
      </c>
      <c r="U6" s="310" t="s">
        <v>4160</v>
      </c>
      <c r="V6" s="310" t="s">
        <v>19</v>
      </c>
      <c r="W6" s="438" t="s">
        <v>4146</v>
      </c>
      <c r="X6" s="438" t="s">
        <v>4146</v>
      </c>
      <c r="Y6" s="438" t="s">
        <v>4146</v>
      </c>
      <c r="Z6" s="438" t="s">
        <v>4146</v>
      </c>
      <c r="AA6" s="438" t="s">
        <v>4146</v>
      </c>
      <c r="AB6" s="438" t="s">
        <v>4146</v>
      </c>
      <c r="AC6" s="438" t="s">
        <v>4146</v>
      </c>
      <c r="AD6" s="438" t="s">
        <v>4146</v>
      </c>
      <c r="AE6" s="438" t="s">
        <v>4146</v>
      </c>
      <c r="AF6" s="438" t="s">
        <v>4146</v>
      </c>
      <c r="AG6" s="438" t="s">
        <v>4146</v>
      </c>
      <c r="AH6" s="438" t="s">
        <v>4161</v>
      </c>
      <c r="AI6" s="438" t="s">
        <v>4162</v>
      </c>
      <c r="AJ6" s="438" t="s">
        <v>4163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3865</v>
      </c>
      <c r="C7" s="110" t="s">
        <v>3864</v>
      </c>
      <c r="D7" s="311">
        <v>4461647</v>
      </c>
      <c r="E7" s="311" t="s">
        <v>18</v>
      </c>
      <c r="F7" s="311" t="s">
        <v>19</v>
      </c>
      <c r="G7" s="311" t="s">
        <v>266</v>
      </c>
      <c r="H7" s="311">
        <f>IFERROR(VLOOKUP(G7,'Cadastro de assessores'!A:B,2,FALSE),"Não Cadastrado")</f>
        <v>12332</v>
      </c>
      <c r="I7" s="311"/>
      <c r="J7" s="26" t="s">
        <v>4136</v>
      </c>
      <c r="K7" s="310" t="s">
        <v>215</v>
      </c>
      <c r="L7" s="435">
        <v>44090</v>
      </c>
      <c r="M7" s="435">
        <v>44092</v>
      </c>
      <c r="N7" s="310"/>
      <c r="O7" s="310" t="s">
        <v>4154</v>
      </c>
      <c r="P7" s="407">
        <v>1.2E-2</v>
      </c>
      <c r="Q7" s="441" t="s">
        <v>4164</v>
      </c>
      <c r="R7" s="437"/>
      <c r="S7" s="310" t="str">
        <f t="shared" si="0"/>
        <v/>
      </c>
      <c r="T7" s="310" t="s">
        <v>208</v>
      </c>
      <c r="U7" s="310" t="s">
        <v>4165</v>
      </c>
      <c r="V7" s="310" t="s">
        <v>19</v>
      </c>
      <c r="W7" s="438" t="s">
        <v>4146</v>
      </c>
      <c r="X7" s="438" t="s">
        <v>4146</v>
      </c>
      <c r="Y7" s="438" t="s">
        <v>4146</v>
      </c>
      <c r="Z7" s="438" t="s">
        <v>4146</v>
      </c>
      <c r="AA7" s="438" t="s">
        <v>4146</v>
      </c>
      <c r="AB7" s="438" t="s">
        <v>4146</v>
      </c>
      <c r="AC7" s="438" t="s">
        <v>4146</v>
      </c>
      <c r="AD7" s="438" t="s">
        <v>4146</v>
      </c>
      <c r="AE7" s="438" t="s">
        <v>4146</v>
      </c>
      <c r="AF7" s="438" t="s">
        <v>4146</v>
      </c>
      <c r="AG7" s="438" t="s">
        <v>4146</v>
      </c>
      <c r="AH7" s="438" t="s">
        <v>4166</v>
      </c>
      <c r="AI7" s="438" t="s">
        <v>4167</v>
      </c>
      <c r="AJ7" s="438" t="s">
        <v>4168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3865</v>
      </c>
      <c r="C8" s="110" t="s">
        <v>3864</v>
      </c>
      <c r="D8" s="311">
        <v>3345620</v>
      </c>
      <c r="E8" s="311" t="s">
        <v>18</v>
      </c>
      <c r="F8" s="311" t="s">
        <v>19</v>
      </c>
      <c r="G8" s="311" t="s">
        <v>266</v>
      </c>
      <c r="H8" s="311">
        <f>IFERROR(VLOOKUP(G8,'Cadastro de assessores'!A:B,2,FALSE),"Não Cadastrado")</f>
        <v>12332</v>
      </c>
      <c r="I8" s="311"/>
      <c r="J8" s="26" t="s">
        <v>215</v>
      </c>
      <c r="K8" s="310"/>
      <c r="L8" s="435"/>
      <c r="M8" s="435">
        <v>44960</v>
      </c>
      <c r="N8" s="310"/>
      <c r="O8" s="310" t="s">
        <v>4151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4169</v>
      </c>
      <c r="C9" s="129" t="s">
        <v>4170</v>
      </c>
      <c r="D9" s="311">
        <v>3679808</v>
      </c>
      <c r="E9" s="311" t="s">
        <v>18</v>
      </c>
      <c r="F9" s="311" t="s">
        <v>76</v>
      </c>
      <c r="G9" s="311" t="s">
        <v>2289</v>
      </c>
      <c r="H9" s="311">
        <f>IFERROR(VLOOKUP(G9,'Cadastro de assessores'!A:B,2,FALSE),"Não Cadastrado")</f>
        <v>12350</v>
      </c>
      <c r="I9" s="311" t="s">
        <v>246</v>
      </c>
      <c r="J9" s="26" t="s">
        <v>4136</v>
      </c>
      <c r="K9" s="310"/>
      <c r="L9" s="435"/>
      <c r="M9" s="435"/>
      <c r="N9" s="310"/>
      <c r="O9" s="310" t="s">
        <v>4143</v>
      </c>
      <c r="P9" s="407">
        <v>1.4999999999999999E-2</v>
      </c>
      <c r="Q9" s="441"/>
      <c r="R9" s="437"/>
      <c r="S9" s="310"/>
      <c r="T9" s="310"/>
      <c r="U9" s="310"/>
      <c r="V9" s="310" t="s">
        <v>76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269</v>
      </c>
      <c r="C10" s="129" t="s">
        <v>264</v>
      </c>
      <c r="D10" s="311">
        <v>2204868</v>
      </c>
      <c r="E10" s="311" t="s">
        <v>18</v>
      </c>
      <c r="F10" s="311" t="s">
        <v>19</v>
      </c>
      <c r="G10" s="311" t="s">
        <v>2788</v>
      </c>
      <c r="H10" s="311" t="str">
        <f>IFERROR(VLOOKUP(G10,'Cadastro de assessores'!A:B,2,FALSE),"Não Cadastrado")</f>
        <v>18256</v>
      </c>
      <c r="I10" s="311"/>
      <c r="J10" s="26" t="s">
        <v>4136</v>
      </c>
      <c r="K10" s="310" t="s">
        <v>215</v>
      </c>
      <c r="L10" s="435">
        <v>44252</v>
      </c>
      <c r="M10" s="435">
        <v>44252</v>
      </c>
      <c r="N10" s="310"/>
      <c r="O10" s="310" t="s">
        <v>4143</v>
      </c>
      <c r="P10" s="407">
        <v>1.4999999999999999E-2</v>
      </c>
      <c r="Q10" s="441" t="s">
        <v>4171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208</v>
      </c>
      <c r="U10" s="310" t="s">
        <v>4172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4173</v>
      </c>
      <c r="C11" s="409" t="s">
        <v>4174</v>
      </c>
      <c r="D11" s="317">
        <v>2697792</v>
      </c>
      <c r="E11" s="310" t="s">
        <v>18</v>
      </c>
      <c r="F11" s="310" t="s">
        <v>19</v>
      </c>
      <c r="G11" s="310" t="s">
        <v>4026</v>
      </c>
      <c r="H11" s="310" t="str">
        <f>IFERROR(VLOOKUP(G11,'Cadastro de assessores'!A:B,2,FALSE),"Não Cadastrado")</f>
        <v>18266</v>
      </c>
      <c r="I11" s="310"/>
      <c r="J11" s="26" t="s">
        <v>206</v>
      </c>
      <c r="K11" s="310" t="s">
        <v>4142</v>
      </c>
      <c r="L11" s="406">
        <v>44302</v>
      </c>
      <c r="M11" s="406">
        <v>44302</v>
      </c>
      <c r="N11" s="406">
        <v>44473</v>
      </c>
      <c r="O11" s="310" t="s">
        <v>4158</v>
      </c>
      <c r="P11" s="407">
        <v>2.5000000000000001E-2</v>
      </c>
      <c r="Q11" s="440" t="s">
        <v>4175</v>
      </c>
      <c r="R11" s="437"/>
      <c r="S11" s="310" t="str">
        <f t="shared" si="1"/>
        <v/>
      </c>
      <c r="T11" s="310" t="s">
        <v>208</v>
      </c>
      <c r="U11" s="310" t="s">
        <v>4176</v>
      </c>
      <c r="V11" s="310" t="s">
        <v>4177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3232</v>
      </c>
      <c r="BE11" s="357" t="s">
        <v>3232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4147</v>
      </c>
      <c r="BT11" s="117"/>
    </row>
    <row r="12" spans="1:72" ht="15.75" customHeight="1">
      <c r="A12" s="129" t="s">
        <v>17</v>
      </c>
      <c r="B12" s="110" t="s">
        <v>4178</v>
      </c>
      <c r="C12" s="129" t="s">
        <v>4179</v>
      </c>
      <c r="D12" s="310">
        <v>4447856</v>
      </c>
      <c r="E12" s="310" t="s">
        <v>204</v>
      </c>
      <c r="F12" s="310" t="s">
        <v>19</v>
      </c>
      <c r="G12" s="310" t="s">
        <v>3977</v>
      </c>
      <c r="H12" s="310" t="str">
        <f>IFERROR(VLOOKUP(G12,'Cadastro de assessores'!A:B,2,FALSE),"Não Cadastrado")</f>
        <v>14574</v>
      </c>
      <c r="I12" s="310"/>
      <c r="J12" s="26" t="s">
        <v>206</v>
      </c>
      <c r="K12" s="310" t="s">
        <v>4142</v>
      </c>
      <c r="L12" s="406">
        <v>44085</v>
      </c>
      <c r="M12" s="406">
        <v>44085</v>
      </c>
      <c r="N12" s="406">
        <v>44396</v>
      </c>
      <c r="O12" s="310" t="s">
        <v>4154</v>
      </c>
      <c r="P12" s="407">
        <v>1.2E-2</v>
      </c>
      <c r="Q12" s="440" t="s">
        <v>4180</v>
      </c>
      <c r="R12" s="437"/>
      <c r="S12" s="310" t="str">
        <f t="shared" si="1"/>
        <v/>
      </c>
      <c r="T12" s="310" t="s">
        <v>208</v>
      </c>
      <c r="U12" s="310" t="s">
        <v>4181</v>
      </c>
      <c r="V12" s="310" t="s">
        <v>19</v>
      </c>
      <c r="W12" s="438" t="s">
        <v>4146</v>
      </c>
      <c r="X12" s="438" t="s">
        <v>4146</v>
      </c>
      <c r="Y12" s="438" t="s">
        <v>4146</v>
      </c>
      <c r="Z12" s="438" t="s">
        <v>4146</v>
      </c>
      <c r="AA12" s="438" t="s">
        <v>4146</v>
      </c>
      <c r="AB12" s="438" t="s">
        <v>4146</v>
      </c>
      <c r="AC12" s="438" t="s">
        <v>4146</v>
      </c>
      <c r="AD12" s="438" t="s">
        <v>4146</v>
      </c>
      <c r="AE12" s="438" t="s">
        <v>4146</v>
      </c>
      <c r="AF12" s="438" t="s">
        <v>4146</v>
      </c>
      <c r="AG12" s="438" t="s">
        <v>4146</v>
      </c>
      <c r="AH12" s="438" t="s">
        <v>4182</v>
      </c>
      <c r="AI12" s="438" t="s">
        <v>4183</v>
      </c>
      <c r="AJ12" s="438" t="s">
        <v>4184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3232</v>
      </c>
      <c r="BE12" s="357" t="s">
        <v>3232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4147</v>
      </c>
      <c r="BT12" s="117"/>
    </row>
    <row r="13" spans="1:72" ht="15.75" customHeight="1">
      <c r="A13" s="129" t="s">
        <v>17</v>
      </c>
      <c r="B13" s="110" t="s">
        <v>4185</v>
      </c>
      <c r="C13" s="409" t="s">
        <v>4186</v>
      </c>
      <c r="D13" s="442">
        <v>8227775</v>
      </c>
      <c r="E13" s="311" t="s">
        <v>18</v>
      </c>
      <c r="F13" s="311" t="s">
        <v>19</v>
      </c>
      <c r="G13" s="311" t="s">
        <v>97</v>
      </c>
      <c r="H13" s="311">
        <f>IFERROR(VLOOKUP(G13,'Cadastro de assessores'!A:B,2,FALSE),"Não Cadastrado")</f>
        <v>12344</v>
      </c>
      <c r="I13" s="311"/>
      <c r="J13" s="26" t="s">
        <v>4136</v>
      </c>
      <c r="K13" s="310" t="s">
        <v>215</v>
      </c>
      <c r="L13" s="443">
        <v>44652</v>
      </c>
      <c r="M13" s="443">
        <v>44652</v>
      </c>
      <c r="N13" s="317"/>
      <c r="O13" s="317" t="s">
        <v>4151</v>
      </c>
      <c r="P13" s="411">
        <v>7.0000000000000001E-3</v>
      </c>
      <c r="Q13" s="441"/>
      <c r="R13" s="437"/>
      <c r="S13" s="310"/>
      <c r="T13" s="310" t="s">
        <v>208</v>
      </c>
      <c r="U13" s="310" t="s">
        <v>4160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4187</v>
      </c>
      <c r="C14" s="409" t="s">
        <v>4188</v>
      </c>
      <c r="D14" s="442">
        <v>2406947</v>
      </c>
      <c r="E14" s="311" t="s">
        <v>18</v>
      </c>
      <c r="F14" s="311" t="s">
        <v>76</v>
      </c>
      <c r="G14" s="311" t="s">
        <v>77</v>
      </c>
      <c r="H14" s="311">
        <f>IFERROR(VLOOKUP(G14,'Cadastro de assessores'!A:B,2,FALSE),"Não Cadastrado")</f>
        <v>12331</v>
      </c>
      <c r="I14" s="311" t="s">
        <v>246</v>
      </c>
      <c r="J14" s="26" t="s">
        <v>4136</v>
      </c>
      <c r="K14" s="310" t="s">
        <v>215</v>
      </c>
      <c r="L14" s="443">
        <v>44453</v>
      </c>
      <c r="M14" s="443">
        <v>44609</v>
      </c>
      <c r="N14" s="446"/>
      <c r="O14" s="446" t="s">
        <v>4154</v>
      </c>
      <c r="P14" s="407">
        <v>1.2E-2</v>
      </c>
      <c r="Q14" s="441" t="s">
        <v>4189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208</v>
      </c>
      <c r="U14" s="310" t="s">
        <v>4190</v>
      </c>
      <c r="V14" s="317" t="s">
        <v>76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4147</v>
      </c>
      <c r="BT14" s="117"/>
    </row>
    <row r="15" spans="1:72" ht="15.75" customHeight="1">
      <c r="A15" s="129" t="s">
        <v>17</v>
      </c>
      <c r="B15" s="110" t="s">
        <v>323</v>
      </c>
      <c r="C15" s="409" t="s">
        <v>320</v>
      </c>
      <c r="D15" s="311">
        <v>3952119</v>
      </c>
      <c r="E15" s="311" t="s">
        <v>18</v>
      </c>
      <c r="F15" s="311" t="s">
        <v>19</v>
      </c>
      <c r="G15" s="311" t="s">
        <v>3455</v>
      </c>
      <c r="H15" s="311" t="str">
        <f>IFERROR(VLOOKUP(G15,'Cadastro de assessores'!A:B,2,FALSE),"Não Cadastrado")</f>
        <v>13444</v>
      </c>
      <c r="I15" s="311"/>
      <c r="J15" s="26" t="s">
        <v>4136</v>
      </c>
      <c r="K15" s="310" t="s">
        <v>215</v>
      </c>
      <c r="L15" s="435">
        <v>44335</v>
      </c>
      <c r="M15" s="435">
        <v>44335</v>
      </c>
      <c r="N15" s="317"/>
      <c r="O15" s="317" t="s">
        <v>4191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208</v>
      </c>
      <c r="U15" s="310" t="s">
        <v>4145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4147</v>
      </c>
      <c r="BT15" s="117"/>
    </row>
    <row r="16" spans="1:72" ht="15.75" customHeight="1">
      <c r="A16" s="129" t="s">
        <v>17</v>
      </c>
      <c r="B16" s="110" t="s">
        <v>4192</v>
      </c>
      <c r="C16" s="89" t="s">
        <v>4193</v>
      </c>
      <c r="D16" s="317">
        <v>7435703</v>
      </c>
      <c r="E16" s="310" t="s">
        <v>18</v>
      </c>
      <c r="F16" s="310" t="s">
        <v>76</v>
      </c>
      <c r="G16" s="310" t="s">
        <v>88</v>
      </c>
      <c r="H16" s="310" t="str">
        <f>IFERROR(VLOOKUP(G16,'Cadastro de assessores'!A:B,2,FALSE),"Não Cadastrado")</f>
        <v>18009</v>
      </c>
      <c r="I16" s="310" t="s">
        <v>246</v>
      </c>
      <c r="J16" s="26" t="s">
        <v>206</v>
      </c>
      <c r="K16" s="310"/>
      <c r="L16" s="439">
        <v>44547</v>
      </c>
      <c r="M16" s="439">
        <v>44547</v>
      </c>
      <c r="N16" s="410">
        <v>44664</v>
      </c>
      <c r="O16" s="317" t="s">
        <v>4158</v>
      </c>
      <c r="P16" s="407">
        <v>2.5000000000000001E-2</v>
      </c>
      <c r="Q16" s="440" t="s">
        <v>4194</v>
      </c>
      <c r="R16" s="437"/>
      <c r="S16" s="310" t="str">
        <f t="shared" si="2"/>
        <v>Não Qualificado</v>
      </c>
      <c r="T16" s="310" t="s">
        <v>208</v>
      </c>
      <c r="U16" s="310" t="s">
        <v>4195</v>
      </c>
      <c r="V16" s="317" t="s">
        <v>276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3232</v>
      </c>
      <c r="BE16" s="357" t="s">
        <v>3232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4147</v>
      </c>
      <c r="BT16" s="117"/>
    </row>
    <row r="17" spans="1:72" ht="15.75" customHeight="1">
      <c r="A17" s="129" t="s">
        <v>17</v>
      </c>
      <c r="B17" s="110" t="s">
        <v>348</v>
      </c>
      <c r="C17" s="129" t="s">
        <v>345</v>
      </c>
      <c r="D17" s="310">
        <v>4831456</v>
      </c>
      <c r="E17" s="311" t="s">
        <v>204</v>
      </c>
      <c r="F17" s="311" t="s">
        <v>19</v>
      </c>
      <c r="G17" s="311" t="s">
        <v>4196</v>
      </c>
      <c r="H17" s="311" t="str">
        <f>IFERROR(VLOOKUP(G17,'Cadastro de assessores'!A:B,2,FALSE),"Não Cadastrado")</f>
        <v>12624</v>
      </c>
      <c r="I17" s="311"/>
      <c r="J17" s="26" t="s">
        <v>4136</v>
      </c>
      <c r="K17" s="310" t="s">
        <v>215</v>
      </c>
      <c r="L17" s="435">
        <v>44231</v>
      </c>
      <c r="M17" s="435">
        <v>44231</v>
      </c>
      <c r="N17" s="310"/>
      <c r="O17" s="310" t="s">
        <v>4158</v>
      </c>
      <c r="P17" s="407">
        <v>2.5000000000000001E-2</v>
      </c>
      <c r="Q17" s="441" t="s">
        <v>4197</v>
      </c>
      <c r="R17" s="437"/>
      <c r="S17" s="310" t="str">
        <f t="shared" si="2"/>
        <v>Não Qualificado</v>
      </c>
      <c r="T17" s="310" t="s">
        <v>208</v>
      </c>
      <c r="U17" s="310" t="s">
        <v>4198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4199</v>
      </c>
      <c r="C18" s="110" t="s">
        <v>4200</v>
      </c>
      <c r="D18" s="447">
        <v>8742121</v>
      </c>
      <c r="E18" s="311" t="s">
        <v>18</v>
      </c>
      <c r="F18" s="311" t="s">
        <v>76</v>
      </c>
      <c r="G18" s="311" t="s">
        <v>351</v>
      </c>
      <c r="H18" s="311" t="str">
        <f>IFERROR(VLOOKUP(G18,'Cadastro de assessores'!A:B,2,FALSE),"Não Cadastrado")</f>
        <v>17831</v>
      </c>
      <c r="I18" s="311"/>
      <c r="J18" s="26" t="s">
        <v>4136</v>
      </c>
      <c r="K18" s="310" t="s">
        <v>215</v>
      </c>
      <c r="L18" s="435">
        <v>44722</v>
      </c>
      <c r="M18" s="435">
        <v>44729</v>
      </c>
      <c r="N18" s="310"/>
      <c r="O18" s="310" t="s">
        <v>4154</v>
      </c>
      <c r="P18" s="407">
        <v>1.2E-2</v>
      </c>
      <c r="Q18" s="440"/>
      <c r="R18" s="437"/>
      <c r="S18" s="310" t="s">
        <v>324</v>
      </c>
      <c r="T18" s="310" t="s">
        <v>208</v>
      </c>
      <c r="U18" s="310" t="s">
        <v>4160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3232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364</v>
      </c>
      <c r="C19" s="110" t="s">
        <v>4201</v>
      </c>
      <c r="D19" s="311">
        <v>2931994</v>
      </c>
      <c r="E19" s="311" t="s">
        <v>204</v>
      </c>
      <c r="F19" s="311" t="s">
        <v>19</v>
      </c>
      <c r="G19" s="311" t="s">
        <v>4202</v>
      </c>
      <c r="H19" s="311" t="str">
        <f>IFERROR(VLOOKUP(G19,'Cadastro de assessores'!A:B,2,FALSE),"Não Cadastrado")</f>
        <v>1441</v>
      </c>
      <c r="I19" s="311"/>
      <c r="J19" s="26" t="s">
        <v>215</v>
      </c>
      <c r="K19" s="310" t="s">
        <v>215</v>
      </c>
      <c r="L19" s="435">
        <v>44134</v>
      </c>
      <c r="M19" s="435">
        <v>44138</v>
      </c>
      <c r="N19" s="310"/>
      <c r="O19" s="310" t="s">
        <v>4158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208</v>
      </c>
      <c r="U19" s="310" t="s">
        <v>4160</v>
      </c>
      <c r="V19" s="310" t="s">
        <v>19</v>
      </c>
      <c r="W19" s="438" t="s">
        <v>4146</v>
      </c>
      <c r="X19" s="438" t="s">
        <v>4146</v>
      </c>
      <c r="Y19" s="438" t="s">
        <v>4146</v>
      </c>
      <c r="Z19" s="438" t="s">
        <v>4146</v>
      </c>
      <c r="AA19" s="438" t="s">
        <v>4146</v>
      </c>
      <c r="AB19" s="438" t="s">
        <v>4146</v>
      </c>
      <c r="AC19" s="438" t="s">
        <v>4146</v>
      </c>
      <c r="AD19" s="438" t="s">
        <v>4146</v>
      </c>
      <c r="AE19" s="438" t="s">
        <v>4146</v>
      </c>
      <c r="AF19" s="438" t="s">
        <v>4146</v>
      </c>
      <c r="AG19" s="438" t="s">
        <v>4146</v>
      </c>
      <c r="AH19" s="438" t="s">
        <v>4146</v>
      </c>
      <c r="AI19" s="438" t="s">
        <v>4203</v>
      </c>
      <c r="AJ19" s="438" t="s">
        <v>4204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4205</v>
      </c>
      <c r="C20" s="110" t="s">
        <v>4206</v>
      </c>
      <c r="D20" s="311">
        <v>4608802</v>
      </c>
      <c r="E20" s="311" t="s">
        <v>3223</v>
      </c>
      <c r="F20" s="311" t="s">
        <v>19</v>
      </c>
      <c r="G20" s="311" t="s">
        <v>3223</v>
      </c>
      <c r="H20" s="311" t="str">
        <f>IFERROR(VLOOKUP(G20,'Cadastro de assessores'!A:B,2,FALSE),"Não Cadastrado")</f>
        <v>18986</v>
      </c>
      <c r="I20" s="311" t="s">
        <v>246</v>
      </c>
      <c r="J20" s="26" t="s">
        <v>215</v>
      </c>
      <c r="K20" s="310" t="s">
        <v>215</v>
      </c>
      <c r="L20" s="436">
        <v>44158</v>
      </c>
      <c r="M20" s="436">
        <v>44180</v>
      </c>
      <c r="N20" s="310"/>
      <c r="O20" s="310" t="s">
        <v>4143</v>
      </c>
      <c r="P20" s="407">
        <v>1.4999999999999999E-2</v>
      </c>
      <c r="Q20" s="441" t="s">
        <v>4207</v>
      </c>
      <c r="R20" s="437"/>
      <c r="S20" s="310" t="str">
        <f t="shared" si="3"/>
        <v/>
      </c>
      <c r="T20" s="311" t="s">
        <v>208</v>
      </c>
      <c r="U20" s="311" t="s">
        <v>4208</v>
      </c>
      <c r="V20" s="311" t="s">
        <v>19</v>
      </c>
      <c r="W20" s="438" t="s">
        <v>4146</v>
      </c>
      <c r="X20" s="438" t="s">
        <v>4146</v>
      </c>
      <c r="Y20" s="438" t="s">
        <v>4146</v>
      </c>
      <c r="Z20" s="438" t="s">
        <v>4146</v>
      </c>
      <c r="AA20" s="438" t="s">
        <v>4146</v>
      </c>
      <c r="AB20" s="438" t="s">
        <v>4146</v>
      </c>
      <c r="AC20" s="438" t="s">
        <v>4146</v>
      </c>
      <c r="AD20" s="438" t="s">
        <v>4146</v>
      </c>
      <c r="AE20" s="438" t="s">
        <v>4146</v>
      </c>
      <c r="AF20" s="438" t="s">
        <v>4146</v>
      </c>
      <c r="AG20" s="438" t="s">
        <v>4146</v>
      </c>
      <c r="AH20" s="438" t="s">
        <v>4146</v>
      </c>
      <c r="AI20" s="438" t="s">
        <v>4146</v>
      </c>
      <c r="AJ20" s="438" t="s">
        <v>4146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4209</v>
      </c>
      <c r="C21" s="110" t="s">
        <v>4210</v>
      </c>
      <c r="D21" s="311">
        <v>4441469</v>
      </c>
      <c r="E21" s="311" t="s">
        <v>204</v>
      </c>
      <c r="F21" s="311" t="s">
        <v>19</v>
      </c>
      <c r="G21" s="311" t="s">
        <v>4211</v>
      </c>
      <c r="H21" s="311" t="str">
        <f>IFERROR(VLOOKUP(G21,'Cadastro de assessores'!A:B,2,FALSE),"Não Cadastrado")</f>
        <v>1298</v>
      </c>
      <c r="I21" s="311"/>
      <c r="J21" s="26" t="s">
        <v>4136</v>
      </c>
      <c r="K21" s="310" t="s">
        <v>215</v>
      </c>
      <c r="L21" s="435">
        <v>44078</v>
      </c>
      <c r="M21" s="435">
        <v>44085</v>
      </c>
      <c r="N21" s="310"/>
      <c r="O21" s="310" t="s">
        <v>4143</v>
      </c>
      <c r="P21" s="407">
        <v>1.4999999999999999E-2</v>
      </c>
      <c r="Q21" s="440" t="s">
        <v>4212</v>
      </c>
      <c r="R21" s="437"/>
      <c r="S21" s="310" t="str">
        <f t="shared" si="3"/>
        <v>Não Qualificado</v>
      </c>
      <c r="T21" s="310" t="s">
        <v>208</v>
      </c>
      <c r="U21" s="310" t="s">
        <v>4152</v>
      </c>
      <c r="V21" s="310" t="s">
        <v>19</v>
      </c>
      <c r="W21" s="438" t="s">
        <v>4146</v>
      </c>
      <c r="X21" s="438" t="s">
        <v>4146</v>
      </c>
      <c r="Y21" s="438" t="s">
        <v>4146</v>
      </c>
      <c r="Z21" s="438" t="s">
        <v>4146</v>
      </c>
      <c r="AA21" s="438" t="s">
        <v>4146</v>
      </c>
      <c r="AB21" s="438" t="s">
        <v>4146</v>
      </c>
      <c r="AC21" s="438" t="s">
        <v>4146</v>
      </c>
      <c r="AD21" s="438" t="s">
        <v>4146</v>
      </c>
      <c r="AE21" s="438" t="s">
        <v>4146</v>
      </c>
      <c r="AF21" s="438" t="s">
        <v>4146</v>
      </c>
      <c r="AG21" s="438" t="s">
        <v>4146</v>
      </c>
      <c r="AH21" s="438" t="s">
        <v>4213</v>
      </c>
      <c r="AI21" s="438" t="s">
        <v>4214</v>
      </c>
      <c r="AJ21" s="438" t="s">
        <v>4215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4216</v>
      </c>
      <c r="C22" s="89" t="s">
        <v>4217</v>
      </c>
      <c r="D22" s="446">
        <v>6032020</v>
      </c>
      <c r="E22" s="311" t="s">
        <v>18</v>
      </c>
      <c r="F22" s="311" t="s">
        <v>19</v>
      </c>
      <c r="G22" s="446" t="s">
        <v>2788</v>
      </c>
      <c r="H22" s="311" t="str">
        <f>IFERROR(VLOOKUP(G22,'Cadastro de assessores'!A:B,2,FALSE),"Não Cadastrado")</f>
        <v>18256</v>
      </c>
      <c r="I22" s="311"/>
      <c r="J22" s="26" t="s">
        <v>4136</v>
      </c>
      <c r="K22" s="310" t="s">
        <v>215</v>
      </c>
      <c r="L22" s="435">
        <v>44537</v>
      </c>
      <c r="M22" s="435">
        <v>44537</v>
      </c>
      <c r="N22" s="446"/>
      <c r="O22" s="446" t="s">
        <v>4151</v>
      </c>
      <c r="P22" s="411">
        <v>7.0000000000000001E-3</v>
      </c>
      <c r="Q22" s="329" t="s">
        <v>4218</v>
      </c>
      <c r="R22" s="437"/>
      <c r="S22" s="310" t="str">
        <f t="shared" si="3"/>
        <v>Não Qualificado</v>
      </c>
      <c r="T22" s="310" t="s">
        <v>208</v>
      </c>
      <c r="U22" s="310" t="s">
        <v>4145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4219</v>
      </c>
      <c r="C23" s="129" t="s">
        <v>4220</v>
      </c>
      <c r="D23" s="310">
        <v>4656935</v>
      </c>
      <c r="E23" s="310" t="s">
        <v>204</v>
      </c>
      <c r="F23" s="310" t="s">
        <v>19</v>
      </c>
      <c r="G23" s="310" t="s">
        <v>4221</v>
      </c>
      <c r="H23" s="310" t="str">
        <f>IFERROR(VLOOKUP(G23,'Cadastro de assessores'!A:B,2,FALSE),"Não Cadastrado")</f>
        <v>13598</v>
      </c>
      <c r="I23" s="310"/>
      <c r="J23" s="26" t="s">
        <v>206</v>
      </c>
      <c r="K23" s="310" t="s">
        <v>4142</v>
      </c>
      <c r="L23" s="439">
        <v>44180</v>
      </c>
      <c r="M23" s="439">
        <v>44180</v>
      </c>
      <c r="N23" s="406">
        <v>44705</v>
      </c>
      <c r="O23" s="310" t="s">
        <v>4154</v>
      </c>
      <c r="P23" s="407">
        <v>1.2E-2</v>
      </c>
      <c r="Q23" s="440" t="s">
        <v>4222</v>
      </c>
      <c r="R23" s="437"/>
      <c r="S23" s="310" t="str">
        <f t="shared" si="3"/>
        <v>Não Qualificado</v>
      </c>
      <c r="T23" s="310" t="s">
        <v>208</v>
      </c>
      <c r="U23" s="310" t="s">
        <v>4165</v>
      </c>
      <c r="V23" s="310" t="s">
        <v>19</v>
      </c>
      <c r="W23" s="438" t="s">
        <v>4146</v>
      </c>
      <c r="X23" s="438" t="s">
        <v>4146</v>
      </c>
      <c r="Y23" s="438" t="s">
        <v>4146</v>
      </c>
      <c r="Z23" s="438" t="s">
        <v>4146</v>
      </c>
      <c r="AA23" s="438" t="s">
        <v>4146</v>
      </c>
      <c r="AB23" s="438" t="s">
        <v>4146</v>
      </c>
      <c r="AC23" s="438" t="s">
        <v>4146</v>
      </c>
      <c r="AD23" s="438" t="s">
        <v>4146</v>
      </c>
      <c r="AE23" s="438" t="s">
        <v>4146</v>
      </c>
      <c r="AF23" s="438" t="s">
        <v>4146</v>
      </c>
      <c r="AG23" s="438" t="s">
        <v>4146</v>
      </c>
      <c r="AH23" s="438" t="s">
        <v>4146</v>
      </c>
      <c r="AI23" s="438" t="s">
        <v>4146</v>
      </c>
      <c r="AJ23" s="438" t="s">
        <v>4146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4223</v>
      </c>
      <c r="C24" s="409" t="s">
        <v>4224</v>
      </c>
      <c r="D24" s="442">
        <v>7988957</v>
      </c>
      <c r="E24" s="311" t="s">
        <v>204</v>
      </c>
      <c r="F24" s="311" t="s">
        <v>19</v>
      </c>
      <c r="G24" s="311" t="s">
        <v>4225</v>
      </c>
      <c r="H24" s="311">
        <f>IFERROR(VLOOKUP(G24,'Cadastro de assessores'!A:B,2,FALSE),"Não Cadastrado")</f>
        <v>12356</v>
      </c>
      <c r="I24" s="311"/>
      <c r="J24" s="26" t="s">
        <v>4136</v>
      </c>
      <c r="K24" s="310" t="s">
        <v>215</v>
      </c>
      <c r="L24" s="435">
        <v>44636</v>
      </c>
      <c r="M24" s="435">
        <v>44655</v>
      </c>
      <c r="N24" s="310"/>
      <c r="O24" s="310" t="s">
        <v>4226</v>
      </c>
      <c r="P24" s="407">
        <v>0.01</v>
      </c>
      <c r="Q24" s="440" t="s">
        <v>4227</v>
      </c>
      <c r="R24" s="437"/>
      <c r="S24" s="310" t="str">
        <f t="shared" si="3"/>
        <v>Não Qualificado</v>
      </c>
      <c r="T24" s="310" t="s">
        <v>208</v>
      </c>
      <c r="U24" s="310" t="s">
        <v>4172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4228</v>
      </c>
      <c r="C25" s="110" t="s">
        <v>4229</v>
      </c>
      <c r="D25" s="311">
        <v>97869</v>
      </c>
      <c r="E25" s="311" t="s">
        <v>3223</v>
      </c>
      <c r="F25" s="311" t="s">
        <v>19</v>
      </c>
      <c r="G25" s="311" t="s">
        <v>3223</v>
      </c>
      <c r="H25" s="311" t="str">
        <f>IFERROR(VLOOKUP(G25,'Cadastro de assessores'!A:B,2,FALSE),"Não Cadastrado")</f>
        <v>18986</v>
      </c>
      <c r="I25" s="311" t="s">
        <v>246</v>
      </c>
      <c r="J25" s="26" t="s">
        <v>4136</v>
      </c>
      <c r="K25" s="310" t="s">
        <v>215</v>
      </c>
      <c r="L25" s="435">
        <v>44218</v>
      </c>
      <c r="M25" s="435">
        <v>44218</v>
      </c>
      <c r="N25" s="310"/>
      <c r="O25" s="310" t="s">
        <v>4143</v>
      </c>
      <c r="P25" s="407">
        <v>1.4999999999999999E-2</v>
      </c>
      <c r="Q25" s="440"/>
      <c r="R25" s="437"/>
      <c r="S25" s="310" t="str">
        <f t="shared" si="3"/>
        <v/>
      </c>
      <c r="T25" s="310" t="s">
        <v>208</v>
      </c>
      <c r="U25" s="310" t="s">
        <v>4160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4146</v>
      </c>
      <c r="AJ25" s="438" t="s">
        <v>4146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4147</v>
      </c>
      <c r="BT25" s="117"/>
    </row>
    <row r="26" spans="1:72" ht="15.75" customHeight="1">
      <c r="A26" s="129" t="s">
        <v>17</v>
      </c>
      <c r="B26" s="110" t="s">
        <v>4230</v>
      </c>
      <c r="C26" s="409" t="s">
        <v>4231</v>
      </c>
      <c r="D26" s="317">
        <v>5959474</v>
      </c>
      <c r="E26" s="310" t="s">
        <v>18</v>
      </c>
      <c r="F26" s="310" t="s">
        <v>76</v>
      </c>
      <c r="G26" s="310" t="s">
        <v>88</v>
      </c>
      <c r="H26" s="310" t="str">
        <f>IFERROR(VLOOKUP(G26,'Cadastro de assessores'!A:B,2,FALSE),"Não Cadastrado")</f>
        <v>18009</v>
      </c>
      <c r="I26" s="310" t="s">
        <v>246</v>
      </c>
      <c r="J26" s="26" t="s">
        <v>206</v>
      </c>
      <c r="K26" s="310" t="s">
        <v>4142</v>
      </c>
      <c r="L26" s="406">
        <v>44405</v>
      </c>
      <c r="M26" s="406">
        <v>44405</v>
      </c>
      <c r="N26" s="317"/>
      <c r="O26" s="317" t="s">
        <v>4158</v>
      </c>
      <c r="P26" s="407">
        <v>2.5000000000000001E-2</v>
      </c>
      <c r="Q26" s="178"/>
      <c r="R26" s="437"/>
      <c r="S26" s="310" t="str">
        <f t="shared" si="3"/>
        <v/>
      </c>
      <c r="T26" s="310" t="s">
        <v>208</v>
      </c>
      <c r="U26" s="310" t="s">
        <v>4232</v>
      </c>
      <c r="V26" s="310" t="s">
        <v>4233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3232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4147</v>
      </c>
      <c r="BT26" s="117"/>
    </row>
    <row r="27" spans="1:72" ht="15.75" customHeight="1">
      <c r="A27" s="129" t="s">
        <v>17</v>
      </c>
      <c r="B27" s="110" t="s">
        <v>4234</v>
      </c>
      <c r="C27" s="129" t="s">
        <v>4235</v>
      </c>
      <c r="D27" s="310">
        <v>4701151</v>
      </c>
      <c r="E27" s="310" t="s">
        <v>18</v>
      </c>
      <c r="F27" s="310" t="s">
        <v>19</v>
      </c>
      <c r="G27" s="310" t="s">
        <v>4141</v>
      </c>
      <c r="H27" s="310" t="str">
        <f>IFERROR(VLOOKUP(G27,'Cadastro de assessores'!A:B,2,FALSE),"Não Cadastrado")</f>
        <v>17679</v>
      </c>
      <c r="I27" s="310"/>
      <c r="J27" s="26" t="s">
        <v>206</v>
      </c>
      <c r="K27" s="310" t="s">
        <v>4142</v>
      </c>
      <c r="L27" s="406">
        <v>44245</v>
      </c>
      <c r="M27" s="406">
        <v>44245</v>
      </c>
      <c r="N27" s="406">
        <v>44442</v>
      </c>
      <c r="O27" s="310" t="s">
        <v>4143</v>
      </c>
      <c r="P27" s="407">
        <v>1.4999999999999999E-2</v>
      </c>
      <c r="Q27" s="440" t="s">
        <v>4236</v>
      </c>
      <c r="R27" s="437"/>
      <c r="S27" s="310" t="str">
        <f t="shared" si="3"/>
        <v>Não Qualificado</v>
      </c>
      <c r="T27" s="310" t="s">
        <v>208</v>
      </c>
      <c r="U27" s="310" t="s">
        <v>4145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3232</v>
      </c>
      <c r="BE27" s="357" t="s">
        <v>3232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4147</v>
      </c>
      <c r="BT27" s="117"/>
    </row>
    <row r="28" spans="1:72" ht="15.75" customHeight="1">
      <c r="A28" s="129" t="s">
        <v>17</v>
      </c>
      <c r="B28" s="110" t="s">
        <v>4237</v>
      </c>
      <c r="C28" s="129" t="s">
        <v>4238</v>
      </c>
      <c r="D28" s="310">
        <v>4711937</v>
      </c>
      <c r="E28" s="310" t="s">
        <v>204</v>
      </c>
      <c r="F28" s="310" t="s">
        <v>19</v>
      </c>
      <c r="G28" s="310" t="s">
        <v>4239</v>
      </c>
      <c r="H28" s="310" t="str">
        <f>IFERROR(VLOOKUP(G28,'Cadastro de assessores'!A:B,2,FALSE),"Não Cadastrado")</f>
        <v>14284</v>
      </c>
      <c r="I28" s="310"/>
      <c r="J28" s="26" t="s">
        <v>206</v>
      </c>
      <c r="K28" s="310" t="s">
        <v>4142</v>
      </c>
      <c r="L28" s="406">
        <v>44202</v>
      </c>
      <c r="M28" s="406">
        <v>44202</v>
      </c>
      <c r="N28" s="310" t="s">
        <v>4240</v>
      </c>
      <c r="O28" s="310" t="s">
        <v>4137</v>
      </c>
      <c r="P28" s="407">
        <v>0.02</v>
      </c>
      <c r="Q28" s="440" t="s">
        <v>4241</v>
      </c>
      <c r="R28" s="437"/>
      <c r="S28" s="310" t="str">
        <f t="shared" si="3"/>
        <v>Não Qualificado</v>
      </c>
      <c r="T28" s="310" t="s">
        <v>208</v>
      </c>
      <c r="U28" s="310" t="s">
        <v>4165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3232</v>
      </c>
      <c r="BE28" s="357" t="s">
        <v>3232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4147</v>
      </c>
      <c r="BT28" s="117"/>
    </row>
    <row r="29" spans="1:72" ht="15.75" customHeight="1">
      <c r="A29" s="129" t="s">
        <v>17</v>
      </c>
      <c r="B29" s="110" t="s">
        <v>4242</v>
      </c>
      <c r="C29" s="409" t="s">
        <v>4243</v>
      </c>
      <c r="D29" s="317">
        <v>5251498</v>
      </c>
      <c r="E29" s="311" t="s">
        <v>18</v>
      </c>
      <c r="F29" s="311" t="s">
        <v>76</v>
      </c>
      <c r="G29" s="311" t="s">
        <v>88</v>
      </c>
      <c r="H29" s="311" t="str">
        <f>IFERROR(VLOOKUP(G29,'Cadastro de assessores'!A:B,2,FALSE),"Não Cadastrado")</f>
        <v>18009</v>
      </c>
      <c r="I29" s="311"/>
      <c r="J29" s="26" t="s">
        <v>4136</v>
      </c>
      <c r="K29" s="310" t="s">
        <v>215</v>
      </c>
      <c r="L29" s="435">
        <v>44671</v>
      </c>
      <c r="M29" s="435">
        <v>44308</v>
      </c>
      <c r="N29" s="310"/>
      <c r="O29" s="310" t="s">
        <v>4158</v>
      </c>
      <c r="P29" s="407">
        <v>2.5000000000000001E-2</v>
      </c>
      <c r="Q29" s="178"/>
      <c r="R29" s="437"/>
      <c r="S29" s="310" t="str">
        <f t="shared" si="3"/>
        <v/>
      </c>
      <c r="T29" s="310" t="s">
        <v>208</v>
      </c>
      <c r="U29" s="310" t="s">
        <v>4195</v>
      </c>
      <c r="V29" s="317" t="s">
        <v>276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4147</v>
      </c>
      <c r="BT29" s="117"/>
    </row>
    <row r="30" spans="1:72" ht="15.75" customHeight="1">
      <c r="A30" s="129" t="s">
        <v>17</v>
      </c>
      <c r="B30" s="110" t="s">
        <v>472</v>
      </c>
      <c r="C30" s="110" t="s">
        <v>3280</v>
      </c>
      <c r="D30" s="311">
        <v>3403198</v>
      </c>
      <c r="E30" s="311" t="s">
        <v>18</v>
      </c>
      <c r="F30" s="311" t="s">
        <v>19</v>
      </c>
      <c r="G30" s="311" t="s">
        <v>338</v>
      </c>
      <c r="H30" s="311" t="str">
        <f>IFERROR(VLOOKUP(G30,'Cadastro de assessores'!A:B,2,FALSE),"Não Cadastrado")</f>
        <v>18993</v>
      </c>
      <c r="I30" s="311"/>
      <c r="J30" s="26" t="s">
        <v>4136</v>
      </c>
      <c r="K30" s="310" t="s">
        <v>215</v>
      </c>
      <c r="L30" s="435">
        <v>44188</v>
      </c>
      <c r="M30" s="435">
        <v>43675</v>
      </c>
      <c r="N30" s="310"/>
      <c r="O30" s="310" t="s">
        <v>4151</v>
      </c>
      <c r="P30" s="448">
        <v>1E-4</v>
      </c>
      <c r="Q30" s="440"/>
      <c r="R30" s="437"/>
      <c r="S30" s="310" t="str">
        <f t="shared" si="3"/>
        <v/>
      </c>
      <c r="T30" s="310" t="s">
        <v>208</v>
      </c>
      <c r="U30" s="310" t="s">
        <v>4165</v>
      </c>
      <c r="V30" s="310" t="s">
        <v>19</v>
      </c>
      <c r="W30" s="438" t="s">
        <v>4146</v>
      </c>
      <c r="X30" s="438" t="s">
        <v>4146</v>
      </c>
      <c r="Y30" s="438" t="s">
        <v>4146</v>
      </c>
      <c r="Z30" s="438" t="s">
        <v>4146</v>
      </c>
      <c r="AA30" s="438" t="s">
        <v>4146</v>
      </c>
      <c r="AB30" s="438" t="s">
        <v>4146</v>
      </c>
      <c r="AC30" s="438" t="s">
        <v>4146</v>
      </c>
      <c r="AD30" s="438" t="s">
        <v>4146</v>
      </c>
      <c r="AE30" s="438" t="s">
        <v>4146</v>
      </c>
      <c r="AF30" s="438" t="s">
        <v>4146</v>
      </c>
      <c r="AG30" s="438" t="s">
        <v>4146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4244</v>
      </c>
      <c r="C31" s="409" t="s">
        <v>4245</v>
      </c>
      <c r="D31" s="317">
        <v>8446035</v>
      </c>
      <c r="E31" s="311" t="s">
        <v>18</v>
      </c>
      <c r="F31" s="311" t="s">
        <v>76</v>
      </c>
      <c r="G31" s="317" t="s">
        <v>351</v>
      </c>
      <c r="H31" s="311" t="str">
        <f>IFERROR(VLOOKUP(G31,'Cadastro de assessores'!A:B,2,FALSE),"Não Cadastrado")</f>
        <v>17831</v>
      </c>
      <c r="I31" s="311" t="s">
        <v>246</v>
      </c>
      <c r="J31" s="26" t="s">
        <v>4136</v>
      </c>
      <c r="K31" s="310" t="s">
        <v>224</v>
      </c>
      <c r="L31" s="311" t="s">
        <v>4246</v>
      </c>
      <c r="M31" s="435">
        <v>44692</v>
      </c>
      <c r="N31" s="317"/>
      <c r="O31" s="317" t="s">
        <v>4143</v>
      </c>
      <c r="P31" s="407">
        <v>1.4999999999999999E-2</v>
      </c>
      <c r="Q31" s="178" t="s">
        <v>4247</v>
      </c>
      <c r="R31" s="437"/>
      <c r="S31" s="310" t="str">
        <f t="shared" si="3"/>
        <v>Não Qualificado</v>
      </c>
      <c r="T31" s="310" t="s">
        <v>208</v>
      </c>
      <c r="U31" s="310" t="s">
        <v>4190</v>
      </c>
      <c r="V31" s="317" t="s">
        <v>76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3232</v>
      </c>
      <c r="BE31" s="357" t="s">
        <v>3232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481</v>
      </c>
      <c r="C32" s="110" t="s">
        <v>4248</v>
      </c>
      <c r="D32" s="311">
        <v>4425564</v>
      </c>
      <c r="E32" s="311" t="s">
        <v>18</v>
      </c>
      <c r="F32" s="311" t="s">
        <v>19</v>
      </c>
      <c r="G32" s="311" t="s">
        <v>453</v>
      </c>
      <c r="H32" s="311">
        <f>IFERROR(VLOOKUP(G32,'Cadastro de assessores'!A:B,2,FALSE),"Não Cadastrado")</f>
        <v>12359</v>
      </c>
      <c r="I32" s="311"/>
      <c r="J32" s="26" t="s">
        <v>4136</v>
      </c>
      <c r="K32" s="310" t="s">
        <v>215</v>
      </c>
      <c r="L32" s="435">
        <v>44076</v>
      </c>
      <c r="M32" s="435">
        <v>44076</v>
      </c>
      <c r="N32" s="310"/>
      <c r="O32" s="310" t="s">
        <v>4154</v>
      </c>
      <c r="P32" s="407">
        <v>1.2E-2</v>
      </c>
      <c r="Q32" s="440" t="s">
        <v>4249</v>
      </c>
      <c r="R32" s="437"/>
      <c r="S32" s="310" t="str">
        <f t="shared" si="3"/>
        <v>Não Qualificado</v>
      </c>
      <c r="T32" s="310" t="s">
        <v>208</v>
      </c>
      <c r="U32" s="310" t="s">
        <v>4172</v>
      </c>
      <c r="V32" s="310" t="s">
        <v>19</v>
      </c>
      <c r="W32" s="438" t="s">
        <v>4146</v>
      </c>
      <c r="X32" s="438" t="s">
        <v>4146</v>
      </c>
      <c r="Y32" s="438" t="s">
        <v>4146</v>
      </c>
      <c r="Z32" s="438" t="s">
        <v>4146</v>
      </c>
      <c r="AA32" s="438" t="s">
        <v>4146</v>
      </c>
      <c r="AB32" s="438" t="s">
        <v>4146</v>
      </c>
      <c r="AC32" s="438" t="s">
        <v>4146</v>
      </c>
      <c r="AD32" s="438" t="s">
        <v>4146</v>
      </c>
      <c r="AE32" s="438" t="s">
        <v>4146</v>
      </c>
      <c r="AF32" s="438" t="s">
        <v>4146</v>
      </c>
      <c r="AG32" s="438" t="s">
        <v>4146</v>
      </c>
      <c r="AH32" s="438" t="s">
        <v>4250</v>
      </c>
      <c r="AI32" s="438" t="s">
        <v>4251</v>
      </c>
      <c r="AJ32" s="438" t="s">
        <v>4252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484</v>
      </c>
      <c r="C33" s="409" t="s">
        <v>4253</v>
      </c>
      <c r="D33" s="317">
        <v>5613795</v>
      </c>
      <c r="E33" s="311" t="s">
        <v>18</v>
      </c>
      <c r="F33" s="311" t="s">
        <v>76</v>
      </c>
      <c r="G33" s="317" t="s">
        <v>351</v>
      </c>
      <c r="H33" s="317" t="str">
        <f>IFERROR(VLOOKUP(G33,'Cadastro de assessores'!A:B,2,FALSE),"Não Cadastrado")</f>
        <v>17831</v>
      </c>
      <c r="I33" s="317" t="s">
        <v>246</v>
      </c>
      <c r="J33" s="26" t="s">
        <v>4136</v>
      </c>
      <c r="K33" s="310" t="s">
        <v>215</v>
      </c>
      <c r="L33" s="435">
        <v>44351</v>
      </c>
      <c r="M33" s="435">
        <v>44351</v>
      </c>
      <c r="N33" s="310"/>
      <c r="O33" s="310" t="s">
        <v>4143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208</v>
      </c>
      <c r="U33" s="310" t="s">
        <v>4254</v>
      </c>
      <c r="V33" s="317" t="s">
        <v>76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4255</v>
      </c>
      <c r="C34" s="409" t="s">
        <v>489</v>
      </c>
      <c r="D34" s="317">
        <v>429563</v>
      </c>
      <c r="E34" s="311" t="s">
        <v>18</v>
      </c>
      <c r="F34" s="311" t="s">
        <v>76</v>
      </c>
      <c r="G34" s="311" t="s">
        <v>77</v>
      </c>
      <c r="H34" s="317">
        <f>IFERROR(VLOOKUP(G34,'Cadastro de assessores'!A:B,2,FALSE),"Não Cadastrado")</f>
        <v>12331</v>
      </c>
      <c r="I34" s="311" t="s">
        <v>246</v>
      </c>
      <c r="J34" s="26" t="s">
        <v>4136</v>
      </c>
      <c r="K34" s="310" t="s">
        <v>215</v>
      </c>
      <c r="L34" s="443">
        <v>44820</v>
      </c>
      <c r="M34" s="443">
        <v>44820</v>
      </c>
      <c r="N34" s="310"/>
      <c r="O34" s="310" t="s">
        <v>4143</v>
      </c>
      <c r="P34" s="407">
        <v>1.4999999999999999E-2</v>
      </c>
      <c r="Q34" s="440"/>
      <c r="R34" s="437"/>
      <c r="S34" s="310"/>
      <c r="T34" s="310"/>
      <c r="U34" s="310"/>
      <c r="V34" s="310" t="s">
        <v>76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501</v>
      </c>
      <c r="C35" s="409" t="s">
        <v>499</v>
      </c>
      <c r="D35" s="317">
        <v>4085020</v>
      </c>
      <c r="E35" s="311" t="s">
        <v>18</v>
      </c>
      <c r="F35" s="311" t="s">
        <v>76</v>
      </c>
      <c r="G35" s="311" t="s">
        <v>229</v>
      </c>
      <c r="H35" s="311" t="s">
        <v>4256</v>
      </c>
      <c r="I35" s="311" t="s">
        <v>246</v>
      </c>
      <c r="J35" s="26" t="s">
        <v>215</v>
      </c>
      <c r="K35" s="310" t="s">
        <v>215</v>
      </c>
      <c r="L35" s="443">
        <v>44767</v>
      </c>
      <c r="M35" s="443">
        <v>44767</v>
      </c>
      <c r="N35" s="310"/>
      <c r="O35" s="310" t="s">
        <v>4151</v>
      </c>
      <c r="P35" s="407">
        <v>7.0000000000000001E-3</v>
      </c>
      <c r="Q35" s="440" t="s">
        <v>4257</v>
      </c>
      <c r="R35" s="437"/>
      <c r="S35" s="310" t="s">
        <v>324</v>
      </c>
      <c r="T35" s="310" t="s">
        <v>208</v>
      </c>
      <c r="U35" s="310" t="s">
        <v>4190</v>
      </c>
      <c r="V35" s="310" t="s">
        <v>76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3232</v>
      </c>
      <c r="BE35" s="357" t="s">
        <v>3232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4258</v>
      </c>
      <c r="C36" s="409" t="s">
        <v>4259</v>
      </c>
      <c r="D36" s="317">
        <v>6582452</v>
      </c>
      <c r="E36" s="311" t="s">
        <v>18</v>
      </c>
      <c r="F36" s="311" t="s">
        <v>76</v>
      </c>
      <c r="G36" s="311" t="s">
        <v>88</v>
      </c>
      <c r="H36" s="317" t="str">
        <f>IFERROR(VLOOKUP(G36,'Cadastro de assessores'!A:B,2,FALSE),"Não Cadastrado")</f>
        <v>18009</v>
      </c>
      <c r="I36" s="311" t="s">
        <v>246</v>
      </c>
      <c r="J36" s="26" t="s">
        <v>206</v>
      </c>
      <c r="K36" s="310" t="s">
        <v>215</v>
      </c>
      <c r="L36" s="410">
        <v>44454</v>
      </c>
      <c r="M36" s="410">
        <v>44460</v>
      </c>
      <c r="N36" s="449">
        <v>44838</v>
      </c>
      <c r="O36" s="446" t="s">
        <v>4260</v>
      </c>
      <c r="P36" s="407">
        <v>8.0000000000000002E-3</v>
      </c>
      <c r="Q36" s="178" t="s">
        <v>4261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208</v>
      </c>
      <c r="U36" s="310" t="s">
        <v>4195</v>
      </c>
      <c r="V36" s="317" t="s">
        <v>276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4262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4147</v>
      </c>
      <c r="BT36" s="117"/>
    </row>
    <row r="37" spans="1:72" ht="15.75" customHeight="1">
      <c r="A37" s="129" t="s">
        <v>17</v>
      </c>
      <c r="B37" s="110" t="s">
        <v>4263</v>
      </c>
      <c r="C37" s="409" t="s">
        <v>4264</v>
      </c>
      <c r="D37" s="310">
        <v>4432780</v>
      </c>
      <c r="E37" s="311" t="s">
        <v>18</v>
      </c>
      <c r="F37" s="311" t="s">
        <v>76</v>
      </c>
      <c r="G37" s="311" t="s">
        <v>88</v>
      </c>
      <c r="H37" s="311" t="str">
        <f>IFERROR(VLOOKUP(G37,'Cadastro de assessores'!A:B,2,FALSE),"Não Cadastrado")</f>
        <v>18009</v>
      </c>
      <c r="I37" s="311" t="s">
        <v>246</v>
      </c>
      <c r="J37" s="26" t="s">
        <v>4136</v>
      </c>
      <c r="K37" s="310" t="s">
        <v>215</v>
      </c>
      <c r="L37" s="435">
        <v>44078</v>
      </c>
      <c r="M37" s="435">
        <v>44078</v>
      </c>
      <c r="N37" s="310"/>
      <c r="O37" s="310" t="s">
        <v>4158</v>
      </c>
      <c r="P37" s="407">
        <v>2.5000000000000001E-2</v>
      </c>
      <c r="Q37" s="441" t="s">
        <v>4265</v>
      </c>
      <c r="R37" s="437"/>
      <c r="S37" s="310" t="str">
        <f t="shared" si="4"/>
        <v>Não Qualificado</v>
      </c>
      <c r="T37" s="311" t="s">
        <v>254</v>
      </c>
      <c r="U37" s="311" t="s">
        <v>4145</v>
      </c>
      <c r="V37" s="311" t="s">
        <v>19</v>
      </c>
      <c r="W37" s="438" t="s">
        <v>4146</v>
      </c>
      <c r="X37" s="438" t="s">
        <v>4146</v>
      </c>
      <c r="Y37" s="438" t="s">
        <v>4146</v>
      </c>
      <c r="Z37" s="438" t="s">
        <v>4146</v>
      </c>
      <c r="AA37" s="438" t="s">
        <v>4146</v>
      </c>
      <c r="AB37" s="438" t="s">
        <v>4146</v>
      </c>
      <c r="AC37" s="438" t="s">
        <v>4146</v>
      </c>
      <c r="AD37" s="438" t="s">
        <v>4146</v>
      </c>
      <c r="AE37" s="438" t="s">
        <v>4146</v>
      </c>
      <c r="AF37" s="438" t="s">
        <v>4146</v>
      </c>
      <c r="AG37" s="438" t="s">
        <v>4146</v>
      </c>
      <c r="AH37" s="438" t="s">
        <v>4266</v>
      </c>
      <c r="AI37" s="438" t="s">
        <v>4267</v>
      </c>
      <c r="AJ37" s="438" t="s">
        <v>4268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4147</v>
      </c>
      <c r="BT37" s="117"/>
    </row>
    <row r="38" spans="1:72" ht="15.75" customHeight="1">
      <c r="A38" s="129" t="s">
        <v>17</v>
      </c>
      <c r="B38" s="110" t="s">
        <v>4269</v>
      </c>
      <c r="C38" s="129" t="s">
        <v>4270</v>
      </c>
      <c r="D38" s="450">
        <v>8104478</v>
      </c>
      <c r="E38" s="311" t="s">
        <v>18</v>
      </c>
      <c r="F38" s="311" t="s">
        <v>76</v>
      </c>
      <c r="G38" s="311" t="s">
        <v>2289</v>
      </c>
      <c r="H38" s="311">
        <f>IFERROR(VLOOKUP(G38,'Cadastro de assessores'!A:B,2,FALSE),"Não Cadastrado")</f>
        <v>12350</v>
      </c>
      <c r="I38" s="311"/>
      <c r="J38" s="26" t="s">
        <v>4136</v>
      </c>
      <c r="K38" s="310" t="s">
        <v>215</v>
      </c>
      <c r="L38" s="443">
        <v>44798</v>
      </c>
      <c r="M38" s="443">
        <v>44812</v>
      </c>
      <c r="N38" s="317"/>
      <c r="O38" s="317" t="s">
        <v>4151</v>
      </c>
      <c r="P38" s="407">
        <v>0.01</v>
      </c>
      <c r="Q38" s="440" t="s">
        <v>4271</v>
      </c>
      <c r="R38" s="437"/>
      <c r="S38" s="310"/>
      <c r="T38" s="311"/>
      <c r="U38" s="311"/>
      <c r="V38" s="311" t="s">
        <v>76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517</v>
      </c>
      <c r="C39" s="129" t="s">
        <v>514</v>
      </c>
      <c r="D39" s="310">
        <v>8039639</v>
      </c>
      <c r="E39" s="311" t="s">
        <v>18</v>
      </c>
      <c r="F39" s="311" t="s">
        <v>19</v>
      </c>
      <c r="G39" s="311" t="s">
        <v>97</v>
      </c>
      <c r="H39" s="311">
        <f>IFERROR(VLOOKUP(G39,'Cadastro de assessores'!A:B,2,FALSE),"Não Cadastrado")</f>
        <v>12344</v>
      </c>
      <c r="I39" s="311"/>
      <c r="J39" s="26" t="s">
        <v>4136</v>
      </c>
      <c r="K39" s="310" t="s">
        <v>215</v>
      </c>
      <c r="L39" s="443">
        <v>44631</v>
      </c>
      <c r="M39" s="443">
        <v>44636</v>
      </c>
      <c r="N39" s="317"/>
      <c r="O39" s="317" t="s">
        <v>4151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208</v>
      </c>
      <c r="U39" s="311" t="s">
        <v>4272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4273</v>
      </c>
      <c r="C40" s="129" t="s">
        <v>4274</v>
      </c>
      <c r="D40" s="310">
        <v>4785856</v>
      </c>
      <c r="E40" s="311" t="s">
        <v>18</v>
      </c>
      <c r="F40" s="311" t="s">
        <v>19</v>
      </c>
      <c r="G40" s="311" t="s">
        <v>453</v>
      </c>
      <c r="H40" s="311">
        <f>IFERROR(VLOOKUP(G40,'Cadastro de assessores'!A:B,2,FALSE),"Não Cadastrado")</f>
        <v>12359</v>
      </c>
      <c r="I40" s="311"/>
      <c r="J40" s="26" t="s">
        <v>4136</v>
      </c>
      <c r="K40" s="310" t="s">
        <v>215</v>
      </c>
      <c r="L40" s="435">
        <v>44582</v>
      </c>
      <c r="M40" s="435">
        <v>44217</v>
      </c>
      <c r="N40" s="310"/>
      <c r="O40" s="310" t="s">
        <v>4143</v>
      </c>
      <c r="P40" s="407">
        <v>1.4999999999999999E-2</v>
      </c>
      <c r="Q40" s="440" t="s">
        <v>4249</v>
      </c>
      <c r="R40" s="437"/>
      <c r="S40" s="310" t="str">
        <f t="shared" si="5"/>
        <v>Não Qualificado</v>
      </c>
      <c r="T40" s="311" t="s">
        <v>208</v>
      </c>
      <c r="U40" s="311" t="s">
        <v>4145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4146</v>
      </c>
      <c r="AJ40" s="438"/>
      <c r="AK40" s="357" t="s">
        <v>3443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4275</v>
      </c>
      <c r="C41" s="409" t="s">
        <v>4276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206</v>
      </c>
      <c r="K41" s="310" t="s">
        <v>215</v>
      </c>
      <c r="L41" s="435">
        <v>44463</v>
      </c>
      <c r="M41" s="435">
        <v>44466</v>
      </c>
      <c r="N41" s="410">
        <v>45154</v>
      </c>
      <c r="O41" s="317" t="s">
        <v>4137</v>
      </c>
      <c r="P41" s="407">
        <v>0.02</v>
      </c>
      <c r="Q41" s="178" t="s">
        <v>4277</v>
      </c>
      <c r="R41" s="437"/>
      <c r="S41" s="310" t="str">
        <f t="shared" si="5"/>
        <v>Não Qualificado</v>
      </c>
      <c r="T41" s="310" t="s">
        <v>208</v>
      </c>
      <c r="U41" s="310" t="s">
        <v>4278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4279</v>
      </c>
      <c r="C42" s="409" t="s">
        <v>4280</v>
      </c>
      <c r="D42" s="317">
        <v>5650271</v>
      </c>
      <c r="E42" s="310" t="s">
        <v>204</v>
      </c>
      <c r="F42" s="310" t="s">
        <v>19</v>
      </c>
      <c r="G42" s="310" t="s">
        <v>3977</v>
      </c>
      <c r="H42" s="310" t="str">
        <f>IFERROR(VLOOKUP(G42,'Cadastro de assessores'!A:B,2,FALSE),"Não Cadastrado")</f>
        <v>14574</v>
      </c>
      <c r="I42" s="310"/>
      <c r="J42" s="26" t="s">
        <v>206</v>
      </c>
      <c r="K42" s="310" t="s">
        <v>4142</v>
      </c>
      <c r="L42" s="406">
        <v>44362</v>
      </c>
      <c r="M42" s="406">
        <v>44362</v>
      </c>
      <c r="N42" s="406">
        <v>44680</v>
      </c>
      <c r="O42" s="310" t="s">
        <v>4154</v>
      </c>
      <c r="P42" s="407">
        <v>1.2E-2</v>
      </c>
      <c r="Q42" s="178" t="s">
        <v>4281</v>
      </c>
      <c r="R42" s="437"/>
      <c r="S42" s="310" t="str">
        <f t="shared" si="5"/>
        <v/>
      </c>
      <c r="T42" s="310" t="s">
        <v>208</v>
      </c>
      <c r="U42" s="310" t="s">
        <v>4282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3232</v>
      </c>
      <c r="BE42" s="357" t="s">
        <v>3232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4147</v>
      </c>
      <c r="BT42" s="117"/>
    </row>
    <row r="43" spans="1:72" ht="15.75" customHeight="1">
      <c r="A43" s="129" t="s">
        <v>17</v>
      </c>
      <c r="B43" s="110" t="s">
        <v>4283</v>
      </c>
      <c r="C43" s="409" t="s">
        <v>4284</v>
      </c>
      <c r="D43" s="317">
        <v>5167097</v>
      </c>
      <c r="E43" s="311" t="s">
        <v>18</v>
      </c>
      <c r="F43" s="311" t="s">
        <v>76</v>
      </c>
      <c r="G43" s="311" t="s">
        <v>88</v>
      </c>
      <c r="H43" s="311" t="str">
        <f>IFERROR(VLOOKUP(G43,'Cadastro de assessores'!A:B,2,FALSE),"Não Cadastrado")</f>
        <v>18009</v>
      </c>
      <c r="I43" s="311"/>
      <c r="J43" s="26" t="s">
        <v>4136</v>
      </c>
      <c r="K43" s="310" t="s">
        <v>215</v>
      </c>
      <c r="L43" s="435">
        <v>44295</v>
      </c>
      <c r="M43" s="435">
        <v>44298</v>
      </c>
      <c r="N43" s="310"/>
      <c r="O43" s="310" t="s">
        <v>4154</v>
      </c>
      <c r="P43" s="407">
        <v>1.2E-2</v>
      </c>
      <c r="Q43" s="178" t="s">
        <v>4285</v>
      </c>
      <c r="R43" s="437"/>
      <c r="S43" s="310" t="str">
        <f t="shared" si="5"/>
        <v/>
      </c>
      <c r="T43" s="310" t="s">
        <v>208</v>
      </c>
      <c r="U43" s="310" t="s">
        <v>4232</v>
      </c>
      <c r="V43" s="310" t="s">
        <v>4233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3232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4286</v>
      </c>
      <c r="C44" s="129" t="s">
        <v>4287</v>
      </c>
      <c r="D44" s="310">
        <v>3214407</v>
      </c>
      <c r="E44" s="311" t="s">
        <v>18</v>
      </c>
      <c r="F44" s="311" t="s">
        <v>76</v>
      </c>
      <c r="G44" s="311" t="s">
        <v>229</v>
      </c>
      <c r="H44" s="310" t="str">
        <f>IFERROR(VLOOKUP(G44,'Cadastro de assessores'!A:B,2,FALSE),"Não Cadastrado")</f>
        <v>18890</v>
      </c>
      <c r="I44" s="310"/>
      <c r="J44" s="26" t="s">
        <v>4136</v>
      </c>
      <c r="K44" s="310" t="s">
        <v>224</v>
      </c>
      <c r="L44" s="311" t="s">
        <v>3443</v>
      </c>
      <c r="M44" s="435"/>
      <c r="N44" s="310"/>
      <c r="O44" s="310" t="s">
        <v>4158</v>
      </c>
      <c r="P44" s="407">
        <v>2.5000000000000001E-2</v>
      </c>
      <c r="Q44" s="440"/>
      <c r="R44" s="437"/>
      <c r="S44" s="310"/>
      <c r="T44" s="310"/>
      <c r="U44" s="310"/>
      <c r="V44" s="310" t="s">
        <v>76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4288</v>
      </c>
      <c r="C45" s="129" t="s">
        <v>4289</v>
      </c>
      <c r="D45" s="310">
        <v>2352697</v>
      </c>
      <c r="E45" s="310" t="s">
        <v>3223</v>
      </c>
      <c r="F45" s="310" t="s">
        <v>19</v>
      </c>
      <c r="G45" s="310" t="s">
        <v>3223</v>
      </c>
      <c r="H45" s="310" t="str">
        <f>IFERROR(VLOOKUP(G45,'Cadastro de assessores'!A:B,2,FALSE),"Não Cadastrado")</f>
        <v>18986</v>
      </c>
      <c r="I45" s="310"/>
      <c r="J45" s="26" t="s">
        <v>206</v>
      </c>
      <c r="K45" s="310" t="s">
        <v>4142</v>
      </c>
      <c r="L45" s="406">
        <v>43838</v>
      </c>
      <c r="M45" s="406">
        <v>43838</v>
      </c>
      <c r="N45" s="406">
        <v>44042</v>
      </c>
      <c r="O45" s="310" t="s">
        <v>4290</v>
      </c>
      <c r="P45" s="407">
        <v>2.5000000000000001E-2</v>
      </c>
      <c r="Q45" s="440" t="s">
        <v>4291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208</v>
      </c>
      <c r="U45" s="310" t="s">
        <v>4278</v>
      </c>
      <c r="V45" s="310" t="s">
        <v>19</v>
      </c>
      <c r="W45" s="438" t="s">
        <v>4146</v>
      </c>
      <c r="X45" s="438" t="s">
        <v>4146</v>
      </c>
      <c r="Y45" s="438" t="s">
        <v>4146</v>
      </c>
      <c r="Z45" s="438" t="s">
        <v>4292</v>
      </c>
      <c r="AA45" s="438" t="s">
        <v>4293</v>
      </c>
      <c r="AB45" s="438" t="s">
        <v>4294</v>
      </c>
      <c r="AC45" s="438" t="s">
        <v>4295</v>
      </c>
      <c r="AD45" s="438" t="s">
        <v>4296</v>
      </c>
      <c r="AE45" s="438" t="s">
        <v>4146</v>
      </c>
      <c r="AF45" s="438" t="s">
        <v>4146</v>
      </c>
      <c r="AG45" s="438" t="s">
        <v>4146</v>
      </c>
      <c r="AH45" s="438"/>
      <c r="AI45" s="438"/>
      <c r="AJ45" s="438"/>
      <c r="AK45" s="357"/>
      <c r="AL45" s="357"/>
      <c r="AM45" s="357" t="s">
        <v>3443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3232</v>
      </c>
      <c r="BE45" s="357" t="s">
        <v>3232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4147</v>
      </c>
      <c r="BT45" s="117"/>
    </row>
    <row r="46" spans="1:72" ht="15.75" customHeight="1">
      <c r="A46" s="129" t="s">
        <v>17</v>
      </c>
      <c r="B46" s="110" t="s">
        <v>4297</v>
      </c>
      <c r="C46" s="129" t="s">
        <v>4298</v>
      </c>
      <c r="D46" s="310">
        <v>3653911</v>
      </c>
      <c r="E46" s="311" t="s">
        <v>18</v>
      </c>
      <c r="F46" s="311" t="s">
        <v>76</v>
      </c>
      <c r="G46" s="311" t="s">
        <v>77</v>
      </c>
      <c r="H46" s="311"/>
      <c r="I46" s="311"/>
      <c r="J46" s="26" t="s">
        <v>4136</v>
      </c>
      <c r="K46" s="311"/>
      <c r="L46" s="435"/>
      <c r="M46" s="435">
        <v>44936</v>
      </c>
      <c r="N46" s="310"/>
      <c r="O46" s="310" t="s">
        <v>4151</v>
      </c>
      <c r="P46" s="407">
        <v>1.2E-2</v>
      </c>
      <c r="Q46" s="440"/>
      <c r="R46" s="437"/>
      <c r="S46" s="310"/>
      <c r="T46" s="310"/>
      <c r="U46" s="310"/>
      <c r="V46" s="310" t="s">
        <v>76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4147</v>
      </c>
      <c r="BT46" s="117"/>
    </row>
    <row r="47" spans="1:72" ht="15.75" customHeight="1">
      <c r="A47" s="129" t="s">
        <v>17</v>
      </c>
      <c r="B47" s="110" t="s">
        <v>4299</v>
      </c>
      <c r="C47" s="129" t="s">
        <v>4300</v>
      </c>
      <c r="D47" s="310">
        <v>3022313</v>
      </c>
      <c r="E47" s="311" t="s">
        <v>18</v>
      </c>
      <c r="F47" s="311" t="s">
        <v>19</v>
      </c>
      <c r="G47" s="311" t="s">
        <v>4301</v>
      </c>
      <c r="H47" s="311" t="str">
        <f>IFERROR(VLOOKUP(G47,'Cadastro de assessores'!A:B,2,FALSE),"Não Cadastrado")</f>
        <v>16855</v>
      </c>
      <c r="I47" s="311"/>
      <c r="J47" s="26" t="s">
        <v>215</v>
      </c>
      <c r="K47" s="311" t="s">
        <v>215</v>
      </c>
      <c r="L47" s="435">
        <v>43964</v>
      </c>
      <c r="M47" s="435">
        <v>44061</v>
      </c>
      <c r="N47" s="310"/>
      <c r="O47" s="310" t="s">
        <v>4143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208</v>
      </c>
      <c r="U47" s="310" t="s">
        <v>4272</v>
      </c>
      <c r="V47" s="310" t="s">
        <v>19</v>
      </c>
      <c r="W47" s="438" t="s">
        <v>4146</v>
      </c>
      <c r="X47" s="438" t="s">
        <v>4146</v>
      </c>
      <c r="Y47" s="438" t="s">
        <v>4146</v>
      </c>
      <c r="Z47" s="438" t="s">
        <v>4146</v>
      </c>
      <c r="AA47" s="438" t="s">
        <v>4146</v>
      </c>
      <c r="AB47" s="438" t="s">
        <v>4146</v>
      </c>
      <c r="AC47" s="438" t="s">
        <v>4146</v>
      </c>
      <c r="AD47" s="438" t="s">
        <v>4146</v>
      </c>
      <c r="AE47" s="438" t="s">
        <v>4146</v>
      </c>
      <c r="AF47" s="438" t="s">
        <v>4146</v>
      </c>
      <c r="AG47" s="438" t="s">
        <v>4302</v>
      </c>
      <c r="AH47" s="438" t="s">
        <v>4303</v>
      </c>
      <c r="AI47" s="438" t="s">
        <v>4304</v>
      </c>
      <c r="AJ47" s="438" t="s">
        <v>4305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4306</v>
      </c>
      <c r="C48" s="129" t="s">
        <v>4307</v>
      </c>
      <c r="D48" s="310">
        <v>4744962</v>
      </c>
      <c r="E48" s="311" t="s">
        <v>3223</v>
      </c>
      <c r="F48" s="311" t="s">
        <v>19</v>
      </c>
      <c r="G48" s="311" t="s">
        <v>3224</v>
      </c>
      <c r="H48" s="311" t="str">
        <f>IFERROR(VLOOKUP(G48,'Cadastro de assessores'!A:B,2,FALSE),"Não Cadastrado")</f>
        <v>17573</v>
      </c>
      <c r="I48" s="311"/>
      <c r="J48" s="26" t="s">
        <v>4136</v>
      </c>
      <c r="K48" s="310" t="s">
        <v>224</v>
      </c>
      <c r="L48" s="311" t="s">
        <v>3443</v>
      </c>
      <c r="M48" s="444"/>
      <c r="N48" s="310"/>
      <c r="O48" s="310" t="s">
        <v>4154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208</v>
      </c>
      <c r="U48" s="310" t="s">
        <v>4195</v>
      </c>
      <c r="V48" s="310" t="s">
        <v>276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3232</v>
      </c>
      <c r="BE48" s="357" t="s">
        <v>3232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4308</v>
      </c>
      <c r="C49" s="409" t="s">
        <v>4309</v>
      </c>
      <c r="D49" s="310">
        <v>4448534</v>
      </c>
      <c r="E49" s="311" t="s">
        <v>18</v>
      </c>
      <c r="F49" s="311" t="s">
        <v>76</v>
      </c>
      <c r="G49" s="311" t="s">
        <v>88</v>
      </c>
      <c r="H49" s="311" t="str">
        <f>IFERROR(VLOOKUP(G49,'Cadastro de assessores'!A:B,2,FALSE),"Não Cadastrado")</f>
        <v>18009</v>
      </c>
      <c r="I49" s="311"/>
      <c r="J49" s="26" t="s">
        <v>206</v>
      </c>
      <c r="K49" s="311" t="s">
        <v>215</v>
      </c>
      <c r="L49" s="435">
        <v>44090</v>
      </c>
      <c r="M49" s="435">
        <v>44090</v>
      </c>
      <c r="N49" s="406">
        <v>44942</v>
      </c>
      <c r="O49" s="310" t="s">
        <v>4158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208</v>
      </c>
      <c r="U49" s="310" t="s">
        <v>4172</v>
      </c>
      <c r="V49" s="310" t="s">
        <v>19</v>
      </c>
      <c r="W49" s="438" t="s">
        <v>4146</v>
      </c>
      <c r="X49" s="438" t="s">
        <v>4146</v>
      </c>
      <c r="Y49" s="438" t="s">
        <v>4146</v>
      </c>
      <c r="Z49" s="438" t="s">
        <v>4146</v>
      </c>
      <c r="AA49" s="438" t="s">
        <v>4146</v>
      </c>
      <c r="AB49" s="438" t="s">
        <v>4146</v>
      </c>
      <c r="AC49" s="438" t="s">
        <v>4146</v>
      </c>
      <c r="AD49" s="438" t="s">
        <v>4146</v>
      </c>
      <c r="AE49" s="438" t="s">
        <v>4146</v>
      </c>
      <c r="AF49" s="438" t="s">
        <v>4146</v>
      </c>
      <c r="AG49" s="438" t="s">
        <v>4146</v>
      </c>
      <c r="AH49" s="438" t="s">
        <v>4310</v>
      </c>
      <c r="AI49" s="438" t="s">
        <v>4311</v>
      </c>
      <c r="AJ49" s="438" t="s">
        <v>4312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4147</v>
      </c>
      <c r="BT49" s="117"/>
    </row>
    <row r="50" spans="1:72" ht="15.75" customHeight="1">
      <c r="A50" s="129" t="s">
        <v>17</v>
      </c>
      <c r="B50" s="110" t="s">
        <v>4313</v>
      </c>
      <c r="C50" s="409" t="s">
        <v>4314</v>
      </c>
      <c r="D50" s="317">
        <v>3533638</v>
      </c>
      <c r="E50" s="310" t="s">
        <v>18</v>
      </c>
      <c r="F50" s="310" t="s">
        <v>19</v>
      </c>
      <c r="G50" s="310" t="s">
        <v>4026</v>
      </c>
      <c r="H50" s="310" t="str">
        <f>IFERROR(VLOOKUP(G50,'Cadastro de assessores'!A:B,2,FALSE),"Não Cadastrado")</f>
        <v>18266</v>
      </c>
      <c r="I50" s="310"/>
      <c r="J50" s="26" t="s">
        <v>206</v>
      </c>
      <c r="K50" s="310" t="s">
        <v>4142</v>
      </c>
      <c r="L50" s="406">
        <v>44354</v>
      </c>
      <c r="M50" s="406">
        <v>44354</v>
      </c>
      <c r="N50" s="439">
        <v>44559</v>
      </c>
      <c r="O50" s="310" t="s">
        <v>4158</v>
      </c>
      <c r="P50" s="407">
        <v>2.5000000000000001E-2</v>
      </c>
      <c r="Q50" s="440" t="s">
        <v>4315</v>
      </c>
      <c r="R50" s="437"/>
      <c r="S50" s="310" t="str">
        <f t="shared" si="6"/>
        <v>Não Qualificado</v>
      </c>
      <c r="T50" s="310" t="s">
        <v>208</v>
      </c>
      <c r="U50" s="310" t="s">
        <v>4316</v>
      </c>
      <c r="V50" s="317" t="s">
        <v>76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3232</v>
      </c>
      <c r="BE50" s="357" t="s">
        <v>3232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4147</v>
      </c>
      <c r="BT50" s="117"/>
    </row>
    <row r="51" spans="1:72" ht="15.75" customHeight="1">
      <c r="A51" s="129" t="s">
        <v>17</v>
      </c>
      <c r="B51" s="110" t="s">
        <v>4317</v>
      </c>
      <c r="C51" s="129" t="s">
        <v>4318</v>
      </c>
      <c r="D51" s="310">
        <v>4859203</v>
      </c>
      <c r="E51" s="310" t="s">
        <v>18</v>
      </c>
      <c r="F51" s="310" t="s">
        <v>76</v>
      </c>
      <c r="G51" s="310" t="s">
        <v>88</v>
      </c>
      <c r="H51" s="310" t="str">
        <f>IFERROR(VLOOKUP(G51,'Cadastro de assessores'!A:B,2,FALSE),"Não Cadastrado")</f>
        <v>18009</v>
      </c>
      <c r="I51" s="310"/>
      <c r="J51" s="26" t="s">
        <v>206</v>
      </c>
      <c r="K51" s="310" t="s">
        <v>4142</v>
      </c>
      <c r="L51" s="406">
        <v>44239</v>
      </c>
      <c r="M51" s="406">
        <v>44239</v>
      </c>
      <c r="N51" s="406">
        <v>44700</v>
      </c>
      <c r="O51" s="310" t="s">
        <v>4137</v>
      </c>
      <c r="P51" s="407">
        <v>0.02</v>
      </c>
      <c r="Q51" s="440" t="s">
        <v>4319</v>
      </c>
      <c r="R51" s="437"/>
      <c r="S51" s="310" t="str">
        <f t="shared" si="6"/>
        <v>Não Qualificado</v>
      </c>
      <c r="T51" s="310" t="s">
        <v>208</v>
      </c>
      <c r="U51" s="310" t="s">
        <v>4195</v>
      </c>
      <c r="V51" s="310" t="s">
        <v>276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3232</v>
      </c>
      <c r="BE51" s="357" t="s">
        <v>3232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4147</v>
      </c>
      <c r="BT51" s="117"/>
    </row>
    <row r="52" spans="1:72" ht="15.75" customHeight="1">
      <c r="A52" s="129" t="s">
        <v>17</v>
      </c>
      <c r="B52" s="110" t="s">
        <v>4320</v>
      </c>
      <c r="C52" s="129" t="s">
        <v>4321</v>
      </c>
      <c r="D52" s="310">
        <v>4409995</v>
      </c>
      <c r="E52" s="310" t="s">
        <v>204</v>
      </c>
      <c r="F52" s="310" t="s">
        <v>19</v>
      </c>
      <c r="G52" s="310" t="s">
        <v>4322</v>
      </c>
      <c r="H52" s="310" t="str">
        <f>IFERROR(VLOOKUP(G52,'Cadastro de assessores'!A:B,2,FALSE),"Não Cadastrado")</f>
        <v>16459</v>
      </c>
      <c r="I52" s="310"/>
      <c r="J52" s="26" t="s">
        <v>206</v>
      </c>
      <c r="K52" s="310" t="s">
        <v>4142</v>
      </c>
      <c r="L52" s="439">
        <v>44120</v>
      </c>
      <c r="M52" s="439">
        <v>44120</v>
      </c>
      <c r="N52" s="406">
        <v>44413</v>
      </c>
      <c r="O52" s="310" t="s">
        <v>4143</v>
      </c>
      <c r="P52" s="407">
        <v>1.4999999999999999E-2</v>
      </c>
      <c r="Q52" s="440" t="s">
        <v>4323</v>
      </c>
      <c r="R52" s="437"/>
      <c r="S52" s="310" t="str">
        <f t="shared" si="6"/>
        <v/>
      </c>
      <c r="T52" s="310" t="s">
        <v>208</v>
      </c>
      <c r="U52" s="310" t="s">
        <v>4165</v>
      </c>
      <c r="V52" s="310" t="s">
        <v>19</v>
      </c>
      <c r="W52" s="438" t="s">
        <v>4146</v>
      </c>
      <c r="X52" s="438" t="s">
        <v>4146</v>
      </c>
      <c r="Y52" s="438" t="s">
        <v>4146</v>
      </c>
      <c r="Z52" s="438" t="s">
        <v>4146</v>
      </c>
      <c r="AA52" s="438" t="s">
        <v>4146</v>
      </c>
      <c r="AB52" s="438" t="s">
        <v>4146</v>
      </c>
      <c r="AC52" s="438" t="s">
        <v>4146</v>
      </c>
      <c r="AD52" s="438" t="s">
        <v>4146</v>
      </c>
      <c r="AE52" s="438" t="s">
        <v>4146</v>
      </c>
      <c r="AF52" s="438" t="s">
        <v>4146</v>
      </c>
      <c r="AG52" s="438" t="s">
        <v>4146</v>
      </c>
      <c r="AH52" s="438" t="s">
        <v>4146</v>
      </c>
      <c r="AI52" s="438" t="s">
        <v>4324</v>
      </c>
      <c r="AJ52" s="438" t="s">
        <v>4325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3232</v>
      </c>
      <c r="BE52" s="357" t="s">
        <v>3232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4147</v>
      </c>
      <c r="BT52" s="117"/>
    </row>
    <row r="53" spans="1:72" ht="15.75" customHeight="1">
      <c r="A53" s="129" t="s">
        <v>17</v>
      </c>
      <c r="B53" s="110" t="s">
        <v>4326</v>
      </c>
      <c r="C53" s="129" t="s">
        <v>611</v>
      </c>
      <c r="D53" s="310">
        <v>3281393</v>
      </c>
      <c r="E53" s="311" t="s">
        <v>18</v>
      </c>
      <c r="F53" s="311" t="s">
        <v>76</v>
      </c>
      <c r="G53" s="311" t="s">
        <v>77</v>
      </c>
      <c r="H53" s="310">
        <f>IFERROR(VLOOKUP(G53,'Cadastro de assessores'!A:B,2,FALSE),"Não Cadastrado")</f>
        <v>12331</v>
      </c>
      <c r="I53" s="310"/>
      <c r="J53" s="26" t="s">
        <v>4136</v>
      </c>
      <c r="K53" s="311" t="s">
        <v>215</v>
      </c>
      <c r="L53" s="435">
        <v>44795</v>
      </c>
      <c r="M53" s="435">
        <v>44795</v>
      </c>
      <c r="N53" s="310"/>
      <c r="O53" s="310" t="s">
        <v>4154</v>
      </c>
      <c r="P53" s="448">
        <v>1.2E-2</v>
      </c>
      <c r="Q53" s="440"/>
      <c r="R53" s="437"/>
      <c r="S53" s="310"/>
      <c r="T53" s="310" t="s">
        <v>254</v>
      </c>
      <c r="U53" s="310"/>
      <c r="V53" s="310" t="s">
        <v>76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4147</v>
      </c>
      <c r="BT53" s="117"/>
    </row>
    <row r="54" spans="1:72" ht="15.75" customHeight="1">
      <c r="A54" s="129" t="s">
        <v>17</v>
      </c>
      <c r="B54" s="110" t="s">
        <v>619</v>
      </c>
      <c r="C54" s="129" t="s">
        <v>617</v>
      </c>
      <c r="D54" s="310">
        <v>1000249</v>
      </c>
      <c r="E54" s="311" t="s">
        <v>204</v>
      </c>
      <c r="F54" s="311" t="s">
        <v>19</v>
      </c>
      <c r="G54" s="311" t="s">
        <v>220</v>
      </c>
      <c r="H54" s="311" t="str">
        <f>IFERROR(VLOOKUP(G54,'Cadastro de assessores'!A:B,2,FALSE),"Não Cadastrado")</f>
        <v>17896</v>
      </c>
      <c r="I54" s="311"/>
      <c r="J54" s="26" t="s">
        <v>4136</v>
      </c>
      <c r="K54" s="311" t="s">
        <v>215</v>
      </c>
      <c r="L54" s="435">
        <v>44110</v>
      </c>
      <c r="M54" s="435">
        <v>44112</v>
      </c>
      <c r="N54" s="310"/>
      <c r="O54" s="310" t="s">
        <v>4327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254</v>
      </c>
      <c r="U54" s="310" t="s">
        <v>4328</v>
      </c>
      <c r="V54" s="310" t="s">
        <v>19</v>
      </c>
      <c r="W54" s="438" t="s">
        <v>4146</v>
      </c>
      <c r="X54" s="438" t="s">
        <v>4146</v>
      </c>
      <c r="Y54" s="438" t="s">
        <v>4146</v>
      </c>
      <c r="Z54" s="438" t="s">
        <v>4146</v>
      </c>
      <c r="AA54" s="438" t="s">
        <v>4146</v>
      </c>
      <c r="AB54" s="438" t="s">
        <v>4146</v>
      </c>
      <c r="AC54" s="438" t="s">
        <v>4146</v>
      </c>
      <c r="AD54" s="438" t="s">
        <v>4146</v>
      </c>
      <c r="AE54" s="438" t="s">
        <v>4146</v>
      </c>
      <c r="AF54" s="438" t="s">
        <v>4146</v>
      </c>
      <c r="AG54" s="438" t="s">
        <v>4146</v>
      </c>
      <c r="AH54" s="438" t="s">
        <v>4146</v>
      </c>
      <c r="AI54" s="438" t="s">
        <v>4329</v>
      </c>
      <c r="AJ54" s="438" t="s">
        <v>4330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631</v>
      </c>
      <c r="C55" s="129" t="s">
        <v>4331</v>
      </c>
      <c r="D55" s="310">
        <v>552896</v>
      </c>
      <c r="E55" s="311" t="s">
        <v>18</v>
      </c>
      <c r="F55" s="311" t="s">
        <v>76</v>
      </c>
      <c r="G55" s="311" t="s">
        <v>4332</v>
      </c>
      <c r="H55" s="311">
        <f>IFERROR(VLOOKUP(G55,'Cadastro de assessores'!A:B,2,FALSE),"Não Cadastrado")</f>
        <v>12351</v>
      </c>
      <c r="I55" s="311"/>
      <c r="J55" s="26" t="s">
        <v>215</v>
      </c>
      <c r="K55" s="311" t="s">
        <v>215</v>
      </c>
      <c r="L55" s="435">
        <v>44694</v>
      </c>
      <c r="M55" s="435">
        <v>44694</v>
      </c>
      <c r="N55" s="310"/>
      <c r="O55" s="310" t="s">
        <v>4143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208</v>
      </c>
      <c r="U55" s="310" t="s">
        <v>4190</v>
      </c>
      <c r="V55" s="310" t="s">
        <v>76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4333</v>
      </c>
      <c r="C56" s="129" t="s">
        <v>4334</v>
      </c>
      <c r="D56" s="310">
        <v>4743547</v>
      </c>
      <c r="E56" s="310" t="s">
        <v>18</v>
      </c>
      <c r="F56" s="310" t="s">
        <v>76</v>
      </c>
      <c r="G56" s="310" t="s">
        <v>88</v>
      </c>
      <c r="H56" s="310" t="str">
        <f>IFERROR(VLOOKUP(G56,'Cadastro de assessores'!A:B,2,FALSE),"Não Cadastrado")</f>
        <v>18009</v>
      </c>
      <c r="I56" s="310"/>
      <c r="J56" s="26" t="s">
        <v>206</v>
      </c>
      <c r="K56" s="310" t="s">
        <v>4142</v>
      </c>
      <c r="L56" s="406">
        <v>44252</v>
      </c>
      <c r="M56" s="406">
        <v>44252</v>
      </c>
      <c r="N56" s="406">
        <v>44657</v>
      </c>
      <c r="O56" s="310" t="s">
        <v>4137</v>
      </c>
      <c r="P56" s="407">
        <v>0.02</v>
      </c>
      <c r="Q56" s="440" t="s">
        <v>4335</v>
      </c>
      <c r="R56" s="437"/>
      <c r="S56" s="310" t="str">
        <f t="shared" si="7"/>
        <v>Não Qualificado</v>
      </c>
      <c r="T56" s="310" t="s">
        <v>208</v>
      </c>
      <c r="U56" s="310" t="s">
        <v>4195</v>
      </c>
      <c r="V56" s="310" t="s">
        <v>276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3232</v>
      </c>
      <c r="BE56" s="357" t="s">
        <v>3232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4147</v>
      </c>
      <c r="BT56" s="117"/>
    </row>
    <row r="57" spans="1:72" ht="15.75" customHeight="1">
      <c r="A57" s="129" t="s">
        <v>17</v>
      </c>
      <c r="B57" s="110" t="s">
        <v>3326</v>
      </c>
      <c r="C57" s="129" t="s">
        <v>3324</v>
      </c>
      <c r="D57" s="310">
        <v>4648767</v>
      </c>
      <c r="E57" s="311" t="s">
        <v>18</v>
      </c>
      <c r="F57" s="311" t="s">
        <v>19</v>
      </c>
      <c r="G57" s="311" t="s">
        <v>338</v>
      </c>
      <c r="H57" s="311" t="str">
        <f>IFERROR(VLOOKUP(G57,'Cadastro de assessores'!A:B,2,FALSE),"Não Cadastrado")</f>
        <v>18993</v>
      </c>
      <c r="I57" s="311"/>
      <c r="J57" s="26" t="s">
        <v>4136</v>
      </c>
      <c r="K57" s="311" t="s">
        <v>215</v>
      </c>
      <c r="L57" s="435">
        <v>44312</v>
      </c>
      <c r="M57" s="435">
        <v>44312</v>
      </c>
      <c r="N57" s="310"/>
      <c r="O57" s="310" t="s">
        <v>4137</v>
      </c>
      <c r="P57" s="407">
        <v>0.01</v>
      </c>
      <c r="Q57" s="440"/>
      <c r="R57" s="437"/>
      <c r="S57" s="310" t="str">
        <f t="shared" si="7"/>
        <v>Não Qualificado</v>
      </c>
      <c r="T57" s="310" t="s">
        <v>208</v>
      </c>
      <c r="U57" s="310" t="s">
        <v>4272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3443</v>
      </c>
      <c r="AN57" s="357" t="s">
        <v>3443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4336</v>
      </c>
      <c r="C58" s="409" t="s">
        <v>4337</v>
      </c>
      <c r="D58" s="311">
        <v>6889397</v>
      </c>
      <c r="E58" s="311" t="s">
        <v>18</v>
      </c>
      <c r="F58" s="311" t="s">
        <v>76</v>
      </c>
      <c r="G58" s="311" t="s">
        <v>88</v>
      </c>
      <c r="H58" s="311" t="str">
        <f>IFERROR(VLOOKUP(G58,'Cadastro de assessores'!A:B,2,FALSE),"Não Cadastrado")</f>
        <v>18009</v>
      </c>
      <c r="I58" s="311"/>
      <c r="J58" s="26" t="s">
        <v>4136</v>
      </c>
      <c r="K58" s="311" t="s">
        <v>215</v>
      </c>
      <c r="L58" s="436">
        <v>44519</v>
      </c>
      <c r="M58" s="436">
        <v>44522</v>
      </c>
      <c r="N58" s="317"/>
      <c r="O58" s="317" t="s">
        <v>4154</v>
      </c>
      <c r="P58" s="407">
        <v>1.2E-2</v>
      </c>
      <c r="Q58" s="329" t="s">
        <v>1350</v>
      </c>
      <c r="R58" s="437"/>
      <c r="S58" s="310" t="str">
        <f t="shared" si="7"/>
        <v>Não Qualificado</v>
      </c>
      <c r="T58" s="310" t="s">
        <v>208</v>
      </c>
      <c r="U58" s="310" t="s">
        <v>4282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4338</v>
      </c>
      <c r="C59" s="129" t="s">
        <v>4339</v>
      </c>
      <c r="D59" s="310">
        <v>3774100</v>
      </c>
      <c r="E59" s="311" t="s">
        <v>3223</v>
      </c>
      <c r="F59" s="311" t="s">
        <v>19</v>
      </c>
      <c r="G59" s="311" t="s">
        <v>3223</v>
      </c>
      <c r="H59" s="311" t="str">
        <f>IFERROR(VLOOKUP(G59,'Cadastro de assessores'!A:B,2,FALSE),"Não Cadastrado")</f>
        <v>18986</v>
      </c>
      <c r="I59" s="311"/>
      <c r="J59" s="26" t="s">
        <v>4136</v>
      </c>
      <c r="K59" s="310" t="s">
        <v>224</v>
      </c>
      <c r="L59" s="435">
        <v>43818</v>
      </c>
      <c r="M59" s="435">
        <v>43847</v>
      </c>
      <c r="N59" s="310"/>
      <c r="O59" s="310" t="s">
        <v>4143</v>
      </c>
      <c r="P59" s="407">
        <v>1.4999999999999999E-2</v>
      </c>
      <c r="Q59" s="440"/>
      <c r="R59" s="437"/>
      <c r="S59" s="310" t="str">
        <f t="shared" si="7"/>
        <v/>
      </c>
      <c r="T59" s="310" t="s">
        <v>208</v>
      </c>
      <c r="U59" s="310" t="s">
        <v>4340</v>
      </c>
      <c r="V59" s="310" t="s">
        <v>19</v>
      </c>
      <c r="W59" s="438" t="s">
        <v>4146</v>
      </c>
      <c r="X59" s="438" t="s">
        <v>4146</v>
      </c>
      <c r="Y59" s="438" t="s">
        <v>4146</v>
      </c>
      <c r="Z59" s="438" t="s">
        <v>4341</v>
      </c>
      <c r="AA59" s="438" t="s">
        <v>4342</v>
      </c>
      <c r="AB59" s="438" t="s">
        <v>4343</v>
      </c>
      <c r="AC59" s="438" t="s">
        <v>4344</v>
      </c>
      <c r="AD59" s="438" t="s">
        <v>4345</v>
      </c>
      <c r="AE59" s="438" t="s">
        <v>4346</v>
      </c>
      <c r="AF59" s="438" t="s">
        <v>4347</v>
      </c>
      <c r="AG59" s="438" t="s">
        <v>4348</v>
      </c>
      <c r="AH59" s="438" t="s">
        <v>4349</v>
      </c>
      <c r="AI59" s="438" t="s">
        <v>4350</v>
      </c>
      <c r="AJ59" s="438" t="s">
        <v>4351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3232</v>
      </c>
      <c r="BE59" s="357" t="s">
        <v>3232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4352</v>
      </c>
      <c r="C60" s="409" t="s">
        <v>4353</v>
      </c>
      <c r="D60" s="317">
        <v>2588890</v>
      </c>
      <c r="E60" s="310" t="s">
        <v>3223</v>
      </c>
      <c r="F60" s="310" t="s">
        <v>19</v>
      </c>
      <c r="G60" s="310" t="s">
        <v>3223</v>
      </c>
      <c r="H60" s="310" t="str">
        <f>IFERROR(VLOOKUP(G60,'Cadastro de assessores'!A:B,2,FALSE),"Não Cadastrado")</f>
        <v>18986</v>
      </c>
      <c r="I60" s="310"/>
      <c r="J60" s="26" t="s">
        <v>206</v>
      </c>
      <c r="K60" s="310" t="s">
        <v>4142</v>
      </c>
      <c r="L60" s="406">
        <v>44390</v>
      </c>
      <c r="M60" s="406">
        <v>44390</v>
      </c>
      <c r="N60" s="439">
        <v>44524</v>
      </c>
      <c r="O60" s="310" t="s">
        <v>4143</v>
      </c>
      <c r="P60" s="407">
        <v>1.4999999999999999E-2</v>
      </c>
      <c r="Q60" s="440" t="s">
        <v>4354</v>
      </c>
      <c r="R60" s="437"/>
      <c r="S60" s="310" t="str">
        <f t="shared" si="7"/>
        <v>Não Qualificado</v>
      </c>
      <c r="T60" s="310" t="s">
        <v>208</v>
      </c>
      <c r="U60" s="317" t="s">
        <v>4355</v>
      </c>
      <c r="V60" s="317" t="s">
        <v>4356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3232</v>
      </c>
      <c r="BE60" s="357" t="s">
        <v>3232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4147</v>
      </c>
      <c r="BT60" s="117"/>
    </row>
    <row r="61" spans="1:72" ht="15.75" customHeight="1">
      <c r="A61" s="129" t="s">
        <v>17</v>
      </c>
      <c r="B61" s="110" t="s">
        <v>4357</v>
      </c>
      <c r="C61" s="409" t="s">
        <v>4358</v>
      </c>
      <c r="D61" s="317">
        <v>4742962</v>
      </c>
      <c r="E61" s="310" t="s">
        <v>18</v>
      </c>
      <c r="F61" s="310" t="s">
        <v>76</v>
      </c>
      <c r="G61" s="310" t="s">
        <v>88</v>
      </c>
      <c r="H61" s="310" t="str">
        <f>IFERROR(VLOOKUP(G61,'Cadastro de assessores'!A:B,2,FALSE),"Não Cadastrado")</f>
        <v>18009</v>
      </c>
      <c r="I61" s="310"/>
      <c r="J61" s="26" t="s">
        <v>206</v>
      </c>
      <c r="K61" s="310" t="s">
        <v>4142</v>
      </c>
      <c r="L61" s="406">
        <v>44204</v>
      </c>
      <c r="M61" s="406">
        <v>44204</v>
      </c>
      <c r="N61" s="406">
        <v>44657</v>
      </c>
      <c r="O61" s="310" t="s">
        <v>4359</v>
      </c>
      <c r="P61" s="407">
        <v>0.02</v>
      </c>
      <c r="Q61" s="440" t="s">
        <v>4335</v>
      </c>
      <c r="R61" s="437"/>
      <c r="S61" s="310" t="str">
        <f t="shared" si="7"/>
        <v>Não Qualificado</v>
      </c>
      <c r="T61" s="310" t="s">
        <v>208</v>
      </c>
      <c r="U61" s="310" t="s">
        <v>4195</v>
      </c>
      <c r="V61" s="310" t="s">
        <v>276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3232</v>
      </c>
      <c r="BE61" s="357" t="s">
        <v>3232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4147</v>
      </c>
      <c r="BT61" s="117"/>
    </row>
    <row r="62" spans="1:72" ht="15.75" customHeight="1">
      <c r="A62" s="129" t="s">
        <v>17</v>
      </c>
      <c r="B62" s="110" t="s">
        <v>4357</v>
      </c>
      <c r="C62" s="409" t="s">
        <v>4358</v>
      </c>
      <c r="D62" s="317">
        <v>3556718</v>
      </c>
      <c r="E62" s="310" t="s">
        <v>18</v>
      </c>
      <c r="F62" s="310" t="s">
        <v>76</v>
      </c>
      <c r="G62" s="310" t="s">
        <v>88</v>
      </c>
      <c r="H62" s="310" t="str">
        <f>IFERROR(VLOOKUP(G62,'Cadastro de assessores'!A:B,2,FALSE),"Não Cadastrado")</f>
        <v>18009</v>
      </c>
      <c r="I62" s="310"/>
      <c r="J62" s="26" t="s">
        <v>206</v>
      </c>
      <c r="K62" s="310" t="s">
        <v>4142</v>
      </c>
      <c r="L62" s="406">
        <v>44426</v>
      </c>
      <c r="M62" s="406">
        <v>44426</v>
      </c>
      <c r="N62" s="406">
        <v>44657</v>
      </c>
      <c r="O62" s="310" t="s">
        <v>4360</v>
      </c>
      <c r="P62" s="407">
        <v>8.0000000000000002E-3</v>
      </c>
      <c r="Q62" s="440" t="s">
        <v>4335</v>
      </c>
      <c r="R62" s="437"/>
      <c r="S62" s="310" t="str">
        <f t="shared" si="7"/>
        <v>Não Qualificado</v>
      </c>
      <c r="T62" s="310" t="s">
        <v>208</v>
      </c>
      <c r="U62" s="310" t="s">
        <v>4195</v>
      </c>
      <c r="V62" s="310" t="s">
        <v>276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3232</v>
      </c>
      <c r="BE62" s="357" t="s">
        <v>3232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4147</v>
      </c>
      <c r="BT62" s="117"/>
    </row>
    <row r="63" spans="1:72" ht="15.75" customHeight="1">
      <c r="A63" s="129" t="s">
        <v>17</v>
      </c>
      <c r="B63" s="110" t="s">
        <v>663</v>
      </c>
      <c r="C63" s="89" t="s">
        <v>660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4136</v>
      </c>
      <c r="K63" s="311" t="s">
        <v>215</v>
      </c>
      <c r="L63" s="435">
        <v>44564</v>
      </c>
      <c r="M63" s="435">
        <v>44586</v>
      </c>
      <c r="N63" s="317"/>
      <c r="O63" s="317" t="s">
        <v>4151</v>
      </c>
      <c r="P63" s="407">
        <v>1.2E-2</v>
      </c>
      <c r="Q63" s="440" t="s">
        <v>4361</v>
      </c>
      <c r="R63" s="437"/>
      <c r="S63" s="310" t="str">
        <f t="shared" si="7"/>
        <v/>
      </c>
      <c r="T63" s="310" t="s">
        <v>208</v>
      </c>
      <c r="U63" s="310" t="s">
        <v>4362</v>
      </c>
      <c r="V63" s="310" t="s">
        <v>117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4363</v>
      </c>
      <c r="C64" s="409" t="s">
        <v>4364</v>
      </c>
      <c r="D64" s="317">
        <v>3500160</v>
      </c>
      <c r="E64" s="311" t="s">
        <v>204</v>
      </c>
      <c r="F64" s="311" t="s">
        <v>19</v>
      </c>
      <c r="G64" s="317" t="s">
        <v>4196</v>
      </c>
      <c r="H64" s="446" t="str">
        <f>IFERROR(VLOOKUP(G64,'Cadastro de assessores'!A:B,2,FALSE),"Não Cadastrado")</f>
        <v>12624</v>
      </c>
      <c r="I64" s="446"/>
      <c r="J64" s="26" t="s">
        <v>206</v>
      </c>
      <c r="K64" s="311" t="s">
        <v>215</v>
      </c>
      <c r="L64" s="443">
        <v>44679</v>
      </c>
      <c r="M64" s="443">
        <v>44680</v>
      </c>
      <c r="N64" s="317"/>
      <c r="O64" s="317" t="s">
        <v>4365</v>
      </c>
      <c r="P64" s="407">
        <v>0.01</v>
      </c>
      <c r="Q64" s="440"/>
      <c r="R64" s="437"/>
      <c r="S64" s="310" t="str">
        <f t="shared" si="7"/>
        <v>Não Qualificado</v>
      </c>
      <c r="T64" s="310" t="s">
        <v>208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4366</v>
      </c>
      <c r="C65" s="409" t="s">
        <v>4367</v>
      </c>
      <c r="D65" s="317">
        <v>4452023</v>
      </c>
      <c r="E65" s="311" t="s">
        <v>18</v>
      </c>
      <c r="F65" s="311" t="s">
        <v>19</v>
      </c>
      <c r="G65" s="311" t="s">
        <v>3455</v>
      </c>
      <c r="H65" s="311" t="str">
        <f>IFERROR(VLOOKUP(G65,'Cadastro de assessores'!A:B,2,FALSE),"Não Cadastrado")</f>
        <v>13444</v>
      </c>
      <c r="I65" s="311"/>
      <c r="J65" s="26" t="s">
        <v>215</v>
      </c>
      <c r="K65" s="311" t="s">
        <v>215</v>
      </c>
      <c r="L65" s="435">
        <v>44372</v>
      </c>
      <c r="M65" s="435">
        <v>44372</v>
      </c>
      <c r="N65" s="317"/>
      <c r="O65" s="317" t="s">
        <v>4368</v>
      </c>
      <c r="P65" s="407">
        <v>0.02</v>
      </c>
      <c r="Q65" s="440"/>
      <c r="R65" s="437"/>
      <c r="S65" s="310" t="str">
        <f t="shared" si="7"/>
        <v/>
      </c>
      <c r="T65" s="317" t="s">
        <v>208</v>
      </c>
      <c r="U65" s="310" t="s">
        <v>4369</v>
      </c>
      <c r="V65" s="310" t="s">
        <v>127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4370</v>
      </c>
      <c r="C66" s="129" t="s">
        <v>4371</v>
      </c>
      <c r="D66" s="310">
        <v>4765516</v>
      </c>
      <c r="E66" s="310" t="s">
        <v>204</v>
      </c>
      <c r="F66" s="310" t="s">
        <v>19</v>
      </c>
      <c r="G66" s="310" t="s">
        <v>3977</v>
      </c>
      <c r="H66" s="310" t="str">
        <f>IFERROR(VLOOKUP(G66,'Cadastro de assessores'!A:B,2,FALSE),"Não Cadastrado")</f>
        <v>14574</v>
      </c>
      <c r="I66" s="310"/>
      <c r="J66" s="26" t="s">
        <v>206</v>
      </c>
      <c r="K66" s="310" t="s">
        <v>4142</v>
      </c>
      <c r="L66" s="406">
        <v>44228</v>
      </c>
      <c r="M66" s="406">
        <v>44228</v>
      </c>
      <c r="N66" s="406">
        <v>44418</v>
      </c>
      <c r="O66" s="310" t="s">
        <v>4137</v>
      </c>
      <c r="P66" s="407">
        <v>0.02</v>
      </c>
      <c r="Q66" s="440" t="s">
        <v>4372</v>
      </c>
      <c r="R66" s="437"/>
      <c r="S66" s="310" t="str">
        <f t="shared" si="7"/>
        <v>Não Qualificado</v>
      </c>
      <c r="T66" s="310" t="s">
        <v>208</v>
      </c>
      <c r="U66" s="310" t="s">
        <v>4160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3232</v>
      </c>
      <c r="BE66" s="357" t="s">
        <v>3232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4147</v>
      </c>
      <c r="BT66" s="117"/>
    </row>
    <row r="67" spans="1:72" ht="15.75" customHeight="1">
      <c r="A67" s="129" t="s">
        <v>17</v>
      </c>
      <c r="B67" s="110" t="s">
        <v>4373</v>
      </c>
      <c r="C67" s="409" t="s">
        <v>4374</v>
      </c>
      <c r="D67" s="452">
        <v>7119368</v>
      </c>
      <c r="E67" s="310" t="s">
        <v>18</v>
      </c>
      <c r="F67" s="310" t="s">
        <v>76</v>
      </c>
      <c r="G67" s="317" t="s">
        <v>229</v>
      </c>
      <c r="H67" s="310" t="str">
        <f>IFERROR(VLOOKUP(G67,'Cadastro de assessores'!A:B,2,FALSE),"Não Cadastrado")</f>
        <v>18890</v>
      </c>
      <c r="I67" s="310"/>
      <c r="J67" s="26" t="s">
        <v>206</v>
      </c>
      <c r="K67" s="310" t="s">
        <v>4142</v>
      </c>
      <c r="L67" s="439">
        <v>44523</v>
      </c>
      <c r="M67" s="439">
        <v>44523</v>
      </c>
      <c r="N67" s="410">
        <v>44700</v>
      </c>
      <c r="O67" s="317" t="s">
        <v>4151</v>
      </c>
      <c r="P67" s="407">
        <v>7.0000000000000001E-3</v>
      </c>
      <c r="Q67" s="178" t="s">
        <v>4319</v>
      </c>
      <c r="R67" s="437"/>
      <c r="S67" s="310" t="str">
        <f t="shared" si="7"/>
        <v>Não Qualificado</v>
      </c>
      <c r="T67" s="310" t="s">
        <v>208</v>
      </c>
      <c r="U67" s="310" t="s">
        <v>4316</v>
      </c>
      <c r="V67" s="310" t="s">
        <v>76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3232</v>
      </c>
      <c r="BE67" s="357" t="s">
        <v>3232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4147</v>
      </c>
      <c r="BT67" s="117"/>
    </row>
    <row r="68" spans="1:72" ht="15.75" customHeight="1">
      <c r="A68" s="129" t="s">
        <v>17</v>
      </c>
      <c r="B68" s="110" t="s">
        <v>4373</v>
      </c>
      <c r="C68" s="409" t="s">
        <v>4374</v>
      </c>
      <c r="D68" s="317">
        <v>7207902</v>
      </c>
      <c r="E68" s="310" t="s">
        <v>18</v>
      </c>
      <c r="F68" s="310" t="s">
        <v>76</v>
      </c>
      <c r="G68" s="317" t="s">
        <v>229</v>
      </c>
      <c r="H68" s="310" t="str">
        <f>IFERROR(VLOOKUP(G68,'Cadastro de assessores'!A:B,2,FALSE),"Não Cadastrado")</f>
        <v>18890</v>
      </c>
      <c r="I68" s="310"/>
      <c r="J68" s="26" t="s">
        <v>206</v>
      </c>
      <c r="K68" s="310" t="s">
        <v>4142</v>
      </c>
      <c r="L68" s="439">
        <v>44523</v>
      </c>
      <c r="M68" s="439">
        <v>44523</v>
      </c>
      <c r="N68" s="410">
        <v>44700</v>
      </c>
      <c r="O68" s="317" t="s">
        <v>4151</v>
      </c>
      <c r="P68" s="407">
        <v>7.0000000000000001E-3</v>
      </c>
      <c r="Q68" s="178" t="s">
        <v>4319</v>
      </c>
      <c r="R68" s="437"/>
      <c r="S68" s="310" t="str">
        <f t="shared" si="7"/>
        <v>Não Qualificado</v>
      </c>
      <c r="T68" s="310" t="s">
        <v>208</v>
      </c>
      <c r="U68" s="310" t="s">
        <v>4316</v>
      </c>
      <c r="V68" s="310" t="s">
        <v>76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3232</v>
      </c>
      <c r="BE68" s="357" t="s">
        <v>3232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4147</v>
      </c>
      <c r="BT68" s="117"/>
    </row>
    <row r="69" spans="1:72" ht="15.75" customHeight="1">
      <c r="A69" s="129" t="s">
        <v>17</v>
      </c>
      <c r="B69" s="110" t="s">
        <v>687</v>
      </c>
      <c r="C69" s="453" t="s">
        <v>4375</v>
      </c>
      <c r="D69" s="454">
        <v>3286506</v>
      </c>
      <c r="E69" s="310" t="s">
        <v>18</v>
      </c>
      <c r="F69" s="310" t="s">
        <v>19</v>
      </c>
      <c r="G69" s="310" t="s">
        <v>453</v>
      </c>
      <c r="H69" s="310"/>
      <c r="I69" s="310"/>
      <c r="J69" s="26" t="s">
        <v>4136</v>
      </c>
      <c r="K69" s="310"/>
      <c r="L69" s="439"/>
      <c r="M69" s="439">
        <v>44932</v>
      </c>
      <c r="N69" s="406"/>
      <c r="O69" s="310" t="s">
        <v>4143</v>
      </c>
      <c r="P69" s="407">
        <v>0.01</v>
      </c>
      <c r="Q69" s="455" t="s">
        <v>4376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690</v>
      </c>
      <c r="C70" s="129" t="s">
        <v>4377</v>
      </c>
      <c r="D70" s="110">
        <v>3360893</v>
      </c>
      <c r="E70" s="311" t="s">
        <v>18</v>
      </c>
      <c r="F70" s="311" t="s">
        <v>76</v>
      </c>
      <c r="G70" s="311" t="s">
        <v>77</v>
      </c>
      <c r="H70" s="311">
        <f>IFERROR(VLOOKUP(G70,'Cadastro de assessores'!A:B,2,FALSE),"Não Cadastrado")</f>
        <v>12331</v>
      </c>
      <c r="I70" s="311"/>
      <c r="J70" s="26" t="s">
        <v>4136</v>
      </c>
      <c r="K70" s="311" t="s">
        <v>215</v>
      </c>
      <c r="L70" s="435">
        <v>44733</v>
      </c>
      <c r="M70" s="435">
        <v>44759</v>
      </c>
      <c r="N70" s="310"/>
      <c r="O70" s="310" t="s">
        <v>4151</v>
      </c>
      <c r="P70" s="407">
        <v>7.0000000000000001E-3</v>
      </c>
      <c r="Q70" s="440"/>
      <c r="R70" s="437"/>
      <c r="S70" s="310"/>
      <c r="T70" s="310" t="s">
        <v>208</v>
      </c>
      <c r="U70" s="310" t="s">
        <v>4190</v>
      </c>
      <c r="V70" s="310" t="s">
        <v>76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4378</v>
      </c>
      <c r="C71" s="129" t="s">
        <v>4379</v>
      </c>
      <c r="D71" s="324">
        <v>4618682</v>
      </c>
      <c r="E71" s="310" t="s">
        <v>204</v>
      </c>
      <c r="F71" s="310" t="s">
        <v>19</v>
      </c>
      <c r="G71" s="310" t="s">
        <v>3977</v>
      </c>
      <c r="H71" s="310" t="str">
        <f>IFERROR(VLOOKUP(G71,'Cadastro de assessores'!A:B,2,FALSE),"Não Cadastrado")</f>
        <v>14574</v>
      </c>
      <c r="I71" s="310"/>
      <c r="J71" s="26" t="s">
        <v>206</v>
      </c>
      <c r="K71" s="310" t="s">
        <v>4142</v>
      </c>
      <c r="L71" s="439">
        <v>44160</v>
      </c>
      <c r="M71" s="439">
        <v>44160</v>
      </c>
      <c r="N71" s="406">
        <v>44806</v>
      </c>
      <c r="O71" s="310" t="s">
        <v>4143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208</v>
      </c>
      <c r="U71" s="310" t="s">
        <v>4172</v>
      </c>
      <c r="V71" s="310" t="s">
        <v>19</v>
      </c>
      <c r="W71" s="438" t="s">
        <v>4146</v>
      </c>
      <c r="X71" s="438" t="s">
        <v>4146</v>
      </c>
      <c r="Y71" s="438" t="s">
        <v>4146</v>
      </c>
      <c r="Z71" s="438" t="s">
        <v>4146</v>
      </c>
      <c r="AA71" s="438" t="s">
        <v>4146</v>
      </c>
      <c r="AB71" s="438" t="s">
        <v>4146</v>
      </c>
      <c r="AC71" s="438" t="s">
        <v>4146</v>
      </c>
      <c r="AD71" s="438" t="s">
        <v>4146</v>
      </c>
      <c r="AE71" s="438" t="s">
        <v>4146</v>
      </c>
      <c r="AF71" s="438" t="s">
        <v>4146</v>
      </c>
      <c r="AG71" s="438" t="s">
        <v>4146</v>
      </c>
      <c r="AH71" s="438" t="s">
        <v>4146</v>
      </c>
      <c r="AI71" s="438" t="s">
        <v>4146</v>
      </c>
      <c r="AJ71" s="438" t="s">
        <v>4380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4147</v>
      </c>
      <c r="BT71" s="117"/>
    </row>
    <row r="72" spans="1:72" ht="15.75" customHeight="1">
      <c r="A72" s="129" t="s">
        <v>17</v>
      </c>
      <c r="B72" s="110" t="s">
        <v>4381</v>
      </c>
      <c r="C72" s="129" t="s">
        <v>4382</v>
      </c>
      <c r="D72" s="311">
        <v>4805165</v>
      </c>
      <c r="E72" s="311" t="s">
        <v>3223</v>
      </c>
      <c r="F72" s="311" t="s">
        <v>19</v>
      </c>
      <c r="G72" s="311" t="s">
        <v>3223</v>
      </c>
      <c r="H72" s="311" t="str">
        <f>IFERROR(VLOOKUP(G72,'Cadastro de assessores'!A:B,2,FALSE),"Não Cadastrado")</f>
        <v>18986</v>
      </c>
      <c r="I72" s="311"/>
      <c r="J72" s="26" t="s">
        <v>215</v>
      </c>
      <c r="K72" s="311" t="s">
        <v>215</v>
      </c>
      <c r="L72" s="435">
        <v>44235</v>
      </c>
      <c r="M72" s="435">
        <v>44235</v>
      </c>
      <c r="N72" s="310"/>
      <c r="O72" s="310" t="s">
        <v>4143</v>
      </c>
      <c r="P72" s="407">
        <v>1.4999999999999999E-2</v>
      </c>
      <c r="Q72" s="440" t="s">
        <v>1350</v>
      </c>
      <c r="R72" s="437" t="s">
        <v>4383</v>
      </c>
      <c r="S72" s="310" t="str">
        <f t="shared" si="8"/>
        <v/>
      </c>
      <c r="T72" s="310" t="s">
        <v>208</v>
      </c>
      <c r="U72" s="310" t="s">
        <v>4145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699</v>
      </c>
      <c r="C73" s="409" t="s">
        <v>4384</v>
      </c>
      <c r="D73" s="311">
        <v>6480340</v>
      </c>
      <c r="E73" s="311" t="s">
        <v>18</v>
      </c>
      <c r="F73" s="311" t="s">
        <v>76</v>
      </c>
      <c r="G73" s="446" t="s">
        <v>88</v>
      </c>
      <c r="H73" s="446" t="str">
        <f>IFERROR(VLOOKUP(G73,'Cadastro de assessores'!A:B,2,FALSE),"Não Cadastrado")</f>
        <v>18009</v>
      </c>
      <c r="I73" s="446"/>
      <c r="J73" s="26" t="s">
        <v>4136</v>
      </c>
      <c r="K73" s="311" t="s">
        <v>215</v>
      </c>
      <c r="L73" s="435">
        <v>44439</v>
      </c>
      <c r="M73" s="435">
        <v>44447</v>
      </c>
      <c r="N73" s="446"/>
      <c r="O73" s="446" t="s">
        <v>4154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208</v>
      </c>
      <c r="U73" s="310" t="s">
        <v>4316</v>
      </c>
      <c r="V73" s="317" t="s">
        <v>76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3342</v>
      </c>
      <c r="C74" s="129" t="s">
        <v>3340</v>
      </c>
      <c r="D74" s="310">
        <v>260123</v>
      </c>
      <c r="E74" s="311" t="s">
        <v>3289</v>
      </c>
      <c r="F74" s="311" t="s">
        <v>19</v>
      </c>
      <c r="G74" s="311" t="s">
        <v>3289</v>
      </c>
      <c r="H74" s="311" t="str">
        <f>IFERROR(VLOOKUP(G74,'Cadastro de assessores'!A:B,2,FALSE),"Não Cadastrado")</f>
        <v>22400</v>
      </c>
      <c r="I74" s="311"/>
      <c r="J74" s="26" t="s">
        <v>4136</v>
      </c>
      <c r="K74" s="310" t="s">
        <v>224</v>
      </c>
      <c r="L74" s="310" t="s">
        <v>3443</v>
      </c>
      <c r="M74" s="456" t="s">
        <v>3981</v>
      </c>
      <c r="N74" s="310"/>
      <c r="O74" s="310" t="s">
        <v>4368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208</v>
      </c>
      <c r="U74" s="310" t="s">
        <v>4145</v>
      </c>
      <c r="V74" s="310" t="s">
        <v>19</v>
      </c>
      <c r="W74" s="438" t="s">
        <v>4146</v>
      </c>
      <c r="X74" s="438" t="s">
        <v>4146</v>
      </c>
      <c r="Y74" s="438" t="s">
        <v>4146</v>
      </c>
      <c r="Z74" s="438" t="s">
        <v>4146</v>
      </c>
      <c r="AA74" s="438" t="s">
        <v>4146</v>
      </c>
      <c r="AB74" s="438" t="s">
        <v>4146</v>
      </c>
      <c r="AC74" s="438" t="s">
        <v>4146</v>
      </c>
      <c r="AD74" s="438" t="s">
        <v>4146</v>
      </c>
      <c r="AE74" s="438" t="s">
        <v>4146</v>
      </c>
      <c r="AF74" s="438" t="s">
        <v>4146</v>
      </c>
      <c r="AG74" s="438" t="s">
        <v>4146</v>
      </c>
      <c r="AH74" s="438"/>
      <c r="AI74" s="438" t="s">
        <v>4146</v>
      </c>
      <c r="AJ74" s="438" t="s">
        <v>4146</v>
      </c>
      <c r="AK74" s="357" t="s">
        <v>3443</v>
      </c>
      <c r="AL74" s="357"/>
      <c r="AM74" s="357" t="s">
        <v>3443</v>
      </c>
      <c r="AN74" s="357" t="s">
        <v>3443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3232</v>
      </c>
      <c r="BE74" s="357" t="s">
        <v>3232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4385</v>
      </c>
      <c r="C75" s="129" t="s">
        <v>4386</v>
      </c>
      <c r="D75" s="310">
        <v>4522420</v>
      </c>
      <c r="E75" s="310" t="s">
        <v>18</v>
      </c>
      <c r="F75" s="310" t="s">
        <v>19</v>
      </c>
      <c r="G75" s="310" t="s">
        <v>4141</v>
      </c>
      <c r="H75" s="310" t="str">
        <f>IFERROR(VLOOKUP(G75,'Cadastro de assessores'!A:B,2,FALSE),"Não Cadastrado")</f>
        <v>17679</v>
      </c>
      <c r="I75" s="310"/>
      <c r="J75" s="26" t="s">
        <v>206</v>
      </c>
      <c r="K75" s="310" t="s">
        <v>4142</v>
      </c>
      <c r="L75" s="406">
        <v>44141</v>
      </c>
      <c r="M75" s="406">
        <v>44141</v>
      </c>
      <c r="N75" s="406">
        <v>44412</v>
      </c>
      <c r="O75" s="310" t="s">
        <v>4143</v>
      </c>
      <c r="P75" s="407">
        <v>1.4999999999999999E-2</v>
      </c>
      <c r="Q75" s="440" t="s">
        <v>4387</v>
      </c>
      <c r="R75" s="437"/>
      <c r="S75" s="310" t="str">
        <f t="shared" si="8"/>
        <v>Não Qualificado</v>
      </c>
      <c r="T75" s="310" t="s">
        <v>208</v>
      </c>
      <c r="U75" s="310" t="s">
        <v>4388</v>
      </c>
      <c r="V75" s="310" t="s">
        <v>25</v>
      </c>
      <c r="W75" s="438" t="s">
        <v>4146</v>
      </c>
      <c r="X75" s="438" t="s">
        <v>4146</v>
      </c>
      <c r="Y75" s="438" t="s">
        <v>4146</v>
      </c>
      <c r="Z75" s="438" t="s">
        <v>4146</v>
      </c>
      <c r="AA75" s="438" t="s">
        <v>4146</v>
      </c>
      <c r="AB75" s="438" t="s">
        <v>4146</v>
      </c>
      <c r="AC75" s="438" t="s">
        <v>4146</v>
      </c>
      <c r="AD75" s="438" t="s">
        <v>4146</v>
      </c>
      <c r="AE75" s="438" t="s">
        <v>4146</v>
      </c>
      <c r="AF75" s="438" t="s">
        <v>4146</v>
      </c>
      <c r="AG75" s="438" t="s">
        <v>4146</v>
      </c>
      <c r="AH75" s="438" t="s">
        <v>4146</v>
      </c>
      <c r="AI75" s="438" t="s">
        <v>4146</v>
      </c>
      <c r="AJ75" s="438" t="s">
        <v>4389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3232</v>
      </c>
      <c r="BE75" s="357" t="s">
        <v>3232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4147</v>
      </c>
      <c r="BT75" s="117"/>
    </row>
    <row r="76" spans="1:72" ht="15.75" customHeight="1">
      <c r="A76" s="129" t="s">
        <v>17</v>
      </c>
      <c r="B76" s="110" t="s">
        <v>4390</v>
      </c>
      <c r="C76" s="409" t="s">
        <v>4391</v>
      </c>
      <c r="D76" s="317">
        <v>6592638</v>
      </c>
      <c r="E76" s="311" t="s">
        <v>18</v>
      </c>
      <c r="F76" s="311" t="s">
        <v>76</v>
      </c>
      <c r="G76" s="311" t="s">
        <v>88</v>
      </c>
      <c r="H76" s="311" t="str">
        <f>IFERROR(VLOOKUP(G76,'Cadastro de assessores'!A:B,2,FALSE),"Não Cadastrado")</f>
        <v>18009</v>
      </c>
      <c r="I76" s="311"/>
      <c r="J76" s="26" t="s">
        <v>215</v>
      </c>
      <c r="K76" s="311" t="s">
        <v>215</v>
      </c>
      <c r="L76" s="435">
        <v>44456</v>
      </c>
      <c r="M76" s="435">
        <v>44461</v>
      </c>
      <c r="N76" s="317"/>
      <c r="O76" s="317" t="s">
        <v>4143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208</v>
      </c>
      <c r="U76" s="310" t="s">
        <v>4195</v>
      </c>
      <c r="V76" s="310" t="s">
        <v>276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4392</v>
      </c>
      <c r="C77" s="129" t="s">
        <v>4393</v>
      </c>
      <c r="D77" s="310">
        <v>4572882</v>
      </c>
      <c r="E77" s="310" t="s">
        <v>204</v>
      </c>
      <c r="F77" s="310" t="s">
        <v>19</v>
      </c>
      <c r="G77" s="310" t="s">
        <v>3977</v>
      </c>
      <c r="H77" s="310" t="str">
        <f>IFERROR(VLOOKUP(G77,'Cadastro de assessores'!A:B,2,FALSE),"Não Cadastrado")</f>
        <v>14574</v>
      </c>
      <c r="I77" s="310"/>
      <c r="J77" s="26" t="s">
        <v>206</v>
      </c>
      <c r="K77" s="310" t="s">
        <v>4142</v>
      </c>
      <c r="L77" s="439">
        <v>44165</v>
      </c>
      <c r="M77" s="439">
        <v>44165</v>
      </c>
      <c r="N77" s="406">
        <v>44295</v>
      </c>
      <c r="O77" s="310" t="s">
        <v>4143</v>
      </c>
      <c r="P77" s="407">
        <v>1.4999999999999999E-2</v>
      </c>
      <c r="Q77" s="440" t="s">
        <v>4394</v>
      </c>
      <c r="R77" s="437"/>
      <c r="S77" s="310" t="str">
        <f t="shared" si="8"/>
        <v/>
      </c>
      <c r="T77" s="310" t="s">
        <v>208</v>
      </c>
      <c r="U77" s="310" t="s">
        <v>4278</v>
      </c>
      <c r="V77" s="310" t="s">
        <v>19</v>
      </c>
      <c r="W77" s="438" t="s">
        <v>4146</v>
      </c>
      <c r="X77" s="438" t="s">
        <v>4146</v>
      </c>
      <c r="Y77" s="438" t="s">
        <v>4146</v>
      </c>
      <c r="Z77" s="438" t="s">
        <v>4146</v>
      </c>
      <c r="AA77" s="438" t="s">
        <v>4146</v>
      </c>
      <c r="AB77" s="438" t="s">
        <v>4146</v>
      </c>
      <c r="AC77" s="438" t="s">
        <v>4146</v>
      </c>
      <c r="AD77" s="438" t="s">
        <v>4146</v>
      </c>
      <c r="AE77" s="438" t="s">
        <v>4146</v>
      </c>
      <c r="AF77" s="438" t="s">
        <v>4146</v>
      </c>
      <c r="AG77" s="438" t="s">
        <v>4146</v>
      </c>
      <c r="AH77" s="438" t="s">
        <v>4146</v>
      </c>
      <c r="AI77" s="438" t="s">
        <v>4146</v>
      </c>
      <c r="AJ77" s="438" t="s">
        <v>4395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3232</v>
      </c>
      <c r="BE77" s="357" t="s">
        <v>3232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4147</v>
      </c>
      <c r="BT77" s="117"/>
    </row>
    <row r="78" spans="1:72" ht="15.75" customHeight="1">
      <c r="A78" s="129" t="s">
        <v>17</v>
      </c>
      <c r="B78" s="110" t="s">
        <v>4396</v>
      </c>
      <c r="C78" s="457" t="s">
        <v>4397</v>
      </c>
      <c r="D78" s="458">
        <v>5956921</v>
      </c>
      <c r="E78" s="311" t="s">
        <v>18</v>
      </c>
      <c r="F78" s="311" t="s">
        <v>19</v>
      </c>
      <c r="G78" s="311" t="s">
        <v>3255</v>
      </c>
      <c r="H78" s="446" t="str">
        <f>IFERROR(VLOOKUP(G78,'Cadastro de assessores'!A:B,2,FALSE),"Não Cadastrado")</f>
        <v>18836</v>
      </c>
      <c r="I78" s="446"/>
      <c r="J78" s="26" t="s">
        <v>4136</v>
      </c>
      <c r="K78" s="311" t="s">
        <v>215</v>
      </c>
      <c r="L78" s="436">
        <v>44469</v>
      </c>
      <c r="M78" s="436">
        <v>44482</v>
      </c>
      <c r="N78" s="317"/>
      <c r="O78" s="317" t="s">
        <v>4143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208</v>
      </c>
      <c r="U78" s="310" t="s">
        <v>4398</v>
      </c>
      <c r="V78" s="310" t="s">
        <v>131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4147</v>
      </c>
      <c r="BT78" s="117"/>
    </row>
    <row r="79" spans="1:72" ht="15.75" customHeight="1">
      <c r="A79" s="129" t="s">
        <v>17</v>
      </c>
      <c r="B79" s="110" t="s">
        <v>752</v>
      </c>
      <c r="C79" s="409" t="s">
        <v>4399</v>
      </c>
      <c r="D79" s="442">
        <v>6866947</v>
      </c>
      <c r="E79" s="311" t="s">
        <v>18</v>
      </c>
      <c r="F79" s="311" t="s">
        <v>76</v>
      </c>
      <c r="G79" s="311" t="s">
        <v>88</v>
      </c>
      <c r="H79" s="446" t="str">
        <f>IFERROR(VLOOKUP(G79,'Cadastro de assessores'!A:B,2,FALSE),"Não Cadastrado")</f>
        <v>18009</v>
      </c>
      <c r="I79" s="446"/>
      <c r="J79" s="26" t="s">
        <v>4136</v>
      </c>
      <c r="K79" s="311" t="s">
        <v>215</v>
      </c>
      <c r="L79" s="436">
        <v>44495</v>
      </c>
      <c r="M79" s="436">
        <v>44497</v>
      </c>
      <c r="N79" s="317"/>
      <c r="O79" s="317" t="s">
        <v>4154</v>
      </c>
      <c r="P79" s="407">
        <v>1.2E-2</v>
      </c>
      <c r="Q79" s="329" t="s">
        <v>4400</v>
      </c>
      <c r="R79" s="437"/>
      <c r="S79" s="310" t="str">
        <f t="shared" si="8"/>
        <v/>
      </c>
      <c r="T79" s="310" t="s">
        <v>208</v>
      </c>
      <c r="U79" s="310" t="s">
        <v>4282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756</v>
      </c>
      <c r="C80" s="409" t="s">
        <v>753</v>
      </c>
      <c r="D80" s="458">
        <v>3241823</v>
      </c>
      <c r="E80" s="311" t="s">
        <v>18</v>
      </c>
      <c r="F80" s="311" t="s">
        <v>19</v>
      </c>
      <c r="G80" s="311" t="s">
        <v>266</v>
      </c>
      <c r="H80" s="446">
        <f>IFERROR(VLOOKUP(G80,'Cadastro de assessores'!A:B,2,FALSE),"Não Cadastrado")</f>
        <v>12332</v>
      </c>
      <c r="I80" s="446"/>
      <c r="J80" s="26" t="s">
        <v>4136</v>
      </c>
      <c r="K80" s="459"/>
      <c r="L80" s="311" t="s">
        <v>224</v>
      </c>
      <c r="M80" s="436">
        <v>44819</v>
      </c>
      <c r="N80" s="317"/>
      <c r="O80" s="317" t="s">
        <v>4154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780</v>
      </c>
      <c r="C81" s="129" t="s">
        <v>4401</v>
      </c>
      <c r="D81" s="310">
        <v>3960153</v>
      </c>
      <c r="E81" s="310" t="s">
        <v>18</v>
      </c>
      <c r="F81" s="310" t="s">
        <v>19</v>
      </c>
      <c r="G81" s="310" t="s">
        <v>779</v>
      </c>
      <c r="H81" s="310"/>
      <c r="I81" s="310"/>
      <c r="J81" s="26" t="s">
        <v>4136</v>
      </c>
      <c r="K81" s="310"/>
      <c r="L81" s="439"/>
      <c r="M81" s="439"/>
      <c r="N81" s="406"/>
      <c r="O81" s="310" t="s">
        <v>4143</v>
      </c>
      <c r="P81" s="407">
        <v>1.2E-2</v>
      </c>
      <c r="Q81" s="460" t="s">
        <v>4227</v>
      </c>
      <c r="R81" s="437"/>
      <c r="S81" s="310"/>
      <c r="T81" s="310"/>
      <c r="U81" s="310"/>
      <c r="V81" s="310" t="s">
        <v>1691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4147</v>
      </c>
      <c r="BT81" s="117"/>
    </row>
    <row r="82" spans="1:72" ht="15.75" customHeight="1">
      <c r="A82" s="129" t="s">
        <v>17</v>
      </c>
      <c r="B82" s="110" t="s">
        <v>4402</v>
      </c>
      <c r="C82" s="129" t="s">
        <v>4403</v>
      </c>
      <c r="D82" s="310">
        <v>3432427</v>
      </c>
      <c r="E82" s="310" t="s">
        <v>18</v>
      </c>
      <c r="F82" s="310" t="s">
        <v>76</v>
      </c>
      <c r="G82" s="310" t="s">
        <v>88</v>
      </c>
      <c r="H82" s="310" t="str">
        <f>IFERROR(VLOOKUP(G82,'Cadastro de assessores'!A:B,2,FALSE),"Não Cadastrado")</f>
        <v>18009</v>
      </c>
      <c r="I82" s="310"/>
      <c r="J82" s="26" t="s">
        <v>206</v>
      </c>
      <c r="K82" s="310" t="s">
        <v>4142</v>
      </c>
      <c r="L82" s="439">
        <v>44445</v>
      </c>
      <c r="M82" s="439">
        <v>44445</v>
      </c>
      <c r="N82" s="406">
        <v>44658</v>
      </c>
      <c r="O82" s="310" t="s">
        <v>4360</v>
      </c>
      <c r="P82" s="407">
        <v>8.0000000000000002E-3</v>
      </c>
      <c r="Q82" s="440" t="s">
        <v>4404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208</v>
      </c>
      <c r="U82" s="310" t="s">
        <v>4195</v>
      </c>
      <c r="V82" s="310" t="s">
        <v>276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3232</v>
      </c>
      <c r="BE82" s="357" t="s">
        <v>3232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4147</v>
      </c>
      <c r="BT82" s="117"/>
    </row>
    <row r="83" spans="1:72" ht="15.75" customHeight="1">
      <c r="A83" s="129" t="s">
        <v>17</v>
      </c>
      <c r="B83" s="110" t="s">
        <v>4405</v>
      </c>
      <c r="C83" s="129" t="s">
        <v>4406</v>
      </c>
      <c r="D83" s="310">
        <v>4478774</v>
      </c>
      <c r="E83" s="311" t="s">
        <v>204</v>
      </c>
      <c r="F83" s="311" t="s">
        <v>19</v>
      </c>
      <c r="G83" s="311" t="s">
        <v>4407</v>
      </c>
      <c r="H83" s="311" t="str">
        <f>IFERROR(VLOOKUP(G83,'Cadastro de assessores'!A:B,2,FALSE),"Não Cadastrado")</f>
        <v>19634</v>
      </c>
      <c r="I83" s="311"/>
      <c r="J83" s="26" t="s">
        <v>4136</v>
      </c>
      <c r="K83" s="311" t="s">
        <v>215</v>
      </c>
      <c r="L83" s="435">
        <v>44103</v>
      </c>
      <c r="M83" s="435">
        <v>44103</v>
      </c>
      <c r="N83" s="310"/>
      <c r="O83" s="310" t="s">
        <v>4154</v>
      </c>
      <c r="P83" s="407">
        <v>1.2E-2</v>
      </c>
      <c r="Q83" s="440" t="s">
        <v>1350</v>
      </c>
      <c r="R83" s="437" t="s">
        <v>4383</v>
      </c>
      <c r="S83" s="310" t="str">
        <f t="shared" si="9"/>
        <v>Não Qualificado</v>
      </c>
      <c r="T83" s="310" t="s">
        <v>208</v>
      </c>
      <c r="U83" s="310" t="s">
        <v>4165</v>
      </c>
      <c r="V83" s="310" t="s">
        <v>19</v>
      </c>
      <c r="W83" s="438" t="s">
        <v>4146</v>
      </c>
      <c r="X83" s="438" t="s">
        <v>4146</v>
      </c>
      <c r="Y83" s="438" t="s">
        <v>4146</v>
      </c>
      <c r="Z83" s="438" t="s">
        <v>4146</v>
      </c>
      <c r="AA83" s="438" t="s">
        <v>4146</v>
      </c>
      <c r="AB83" s="438" t="s">
        <v>4146</v>
      </c>
      <c r="AC83" s="438" t="s">
        <v>4146</v>
      </c>
      <c r="AD83" s="438" t="s">
        <v>4146</v>
      </c>
      <c r="AE83" s="438" t="s">
        <v>4146</v>
      </c>
      <c r="AF83" s="438" t="s">
        <v>4146</v>
      </c>
      <c r="AG83" s="438" t="s">
        <v>4146</v>
      </c>
      <c r="AH83" s="438" t="s">
        <v>4408</v>
      </c>
      <c r="AI83" s="438" t="s">
        <v>4409</v>
      </c>
      <c r="AJ83" s="438" t="s">
        <v>4410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4411</v>
      </c>
      <c r="C84" s="409" t="s">
        <v>4412</v>
      </c>
      <c r="D84" s="317">
        <v>5692353</v>
      </c>
      <c r="E84" s="310" t="s">
        <v>18</v>
      </c>
      <c r="F84" s="310" t="s">
        <v>76</v>
      </c>
      <c r="G84" s="310" t="s">
        <v>88</v>
      </c>
      <c r="H84" s="310" t="str">
        <f>IFERROR(VLOOKUP(G84,'Cadastro de assessores'!A:B,2,FALSE),"Não Cadastrado")</f>
        <v>18009</v>
      </c>
      <c r="I84" s="310"/>
      <c r="J84" s="26" t="s">
        <v>206</v>
      </c>
      <c r="K84" s="310" t="s">
        <v>4142</v>
      </c>
      <c r="L84" s="406">
        <v>44466</v>
      </c>
      <c r="M84" s="406">
        <v>44466</v>
      </c>
      <c r="N84" s="410">
        <v>44740</v>
      </c>
      <c r="O84" s="317" t="s">
        <v>4158</v>
      </c>
      <c r="P84" s="407">
        <v>2.5000000000000001E-2</v>
      </c>
      <c r="Q84" s="178" t="s">
        <v>4413</v>
      </c>
      <c r="R84" s="437"/>
      <c r="S84" s="310" t="str">
        <f t="shared" si="9"/>
        <v>Não Qualificado</v>
      </c>
      <c r="T84" s="317" t="s">
        <v>208</v>
      </c>
      <c r="U84" s="317" t="s">
        <v>4195</v>
      </c>
      <c r="V84" s="317" t="s">
        <v>276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4147</v>
      </c>
      <c r="BT84" s="117"/>
    </row>
    <row r="85" spans="1:72" ht="15.75" customHeight="1">
      <c r="A85" s="129" t="s">
        <v>17</v>
      </c>
      <c r="B85" s="110" t="s">
        <v>4414</v>
      </c>
      <c r="C85" s="110" t="s">
        <v>4415</v>
      </c>
      <c r="D85" s="311">
        <v>4848604</v>
      </c>
      <c r="E85" s="311" t="s">
        <v>204</v>
      </c>
      <c r="F85" s="311" t="s">
        <v>19</v>
      </c>
      <c r="G85" s="311" t="s">
        <v>4416</v>
      </c>
      <c r="H85" s="311" t="str">
        <f>IFERROR(VLOOKUP(G85,'Cadastro de assessores'!A:B,2,FALSE),"Não Cadastrado")</f>
        <v>15049</v>
      </c>
      <c r="I85" s="311"/>
      <c r="J85" s="26" t="s">
        <v>4136</v>
      </c>
      <c r="K85" s="311" t="s">
        <v>215</v>
      </c>
      <c r="L85" s="435">
        <v>44236</v>
      </c>
      <c r="M85" s="435">
        <v>44236</v>
      </c>
      <c r="N85" s="310"/>
      <c r="O85" s="310" t="s">
        <v>4154</v>
      </c>
      <c r="P85" s="407">
        <v>1.2E-2</v>
      </c>
      <c r="Q85" s="440"/>
      <c r="R85" s="437"/>
      <c r="S85" s="310" t="str">
        <f t="shared" si="9"/>
        <v/>
      </c>
      <c r="T85" s="310" t="s">
        <v>208</v>
      </c>
      <c r="U85" s="310" t="s">
        <v>4160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4417</v>
      </c>
      <c r="C86" s="129" t="s">
        <v>4418</v>
      </c>
      <c r="D86" s="310">
        <v>4537911</v>
      </c>
      <c r="E86" s="311" t="s">
        <v>204</v>
      </c>
      <c r="F86" s="311" t="s">
        <v>19</v>
      </c>
      <c r="G86" s="311" t="s">
        <v>1889</v>
      </c>
      <c r="H86" s="311" t="str">
        <f>IFERROR(VLOOKUP(G86,'Cadastro de assessores'!A:B,2,FALSE),"Não Cadastrado")</f>
        <v>17243</v>
      </c>
      <c r="I86" s="311"/>
      <c r="J86" s="26" t="s">
        <v>206</v>
      </c>
      <c r="K86" s="311" t="s">
        <v>215</v>
      </c>
      <c r="L86" s="436">
        <v>44126</v>
      </c>
      <c r="M86" s="436">
        <v>44130</v>
      </c>
      <c r="N86" s="406">
        <v>44988</v>
      </c>
      <c r="O86" s="310" t="s">
        <v>4143</v>
      </c>
      <c r="P86" s="407">
        <v>1.4999999999999999E-2</v>
      </c>
      <c r="Q86" s="440" t="s">
        <v>4419</v>
      </c>
      <c r="R86" s="437"/>
      <c r="S86" s="310" t="str">
        <f t="shared" si="9"/>
        <v>Não Qualificado</v>
      </c>
      <c r="T86" s="310" t="s">
        <v>254</v>
      </c>
      <c r="U86" s="310" t="s">
        <v>4420</v>
      </c>
      <c r="V86" s="310" t="s">
        <v>19</v>
      </c>
      <c r="W86" s="438" t="s">
        <v>4146</v>
      </c>
      <c r="X86" s="438" t="s">
        <v>4146</v>
      </c>
      <c r="Y86" s="438" t="s">
        <v>4146</v>
      </c>
      <c r="Z86" s="438" t="s">
        <v>4146</v>
      </c>
      <c r="AA86" s="438" t="s">
        <v>4146</v>
      </c>
      <c r="AB86" s="438" t="s">
        <v>4146</v>
      </c>
      <c r="AC86" s="438" t="s">
        <v>4146</v>
      </c>
      <c r="AD86" s="438" t="s">
        <v>4146</v>
      </c>
      <c r="AE86" s="438" t="s">
        <v>4146</v>
      </c>
      <c r="AF86" s="438" t="s">
        <v>4146</v>
      </c>
      <c r="AG86" s="438" t="s">
        <v>4146</v>
      </c>
      <c r="AH86" s="438" t="s">
        <v>4146</v>
      </c>
      <c r="AI86" s="438" t="s">
        <v>4421</v>
      </c>
      <c r="AJ86" s="438" t="s">
        <v>4422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4147</v>
      </c>
      <c r="BT86" s="117"/>
    </row>
    <row r="87" spans="1:72" ht="15.75" customHeight="1">
      <c r="A87" s="129" t="s">
        <v>17</v>
      </c>
      <c r="B87" s="110" t="s">
        <v>4423</v>
      </c>
      <c r="C87" s="461" t="s">
        <v>4424</v>
      </c>
      <c r="D87" s="442">
        <v>4068685</v>
      </c>
      <c r="E87" s="311" t="s">
        <v>18</v>
      </c>
      <c r="F87" s="311" t="s">
        <v>76</v>
      </c>
      <c r="G87" s="311" t="s">
        <v>88</v>
      </c>
      <c r="H87" s="311" t="str">
        <f>IFERROR(VLOOKUP(G87,'Cadastro de assessores'!A:B,2,FALSE),"Não Cadastrado")</f>
        <v>18009</v>
      </c>
      <c r="I87" s="311"/>
      <c r="J87" s="26" t="s">
        <v>4136</v>
      </c>
      <c r="K87" s="311" t="s">
        <v>215</v>
      </c>
      <c r="L87" s="435">
        <v>44427</v>
      </c>
      <c r="M87" s="435">
        <v>44454</v>
      </c>
      <c r="N87" s="317"/>
      <c r="O87" s="317" t="s">
        <v>4143</v>
      </c>
      <c r="P87" s="407">
        <v>1.4999999999999999E-2</v>
      </c>
      <c r="Q87" s="178" t="s">
        <v>4425</v>
      </c>
      <c r="R87" s="437"/>
      <c r="S87" s="310" t="str">
        <f t="shared" si="9"/>
        <v/>
      </c>
      <c r="T87" s="310" t="s">
        <v>208</v>
      </c>
      <c r="U87" s="310" t="s">
        <v>4426</v>
      </c>
      <c r="V87" s="317" t="s">
        <v>76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4147</v>
      </c>
      <c r="BT87" s="117"/>
    </row>
    <row r="88" spans="1:72" ht="15.75" customHeight="1">
      <c r="A88" s="129" t="s">
        <v>17</v>
      </c>
      <c r="B88" s="110" t="s">
        <v>4427</v>
      </c>
      <c r="C88" s="461" t="s">
        <v>797</v>
      </c>
      <c r="D88" s="442">
        <v>6200964</v>
      </c>
      <c r="E88" s="311" t="s">
        <v>18</v>
      </c>
      <c r="F88" s="311" t="s">
        <v>76</v>
      </c>
      <c r="G88" s="311" t="s">
        <v>77</v>
      </c>
      <c r="H88" s="311">
        <f>IFERROR(VLOOKUP(G88,'Cadastro de assessores'!A:B,2,FALSE),"Não Cadastrado")</f>
        <v>12331</v>
      </c>
      <c r="I88" s="311"/>
      <c r="J88" s="26" t="s">
        <v>4136</v>
      </c>
      <c r="K88" s="311"/>
      <c r="L88" s="435"/>
      <c r="M88" s="435">
        <v>44851</v>
      </c>
      <c r="N88" s="317"/>
      <c r="O88" s="317" t="s">
        <v>4143</v>
      </c>
      <c r="P88" s="407">
        <v>1.4999999999999999E-2</v>
      </c>
      <c r="Q88" s="178" t="s">
        <v>4428</v>
      </c>
      <c r="R88" s="437"/>
      <c r="S88" s="310"/>
      <c r="T88" s="310"/>
      <c r="U88" s="310"/>
      <c r="V88" s="317" t="s">
        <v>76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4429</v>
      </c>
      <c r="C89" s="409" t="s">
        <v>4430</v>
      </c>
      <c r="D89" s="452">
        <v>7911381</v>
      </c>
      <c r="E89" s="310" t="s">
        <v>18</v>
      </c>
      <c r="F89" s="310" t="s">
        <v>19</v>
      </c>
      <c r="G89" s="310" t="s">
        <v>266</v>
      </c>
      <c r="H89" s="317">
        <f>IFERROR(VLOOKUP(G89,'Cadastro de assessores'!A:B,2,FALSE),"Não Cadastrado")</f>
        <v>12332</v>
      </c>
      <c r="I89" s="317"/>
      <c r="J89" s="26" t="s">
        <v>206</v>
      </c>
      <c r="K89" s="310" t="s">
        <v>4142</v>
      </c>
      <c r="L89" s="406">
        <v>44655</v>
      </c>
      <c r="M89" s="406">
        <v>44655</v>
      </c>
      <c r="N89" s="410">
        <v>44723</v>
      </c>
      <c r="O89" s="317" t="s">
        <v>4151</v>
      </c>
      <c r="P89" s="407">
        <v>7.0000000000000001E-3</v>
      </c>
      <c r="Q89" s="178" t="s">
        <v>4431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208</v>
      </c>
      <c r="U89" s="310" t="s">
        <v>4282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4147</v>
      </c>
      <c r="BT89" s="117"/>
    </row>
    <row r="90" spans="1:72" ht="15.75" customHeight="1">
      <c r="A90" s="129" t="s">
        <v>17</v>
      </c>
      <c r="B90" s="110" t="s">
        <v>815</v>
      </c>
      <c r="C90" s="461" t="s">
        <v>4432</v>
      </c>
      <c r="D90" s="442">
        <v>9009694</v>
      </c>
      <c r="E90" s="311" t="s">
        <v>18</v>
      </c>
      <c r="F90" s="311" t="s">
        <v>76</v>
      </c>
      <c r="G90" s="311" t="s">
        <v>77</v>
      </c>
      <c r="H90" s="311">
        <f>IFERROR(VLOOKUP(G90,'Cadastro de assessores'!A:B,2,FALSE),"Não Cadastrado")</f>
        <v>12331</v>
      </c>
      <c r="I90" s="311"/>
      <c r="J90" s="26" t="s">
        <v>4136</v>
      </c>
      <c r="K90" s="311" t="s">
        <v>215</v>
      </c>
      <c r="L90" s="435">
        <v>44760</v>
      </c>
      <c r="M90" s="435">
        <v>44762</v>
      </c>
      <c r="N90" s="317"/>
      <c r="O90" s="317" t="s">
        <v>4154</v>
      </c>
      <c r="P90" s="407">
        <v>1.2E-2</v>
      </c>
      <c r="Q90" s="440" t="s">
        <v>4433</v>
      </c>
      <c r="R90" s="437"/>
      <c r="S90" s="310"/>
      <c r="T90" s="310" t="s">
        <v>208</v>
      </c>
      <c r="U90" s="310"/>
      <c r="V90" s="317" t="s">
        <v>76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818</v>
      </c>
      <c r="C91" s="409" t="s">
        <v>816</v>
      </c>
      <c r="D91" s="317">
        <v>2218849</v>
      </c>
      <c r="E91" s="311" t="s">
        <v>18</v>
      </c>
      <c r="F91" s="311" t="s">
        <v>76</v>
      </c>
      <c r="G91" s="311" t="s">
        <v>88</v>
      </c>
      <c r="H91" s="317" t="str">
        <f>IFERROR(VLOOKUP(G91,'Cadastro de assessores'!A:B,2,FALSE),"Não Cadastrado")</f>
        <v>18009</v>
      </c>
      <c r="I91" s="317"/>
      <c r="J91" s="26" t="s">
        <v>4136</v>
      </c>
      <c r="K91" s="311" t="s">
        <v>215</v>
      </c>
      <c r="L91" s="435">
        <v>44407</v>
      </c>
      <c r="M91" s="435">
        <v>44407</v>
      </c>
      <c r="N91" s="317"/>
      <c r="O91" s="317" t="s">
        <v>4359</v>
      </c>
      <c r="P91" s="407">
        <v>0.02</v>
      </c>
      <c r="Q91" s="178" t="s">
        <v>4434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208</v>
      </c>
      <c r="U91" s="310" t="s">
        <v>4195</v>
      </c>
      <c r="V91" s="310" t="s">
        <v>276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4435</v>
      </c>
      <c r="C92" s="409" t="s">
        <v>4436</v>
      </c>
      <c r="D92" s="317">
        <v>5900668</v>
      </c>
      <c r="E92" s="311" t="s">
        <v>18</v>
      </c>
      <c r="F92" s="311" t="s">
        <v>76</v>
      </c>
      <c r="G92" s="311" t="s">
        <v>88</v>
      </c>
      <c r="H92" s="317" t="str">
        <f>IFERROR(VLOOKUP(G92,'Cadastro de assessores'!A:B,2,FALSE),"Não Cadastrado")</f>
        <v>18009</v>
      </c>
      <c r="I92" s="317"/>
      <c r="J92" s="26" t="s">
        <v>4136</v>
      </c>
      <c r="K92" s="310" t="s">
        <v>224</v>
      </c>
      <c r="L92" s="310" t="s">
        <v>3443</v>
      </c>
      <c r="M92" s="456" t="s">
        <v>3981</v>
      </c>
      <c r="N92" s="317"/>
      <c r="O92" s="317" t="s">
        <v>4137</v>
      </c>
      <c r="P92" s="407">
        <v>0.02</v>
      </c>
      <c r="Q92" s="178"/>
      <c r="R92" s="437"/>
      <c r="S92" s="310" t="str">
        <f t="shared" si="10"/>
        <v/>
      </c>
      <c r="T92" s="310" t="s">
        <v>208</v>
      </c>
      <c r="U92" s="310" t="s">
        <v>4195</v>
      </c>
      <c r="V92" s="310" t="s">
        <v>276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3232</v>
      </c>
      <c r="BE92" s="357" t="s">
        <v>3232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4437</v>
      </c>
      <c r="C93" s="129" t="s">
        <v>4438</v>
      </c>
      <c r="D93" s="310">
        <v>4748841</v>
      </c>
      <c r="E93" s="310" t="s">
        <v>3223</v>
      </c>
      <c r="F93" s="310" t="s">
        <v>19</v>
      </c>
      <c r="G93" s="310" t="s">
        <v>3223</v>
      </c>
      <c r="H93" s="310" t="str">
        <f>IFERROR(VLOOKUP(G93,'Cadastro de assessores'!A:B,2,FALSE),"Não Cadastrado")</f>
        <v>18986</v>
      </c>
      <c r="I93" s="310"/>
      <c r="J93" s="26" t="s">
        <v>206</v>
      </c>
      <c r="K93" s="310" t="s">
        <v>4142</v>
      </c>
      <c r="L93" s="406">
        <v>44215</v>
      </c>
      <c r="M93" s="406">
        <v>44215</v>
      </c>
      <c r="N93" s="406">
        <v>44719</v>
      </c>
      <c r="O93" s="310" t="s">
        <v>4158</v>
      </c>
      <c r="P93" s="407">
        <v>2.5000000000000001E-2</v>
      </c>
      <c r="Q93" s="440" t="s">
        <v>4439</v>
      </c>
      <c r="R93" s="437"/>
      <c r="S93" s="310" t="str">
        <f t="shared" si="10"/>
        <v/>
      </c>
      <c r="T93" s="310" t="s">
        <v>208</v>
      </c>
      <c r="U93" s="310" t="s">
        <v>4278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3232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4147</v>
      </c>
      <c r="BT93" s="117"/>
    </row>
    <row r="94" spans="1:72" ht="15.75" customHeight="1">
      <c r="A94" s="129" t="s">
        <v>17</v>
      </c>
      <c r="B94" s="110" t="s">
        <v>4440</v>
      </c>
      <c r="C94" s="409" t="s">
        <v>4441</v>
      </c>
      <c r="D94" s="317">
        <v>5891248</v>
      </c>
      <c r="E94" s="310" t="s">
        <v>18</v>
      </c>
      <c r="F94" s="310" t="s">
        <v>76</v>
      </c>
      <c r="G94" s="310" t="s">
        <v>88</v>
      </c>
      <c r="H94" s="310" t="str">
        <f>IFERROR(VLOOKUP(G94,'Cadastro de assessores'!A:B,2,FALSE),"Não Cadastrado")</f>
        <v>18009</v>
      </c>
      <c r="I94" s="310"/>
      <c r="J94" s="26" t="s">
        <v>206</v>
      </c>
      <c r="K94" s="310" t="s">
        <v>4142</v>
      </c>
      <c r="L94" s="410">
        <v>44385</v>
      </c>
      <c r="M94" s="410">
        <v>44385</v>
      </c>
      <c r="N94" s="410">
        <v>44650</v>
      </c>
      <c r="O94" s="317" t="s">
        <v>4137</v>
      </c>
      <c r="P94" s="407">
        <v>0.02</v>
      </c>
      <c r="Q94" s="440" t="s">
        <v>4442</v>
      </c>
      <c r="R94" s="437"/>
      <c r="S94" s="310" t="str">
        <f t="shared" si="10"/>
        <v>Qualificado</v>
      </c>
      <c r="T94" s="310" t="s">
        <v>208</v>
      </c>
      <c r="U94" s="310" t="s">
        <v>4443</v>
      </c>
      <c r="V94" s="310" t="s">
        <v>276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3232</v>
      </c>
      <c r="BE94" s="357" t="s">
        <v>3232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4147</v>
      </c>
      <c r="BT94" s="117"/>
    </row>
    <row r="95" spans="1:72" ht="15.75" customHeight="1">
      <c r="A95" s="129" t="s">
        <v>17</v>
      </c>
      <c r="B95" s="110" t="s">
        <v>4444</v>
      </c>
      <c r="C95" s="129" t="s">
        <v>4445</v>
      </c>
      <c r="D95" s="310">
        <v>4947220</v>
      </c>
      <c r="E95" s="310" t="s">
        <v>18</v>
      </c>
      <c r="F95" s="310" t="s">
        <v>19</v>
      </c>
      <c r="G95" s="310" t="s">
        <v>4446</v>
      </c>
      <c r="H95" s="310">
        <f>IFERROR(VLOOKUP(G95,'Cadastro de assessores'!A:B,2,FALSE),"Não Cadastrado")</f>
        <v>12339</v>
      </c>
      <c r="I95" s="310"/>
      <c r="J95" s="26" t="s">
        <v>206</v>
      </c>
      <c r="K95" s="310" t="s">
        <v>4142</v>
      </c>
      <c r="L95" s="406">
        <v>44277</v>
      </c>
      <c r="M95" s="406">
        <v>44277</v>
      </c>
      <c r="N95" s="406">
        <v>44781</v>
      </c>
      <c r="O95" s="310" t="s">
        <v>4154</v>
      </c>
      <c r="P95" s="407">
        <v>1.2E-2</v>
      </c>
      <c r="Q95" s="440" t="s">
        <v>4447</v>
      </c>
      <c r="R95" s="437"/>
      <c r="S95" s="310" t="str">
        <f t="shared" si="10"/>
        <v>Não Qualificado</v>
      </c>
      <c r="T95" s="310" t="s">
        <v>208</v>
      </c>
      <c r="U95" s="310" t="s">
        <v>4195</v>
      </c>
      <c r="V95" s="310" t="s">
        <v>276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4147</v>
      </c>
      <c r="BT95" s="117"/>
    </row>
    <row r="96" spans="1:72" ht="15.75" customHeight="1">
      <c r="A96" s="129" t="s">
        <v>17</v>
      </c>
      <c r="B96" s="110" t="s">
        <v>4448</v>
      </c>
      <c r="C96" s="461" t="s">
        <v>4449</v>
      </c>
      <c r="D96" s="311">
        <v>6478648</v>
      </c>
      <c r="E96" s="311" t="s">
        <v>18</v>
      </c>
      <c r="F96" s="311" t="s">
        <v>76</v>
      </c>
      <c r="G96" s="446" t="s">
        <v>88</v>
      </c>
      <c r="H96" s="446" t="str">
        <f>IFERROR(VLOOKUP(G96,'Cadastro de assessores'!A:B,2,FALSE),"Não Cadastrado")</f>
        <v>18009</v>
      </c>
      <c r="I96" s="446"/>
      <c r="J96" s="26" t="s">
        <v>206</v>
      </c>
      <c r="K96" s="311" t="s">
        <v>215</v>
      </c>
      <c r="L96" s="435">
        <v>44442</v>
      </c>
      <c r="M96" s="435">
        <v>44445</v>
      </c>
      <c r="N96" s="439">
        <v>44914</v>
      </c>
      <c r="O96" s="310" t="s">
        <v>4151</v>
      </c>
      <c r="P96" s="407">
        <v>7.0000000000000001E-3</v>
      </c>
      <c r="Q96" s="178" t="s">
        <v>4450</v>
      </c>
      <c r="R96" s="437"/>
      <c r="S96" s="310" t="str">
        <f t="shared" si="10"/>
        <v>Não Qualificado</v>
      </c>
      <c r="T96" s="310" t="s">
        <v>208</v>
      </c>
      <c r="U96" s="310" t="s">
        <v>4316</v>
      </c>
      <c r="V96" s="317" t="s">
        <v>76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4147</v>
      </c>
      <c r="BT96" s="117"/>
    </row>
    <row r="97" spans="1:72" ht="15.75" customHeight="1">
      <c r="A97" s="129" t="s">
        <v>17</v>
      </c>
      <c r="B97" s="110" t="s">
        <v>4451</v>
      </c>
      <c r="C97" s="129" t="s">
        <v>4452</v>
      </c>
      <c r="D97" s="310">
        <v>4553905</v>
      </c>
      <c r="E97" s="311" t="s">
        <v>204</v>
      </c>
      <c r="F97" s="311" t="s">
        <v>19</v>
      </c>
      <c r="G97" s="311" t="s">
        <v>4453</v>
      </c>
      <c r="H97" s="311" t="str">
        <f>IFERROR(VLOOKUP(G97,'Cadastro de assessores'!A:B,2,FALSE),"Não Cadastrado")</f>
        <v>19157</v>
      </c>
      <c r="I97" s="311"/>
      <c r="J97" s="26" t="s">
        <v>4136</v>
      </c>
      <c r="K97" s="310" t="s">
        <v>224</v>
      </c>
      <c r="L97" s="436">
        <v>44130</v>
      </c>
      <c r="M97" s="436">
        <v>44132</v>
      </c>
      <c r="N97" s="317"/>
      <c r="O97" s="317" t="s">
        <v>4137</v>
      </c>
      <c r="P97" s="407">
        <v>0.02</v>
      </c>
      <c r="Q97" s="440"/>
      <c r="R97" s="437"/>
      <c r="S97" s="310" t="str">
        <f t="shared" si="10"/>
        <v/>
      </c>
      <c r="T97" s="310" t="s">
        <v>208</v>
      </c>
      <c r="U97" s="310" t="s">
        <v>4165</v>
      </c>
      <c r="V97" s="310" t="s">
        <v>19</v>
      </c>
      <c r="W97" s="438" t="s">
        <v>4146</v>
      </c>
      <c r="X97" s="438" t="s">
        <v>4146</v>
      </c>
      <c r="Y97" s="438" t="s">
        <v>4146</v>
      </c>
      <c r="Z97" s="438" t="s">
        <v>4146</v>
      </c>
      <c r="AA97" s="438" t="s">
        <v>4146</v>
      </c>
      <c r="AB97" s="438" t="s">
        <v>4146</v>
      </c>
      <c r="AC97" s="438" t="s">
        <v>4146</v>
      </c>
      <c r="AD97" s="438" t="s">
        <v>4146</v>
      </c>
      <c r="AE97" s="438" t="s">
        <v>4146</v>
      </c>
      <c r="AF97" s="438" t="s">
        <v>4146</v>
      </c>
      <c r="AG97" s="438" t="s">
        <v>4146</v>
      </c>
      <c r="AH97" s="438" t="s">
        <v>4146</v>
      </c>
      <c r="AI97" s="438" t="s">
        <v>4454</v>
      </c>
      <c r="AJ97" s="438" t="s">
        <v>4455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3232</v>
      </c>
      <c r="BE97" s="357" t="s">
        <v>3232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3978</v>
      </c>
      <c r="C98" s="129" t="s">
        <v>3975</v>
      </c>
      <c r="D98" s="310">
        <v>4425922</v>
      </c>
      <c r="E98" s="310" t="s">
        <v>204</v>
      </c>
      <c r="F98" s="310" t="s">
        <v>19</v>
      </c>
      <c r="G98" s="310" t="s">
        <v>3977</v>
      </c>
      <c r="H98" s="310" t="str">
        <f>IFERROR(VLOOKUP(G98,'Cadastro de assessores'!A:B,2,FALSE),"Não Cadastrado")</f>
        <v>14574</v>
      </c>
      <c r="I98" s="310"/>
      <c r="J98" s="26" t="s">
        <v>206</v>
      </c>
      <c r="K98" s="310" t="s">
        <v>4142</v>
      </c>
      <c r="L98" s="406">
        <v>44076</v>
      </c>
      <c r="M98" s="406">
        <v>44076</v>
      </c>
      <c r="N98" s="310"/>
      <c r="O98" s="310" t="s">
        <v>4143</v>
      </c>
      <c r="P98" s="407">
        <v>1.4999999999999999E-2</v>
      </c>
      <c r="Q98" s="440" t="s">
        <v>4456</v>
      </c>
      <c r="R98" s="437"/>
      <c r="S98" s="310" t="str">
        <f t="shared" si="10"/>
        <v/>
      </c>
      <c r="T98" s="310" t="s">
        <v>208</v>
      </c>
      <c r="U98" s="310" t="s">
        <v>4172</v>
      </c>
      <c r="V98" s="310" t="s">
        <v>19</v>
      </c>
      <c r="W98" s="438" t="s">
        <v>4146</v>
      </c>
      <c r="X98" s="438" t="s">
        <v>4146</v>
      </c>
      <c r="Y98" s="438" t="s">
        <v>4146</v>
      </c>
      <c r="Z98" s="438" t="s">
        <v>4146</v>
      </c>
      <c r="AA98" s="438" t="s">
        <v>4146</v>
      </c>
      <c r="AB98" s="438" t="s">
        <v>4146</v>
      </c>
      <c r="AC98" s="438" t="s">
        <v>4146</v>
      </c>
      <c r="AD98" s="438" t="s">
        <v>4146</v>
      </c>
      <c r="AE98" s="438" t="s">
        <v>4146</v>
      </c>
      <c r="AF98" s="438" t="s">
        <v>4146</v>
      </c>
      <c r="AG98" s="438" t="s">
        <v>4146</v>
      </c>
      <c r="AH98" s="438" t="s">
        <v>4457</v>
      </c>
      <c r="AI98" s="438" t="s">
        <v>4458</v>
      </c>
      <c r="AJ98" s="438" t="s">
        <v>4459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4147</v>
      </c>
      <c r="BT98" s="117"/>
    </row>
    <row r="99" spans="1:72" ht="21.75" customHeight="1">
      <c r="A99" s="129" t="s">
        <v>17</v>
      </c>
      <c r="B99" s="110" t="s">
        <v>4460</v>
      </c>
      <c r="C99" s="409" t="s">
        <v>4461</v>
      </c>
      <c r="D99" s="452">
        <v>3863949</v>
      </c>
      <c r="E99" s="310" t="s">
        <v>18</v>
      </c>
      <c r="F99" s="310" t="s">
        <v>76</v>
      </c>
      <c r="G99" s="310" t="s">
        <v>77</v>
      </c>
      <c r="H99" s="310">
        <f>IFERROR(VLOOKUP(G99,'Cadastro de assessores'!A:B,2,FALSE),"Não Cadastrado")</f>
        <v>12331</v>
      </c>
      <c r="I99" s="310"/>
      <c r="J99" s="26" t="s">
        <v>206</v>
      </c>
      <c r="K99" s="310" t="s">
        <v>4142</v>
      </c>
      <c r="L99" s="406">
        <v>44648</v>
      </c>
      <c r="M99" s="406">
        <v>44648</v>
      </c>
      <c r="N99" s="406">
        <v>44796</v>
      </c>
      <c r="O99" s="310" t="s">
        <v>4143</v>
      </c>
      <c r="P99" s="407">
        <v>0</v>
      </c>
      <c r="Q99" s="462" t="s">
        <v>4462</v>
      </c>
      <c r="R99" s="437"/>
      <c r="S99" s="310" t="str">
        <f t="shared" si="10"/>
        <v>Não Qualificado</v>
      </c>
      <c r="T99" s="310" t="s">
        <v>208</v>
      </c>
      <c r="U99" s="310" t="s">
        <v>4190</v>
      </c>
      <c r="V99" s="310" t="s">
        <v>76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3232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4147</v>
      </c>
      <c r="BT99" s="117"/>
    </row>
    <row r="100" spans="1:72" ht="15.75" customHeight="1">
      <c r="A100" s="129" t="s">
        <v>17</v>
      </c>
      <c r="B100" s="110" t="s">
        <v>4460</v>
      </c>
      <c r="C100" s="409" t="s">
        <v>4461</v>
      </c>
      <c r="D100" s="463">
        <v>8165220</v>
      </c>
      <c r="E100" s="310" t="s">
        <v>18</v>
      </c>
      <c r="F100" s="310" t="s">
        <v>76</v>
      </c>
      <c r="G100" s="310" t="s">
        <v>77</v>
      </c>
      <c r="H100" s="310">
        <f>IFERROR(VLOOKUP(G100,'Cadastro de assessores'!A:B,2,FALSE),"Não Cadastrado")</f>
        <v>12331</v>
      </c>
      <c r="I100" s="310"/>
      <c r="J100" s="26" t="s">
        <v>206</v>
      </c>
      <c r="K100" s="310" t="s">
        <v>4142</v>
      </c>
      <c r="L100" s="406">
        <v>44648</v>
      </c>
      <c r="M100" s="406">
        <v>44648</v>
      </c>
      <c r="N100" s="406">
        <v>44796</v>
      </c>
      <c r="O100" s="310" t="s">
        <v>4143</v>
      </c>
      <c r="P100" s="407">
        <v>1.4999999999999999E-2</v>
      </c>
      <c r="Q100" s="178" t="s">
        <v>4463</v>
      </c>
      <c r="R100" s="437"/>
      <c r="S100" s="310" t="str">
        <f t="shared" si="10"/>
        <v/>
      </c>
      <c r="T100" s="310" t="s">
        <v>208</v>
      </c>
      <c r="U100" s="310" t="s">
        <v>4190</v>
      </c>
      <c r="V100" s="310" t="s">
        <v>76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4147</v>
      </c>
      <c r="BT100" s="117"/>
    </row>
    <row r="101" spans="1:72" ht="15.75" customHeight="1">
      <c r="A101" s="129" t="s">
        <v>17</v>
      </c>
      <c r="B101" s="110" t="s">
        <v>4464</v>
      </c>
      <c r="C101" s="129" t="s">
        <v>4465</v>
      </c>
      <c r="D101" s="310">
        <v>4638237</v>
      </c>
      <c r="E101" s="310" t="s">
        <v>204</v>
      </c>
      <c r="F101" s="310" t="s">
        <v>19</v>
      </c>
      <c r="G101" s="310" t="s">
        <v>4416</v>
      </c>
      <c r="H101" s="310" t="str">
        <f>IFERROR(VLOOKUP(G101,'Cadastro de assessores'!A:B,2,FALSE),"Não Cadastrado")</f>
        <v>15049</v>
      </c>
      <c r="I101" s="310"/>
      <c r="J101" s="26" t="s">
        <v>206</v>
      </c>
      <c r="K101" s="310" t="s">
        <v>4142</v>
      </c>
      <c r="L101" s="439"/>
      <c r="M101" s="439">
        <v>44186</v>
      </c>
      <c r="N101" s="406">
        <v>44803</v>
      </c>
      <c r="O101" s="310" t="s">
        <v>4154</v>
      </c>
      <c r="P101" s="407">
        <v>1.2E-2</v>
      </c>
      <c r="Q101" s="440" t="s">
        <v>4466</v>
      </c>
      <c r="R101" s="437"/>
      <c r="S101" s="310" t="str">
        <f t="shared" si="10"/>
        <v>Não Qualificado</v>
      </c>
      <c r="T101" s="310" t="s">
        <v>208</v>
      </c>
      <c r="U101" s="310" t="s">
        <v>4467</v>
      </c>
      <c r="V101" s="310" t="s">
        <v>1886</v>
      </c>
      <c r="W101" s="438" t="s">
        <v>4146</v>
      </c>
      <c r="X101" s="438" t="s">
        <v>4146</v>
      </c>
      <c r="Y101" s="438" t="s">
        <v>4146</v>
      </c>
      <c r="Z101" s="438" t="s">
        <v>4146</v>
      </c>
      <c r="AA101" s="438" t="s">
        <v>4146</v>
      </c>
      <c r="AB101" s="438" t="s">
        <v>4146</v>
      </c>
      <c r="AC101" s="438" t="s">
        <v>4146</v>
      </c>
      <c r="AD101" s="438" t="s">
        <v>4146</v>
      </c>
      <c r="AE101" s="438" t="s">
        <v>4146</v>
      </c>
      <c r="AF101" s="438" t="s">
        <v>4146</v>
      </c>
      <c r="AG101" s="438" t="s">
        <v>4146</v>
      </c>
      <c r="AH101" s="438" t="s">
        <v>4146</v>
      </c>
      <c r="AI101" s="438" t="s">
        <v>4146</v>
      </c>
      <c r="AJ101" s="438" t="s">
        <v>4146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4147</v>
      </c>
      <c r="BT101" s="117"/>
    </row>
    <row r="102" spans="1:72" ht="15.75" customHeight="1">
      <c r="A102" s="129" t="s">
        <v>17</v>
      </c>
      <c r="B102" s="110" t="s">
        <v>4468</v>
      </c>
      <c r="C102" s="129" t="s">
        <v>4469</v>
      </c>
      <c r="D102" s="310">
        <v>9920</v>
      </c>
      <c r="E102" s="310" t="s">
        <v>204</v>
      </c>
      <c r="F102" s="310" t="s">
        <v>19</v>
      </c>
      <c r="G102" s="310" t="s">
        <v>204</v>
      </c>
      <c r="H102" s="310" t="str">
        <f>IFERROR(VLOOKUP(G102,'Cadastro de assessores'!A:B,2,FALSE),"Não Cadastrado")</f>
        <v>13489</v>
      </c>
      <c r="I102" s="310"/>
      <c r="J102" s="26" t="s">
        <v>206</v>
      </c>
      <c r="K102" s="310"/>
      <c r="L102" s="406"/>
      <c r="M102" s="406">
        <v>44105</v>
      </c>
      <c r="N102" s="406">
        <v>44777</v>
      </c>
      <c r="O102" s="310" t="s">
        <v>4470</v>
      </c>
      <c r="P102" s="407">
        <v>1.4999999999999999E-2</v>
      </c>
      <c r="Q102" s="329" t="s">
        <v>4471</v>
      </c>
      <c r="R102" s="437"/>
      <c r="S102" s="310" t="str">
        <f t="shared" si="10"/>
        <v>Não Qualificado</v>
      </c>
      <c r="T102" s="310" t="s">
        <v>4472</v>
      </c>
      <c r="U102" s="310" t="s">
        <v>4398</v>
      </c>
      <c r="V102" s="310" t="s">
        <v>131</v>
      </c>
      <c r="W102" s="438" t="s">
        <v>4146</v>
      </c>
      <c r="X102" s="438" t="s">
        <v>4146</v>
      </c>
      <c r="Y102" s="438" t="s">
        <v>4146</v>
      </c>
      <c r="Z102" s="438" t="s">
        <v>4146</v>
      </c>
      <c r="AA102" s="438" t="s">
        <v>4146</v>
      </c>
      <c r="AB102" s="438" t="s">
        <v>4146</v>
      </c>
      <c r="AC102" s="438" t="s">
        <v>4146</v>
      </c>
      <c r="AD102" s="438" t="s">
        <v>4146</v>
      </c>
      <c r="AE102" s="438" t="s">
        <v>4146</v>
      </c>
      <c r="AF102" s="438" t="s">
        <v>4146</v>
      </c>
      <c r="AG102" s="438" t="s">
        <v>4146</v>
      </c>
      <c r="AH102" s="438" t="s">
        <v>4146</v>
      </c>
      <c r="AI102" s="438" t="s">
        <v>4146</v>
      </c>
      <c r="AJ102" s="438" t="s">
        <v>4473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4474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4147</v>
      </c>
      <c r="BT102" s="117"/>
    </row>
    <row r="103" spans="1:72" ht="15.75" customHeight="1">
      <c r="A103" s="129" t="s">
        <v>17</v>
      </c>
      <c r="B103" s="110" t="s">
        <v>4475</v>
      </c>
      <c r="C103" s="409" t="s">
        <v>4476</v>
      </c>
      <c r="D103" s="310">
        <v>4422283</v>
      </c>
      <c r="E103" s="310" t="s">
        <v>204</v>
      </c>
      <c r="F103" s="310" t="s">
        <v>19</v>
      </c>
      <c r="G103" s="310" t="s">
        <v>4477</v>
      </c>
      <c r="H103" s="310" t="str">
        <f>IFERROR(VLOOKUP(G103,'Cadastro de assessores'!A:B,2,FALSE),"Não Cadastrado")</f>
        <v>17489</v>
      </c>
      <c r="I103" s="310"/>
      <c r="J103" s="26" t="s">
        <v>206</v>
      </c>
      <c r="K103" s="310" t="s">
        <v>4142</v>
      </c>
      <c r="L103" s="406">
        <v>44091</v>
      </c>
      <c r="M103" s="406">
        <v>44091</v>
      </c>
      <c r="N103" s="406">
        <v>44692</v>
      </c>
      <c r="O103" s="310" t="s">
        <v>4158</v>
      </c>
      <c r="P103" s="407">
        <v>2.5000000000000001E-2</v>
      </c>
      <c r="Q103" s="440" t="s">
        <v>4241</v>
      </c>
      <c r="R103" s="437"/>
      <c r="S103" s="310" t="str">
        <f t="shared" si="10"/>
        <v>Não Qualificado</v>
      </c>
      <c r="T103" s="310" t="s">
        <v>208</v>
      </c>
      <c r="U103" s="310" t="s">
        <v>4172</v>
      </c>
      <c r="V103" s="310" t="s">
        <v>19</v>
      </c>
      <c r="W103" s="438" t="s">
        <v>4146</v>
      </c>
      <c r="X103" s="438" t="s">
        <v>4146</v>
      </c>
      <c r="Y103" s="438" t="s">
        <v>4146</v>
      </c>
      <c r="Z103" s="438" t="s">
        <v>4146</v>
      </c>
      <c r="AA103" s="438" t="s">
        <v>4146</v>
      </c>
      <c r="AB103" s="438" t="s">
        <v>4146</v>
      </c>
      <c r="AC103" s="438" t="s">
        <v>4146</v>
      </c>
      <c r="AD103" s="438" t="s">
        <v>4146</v>
      </c>
      <c r="AE103" s="438" t="s">
        <v>4146</v>
      </c>
      <c r="AF103" s="438" t="s">
        <v>4146</v>
      </c>
      <c r="AG103" s="438" t="s">
        <v>4146</v>
      </c>
      <c r="AH103" s="438" t="s">
        <v>4478</v>
      </c>
      <c r="AI103" s="438" t="s">
        <v>4479</v>
      </c>
      <c r="AJ103" s="438" t="s">
        <v>4480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3232</v>
      </c>
      <c r="BE103" s="357" t="s">
        <v>3232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4147</v>
      </c>
      <c r="BT103" s="117"/>
    </row>
    <row r="104" spans="1:72" ht="15.75" customHeight="1">
      <c r="A104" s="129" t="s">
        <v>17</v>
      </c>
      <c r="B104" s="110" t="s">
        <v>4481</v>
      </c>
      <c r="C104" s="409" t="s">
        <v>4482</v>
      </c>
      <c r="D104" s="310">
        <v>5928177</v>
      </c>
      <c r="E104" s="310" t="s">
        <v>18</v>
      </c>
      <c r="F104" s="310" t="s">
        <v>76</v>
      </c>
      <c r="G104" s="310" t="s">
        <v>4483</v>
      </c>
      <c r="H104" s="310" t="str">
        <f>IFERROR(VLOOKUP(G104,'Cadastro de assessores'!A:B,2,FALSE),"Não Cadastrado")</f>
        <v>14294</v>
      </c>
      <c r="I104" s="310"/>
      <c r="J104" s="26" t="s">
        <v>206</v>
      </c>
      <c r="K104" s="310" t="s">
        <v>4142</v>
      </c>
      <c r="L104" s="406">
        <v>44398</v>
      </c>
      <c r="M104" s="406">
        <v>44398</v>
      </c>
      <c r="N104" s="406">
        <v>44680</v>
      </c>
      <c r="O104" s="310" t="s">
        <v>4151</v>
      </c>
      <c r="P104" s="407">
        <v>7.0000000000000001E-3</v>
      </c>
      <c r="Q104" s="178" t="s">
        <v>4484</v>
      </c>
      <c r="R104" s="437"/>
      <c r="S104" s="310" t="str">
        <f t="shared" si="10"/>
        <v>Não Qualificado</v>
      </c>
      <c r="T104" s="317" t="s">
        <v>254</v>
      </c>
      <c r="U104" s="317" t="s">
        <v>4485</v>
      </c>
      <c r="V104" s="317" t="s">
        <v>127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3232</v>
      </c>
      <c r="BE104" s="357" t="s">
        <v>3232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4147</v>
      </c>
      <c r="BT104" s="117"/>
    </row>
    <row r="105" spans="1:72" ht="15.75" customHeight="1">
      <c r="A105" s="129" t="s">
        <v>17</v>
      </c>
      <c r="B105" s="110" t="s">
        <v>4486</v>
      </c>
      <c r="C105" s="129" t="s">
        <v>4487</v>
      </c>
      <c r="D105" s="310">
        <v>4627802</v>
      </c>
      <c r="E105" s="310" t="s">
        <v>204</v>
      </c>
      <c r="F105" s="310" t="s">
        <v>19</v>
      </c>
      <c r="G105" s="310" t="s">
        <v>318</v>
      </c>
      <c r="H105" s="310" t="str">
        <f>IFERROR(VLOOKUP(G105,'Cadastro de assessores'!A:B,2,FALSE),"Não Cadastrado")</f>
        <v>14699</v>
      </c>
      <c r="I105" s="310"/>
      <c r="J105" s="26" t="s">
        <v>206</v>
      </c>
      <c r="K105" s="310" t="s">
        <v>4142</v>
      </c>
      <c r="L105" s="439">
        <v>44183</v>
      </c>
      <c r="M105" s="439">
        <v>44183</v>
      </c>
      <c r="N105" s="406">
        <v>44253</v>
      </c>
      <c r="O105" s="310" t="s">
        <v>4143</v>
      </c>
      <c r="P105" s="407">
        <v>1.4999999999999999E-2</v>
      </c>
      <c r="Q105" s="440" t="s">
        <v>4488</v>
      </c>
      <c r="R105" s="437"/>
      <c r="S105" s="310" t="str">
        <f t="shared" si="10"/>
        <v/>
      </c>
      <c r="T105" s="310" t="s">
        <v>208</v>
      </c>
      <c r="U105" s="310" t="s">
        <v>4165</v>
      </c>
      <c r="V105" s="310" t="s">
        <v>19</v>
      </c>
      <c r="W105" s="438" t="s">
        <v>4146</v>
      </c>
      <c r="X105" s="438" t="s">
        <v>4146</v>
      </c>
      <c r="Y105" s="438" t="s">
        <v>4146</v>
      </c>
      <c r="Z105" s="438" t="s">
        <v>4146</v>
      </c>
      <c r="AA105" s="438" t="s">
        <v>4146</v>
      </c>
      <c r="AB105" s="438" t="s">
        <v>4146</v>
      </c>
      <c r="AC105" s="438" t="s">
        <v>4146</v>
      </c>
      <c r="AD105" s="438" t="s">
        <v>4146</v>
      </c>
      <c r="AE105" s="438" t="s">
        <v>4146</v>
      </c>
      <c r="AF105" s="438" t="s">
        <v>4146</v>
      </c>
      <c r="AG105" s="438" t="s">
        <v>4146</v>
      </c>
      <c r="AH105" s="438" t="s">
        <v>4146</v>
      </c>
      <c r="AI105" s="438" t="s">
        <v>4146</v>
      </c>
      <c r="AJ105" s="438" t="s">
        <v>4146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3232</v>
      </c>
      <c r="BE105" s="357" t="s">
        <v>3232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4147</v>
      </c>
      <c r="BT105" s="117"/>
    </row>
    <row r="106" spans="1:72" ht="15.75" customHeight="1">
      <c r="A106" s="129" t="s">
        <v>17</v>
      </c>
      <c r="B106" s="110" t="s">
        <v>4489</v>
      </c>
      <c r="C106" s="129" t="s">
        <v>4490</v>
      </c>
      <c r="D106" s="310">
        <v>4401235</v>
      </c>
      <c r="E106" s="311" t="s">
        <v>18</v>
      </c>
      <c r="F106" s="311" t="s">
        <v>19</v>
      </c>
      <c r="G106" s="311" t="s">
        <v>4491</v>
      </c>
      <c r="H106" s="311">
        <f>IFERROR(VLOOKUP(G106,'Cadastro de assessores'!A:B,2,FALSE),"Não Cadastrado")</f>
        <v>12337</v>
      </c>
      <c r="I106" s="311"/>
      <c r="J106" s="26" t="s">
        <v>206</v>
      </c>
      <c r="K106" s="311" t="s">
        <v>215</v>
      </c>
      <c r="L106" s="435">
        <v>44819</v>
      </c>
      <c r="M106" s="435">
        <v>44089</v>
      </c>
      <c r="N106" s="406">
        <v>44930</v>
      </c>
      <c r="O106" s="310" t="s">
        <v>4151</v>
      </c>
      <c r="P106" s="407">
        <v>7.0000000000000001E-3</v>
      </c>
      <c r="Q106" s="440" t="s">
        <v>4492</v>
      </c>
      <c r="R106" s="437"/>
      <c r="S106" s="310" t="str">
        <f t="shared" si="10"/>
        <v/>
      </c>
      <c r="T106" s="310" t="s">
        <v>208</v>
      </c>
      <c r="U106" s="310" t="s">
        <v>4145</v>
      </c>
      <c r="V106" s="317" t="s">
        <v>19</v>
      </c>
      <c r="W106" s="438" t="s">
        <v>4146</v>
      </c>
      <c r="X106" s="438" t="s">
        <v>4146</v>
      </c>
      <c r="Y106" s="438" t="s">
        <v>4146</v>
      </c>
      <c r="Z106" s="438" t="s">
        <v>4146</v>
      </c>
      <c r="AA106" s="438" t="s">
        <v>4146</v>
      </c>
      <c r="AB106" s="438" t="s">
        <v>4146</v>
      </c>
      <c r="AC106" s="438" t="s">
        <v>4146</v>
      </c>
      <c r="AD106" s="438" t="s">
        <v>4146</v>
      </c>
      <c r="AE106" s="438" t="s">
        <v>4146</v>
      </c>
      <c r="AF106" s="438" t="s">
        <v>4146</v>
      </c>
      <c r="AG106" s="438" t="s">
        <v>4146</v>
      </c>
      <c r="AH106" s="438" t="s">
        <v>4493</v>
      </c>
      <c r="AI106" s="438" t="s">
        <v>4494</v>
      </c>
      <c r="AJ106" s="438" t="s">
        <v>4495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4147</v>
      </c>
      <c r="BT106" s="117"/>
    </row>
    <row r="107" spans="1:72" ht="15.75" customHeight="1">
      <c r="A107" s="129" t="s">
        <v>17</v>
      </c>
      <c r="B107" s="110" t="s">
        <v>890</v>
      </c>
      <c r="C107" s="129" t="s">
        <v>888</v>
      </c>
      <c r="D107" s="310">
        <v>2720929</v>
      </c>
      <c r="E107" s="311" t="s">
        <v>18</v>
      </c>
      <c r="F107" s="311" t="s">
        <v>19</v>
      </c>
      <c r="G107" s="311" t="s">
        <v>4491</v>
      </c>
      <c r="H107" s="311">
        <f>IFERROR(VLOOKUP(G107,'Cadastro de assessores'!A:B,2,FALSE),"Não Cadastrado")</f>
        <v>12337</v>
      </c>
      <c r="I107" s="311"/>
      <c r="J107" s="26" t="s">
        <v>4136</v>
      </c>
      <c r="K107" s="311" t="s">
        <v>215</v>
      </c>
      <c r="L107" s="435">
        <v>44109</v>
      </c>
      <c r="M107" s="435">
        <v>44111</v>
      </c>
      <c r="N107" s="310"/>
      <c r="O107" s="310" t="s">
        <v>4154</v>
      </c>
      <c r="P107" s="407">
        <v>1.2E-2</v>
      </c>
      <c r="Q107" s="440" t="s">
        <v>4496</v>
      </c>
      <c r="R107" s="437"/>
      <c r="S107" s="310" t="str">
        <f t="shared" si="10"/>
        <v>Qualificado</v>
      </c>
      <c r="T107" s="310" t="s">
        <v>208</v>
      </c>
      <c r="U107" s="310" t="s">
        <v>4145</v>
      </c>
      <c r="V107" s="317" t="s">
        <v>19</v>
      </c>
      <c r="W107" s="438" t="s">
        <v>4146</v>
      </c>
      <c r="X107" s="438" t="s">
        <v>4146</v>
      </c>
      <c r="Y107" s="438" t="s">
        <v>4146</v>
      </c>
      <c r="Z107" s="438" t="s">
        <v>4146</v>
      </c>
      <c r="AA107" s="438" t="s">
        <v>4146</v>
      </c>
      <c r="AB107" s="438" t="s">
        <v>4146</v>
      </c>
      <c r="AC107" s="438" t="s">
        <v>4146</v>
      </c>
      <c r="AD107" s="438" t="s">
        <v>4146</v>
      </c>
      <c r="AE107" s="438" t="s">
        <v>4146</v>
      </c>
      <c r="AF107" s="438" t="s">
        <v>4146</v>
      </c>
      <c r="AG107" s="438" t="s">
        <v>4146</v>
      </c>
      <c r="AH107" s="438" t="s">
        <v>4146</v>
      </c>
      <c r="AI107" s="438" t="s">
        <v>4497</v>
      </c>
      <c r="AJ107" s="438" t="s">
        <v>4498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890</v>
      </c>
      <c r="C108" s="409" t="s">
        <v>888</v>
      </c>
      <c r="D108" s="442">
        <v>8233833</v>
      </c>
      <c r="E108" s="311" t="s">
        <v>18</v>
      </c>
      <c r="F108" s="311" t="s">
        <v>19</v>
      </c>
      <c r="G108" s="311" t="s">
        <v>97</v>
      </c>
      <c r="H108" s="311">
        <f>IFERROR(VLOOKUP(G108,'Cadastro de assessores'!A:B,2,FALSE),"Não Cadastrado")</f>
        <v>12344</v>
      </c>
      <c r="I108" s="311"/>
      <c r="J108" s="26" t="s">
        <v>4136</v>
      </c>
      <c r="K108" s="310" t="s">
        <v>224</v>
      </c>
      <c r="L108" s="310" t="s">
        <v>3443</v>
      </c>
      <c r="M108" s="456" t="s">
        <v>3981</v>
      </c>
      <c r="N108" s="310"/>
      <c r="O108" s="310" t="s">
        <v>4499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208</v>
      </c>
      <c r="U108" s="310" t="s">
        <v>4145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3232</v>
      </c>
      <c r="BE108" s="357" t="s">
        <v>3232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900</v>
      </c>
      <c r="C109" s="129" t="s">
        <v>4500</v>
      </c>
      <c r="D109" s="442">
        <v>6096787</v>
      </c>
      <c r="E109" s="311" t="s">
        <v>204</v>
      </c>
      <c r="F109" s="311" t="s">
        <v>19</v>
      </c>
      <c r="G109" s="311" t="s">
        <v>4501</v>
      </c>
      <c r="H109" s="311">
        <f>IFERROR(VLOOKUP(G109,'Cadastro de assessores'!A:B,2,FALSE),"Não Cadastrado")</f>
        <v>12352</v>
      </c>
      <c r="I109" s="311"/>
      <c r="J109" s="26" t="s">
        <v>4136</v>
      </c>
      <c r="K109" s="311"/>
      <c r="L109" s="435">
        <v>44834</v>
      </c>
      <c r="M109" s="435">
        <v>44840</v>
      </c>
      <c r="N109" s="317"/>
      <c r="O109" s="317" t="s">
        <v>4151</v>
      </c>
      <c r="P109" s="407">
        <v>0.01</v>
      </c>
      <c r="Q109" s="440"/>
      <c r="R109" s="437"/>
      <c r="S109" s="310"/>
      <c r="T109" s="310"/>
      <c r="U109" s="310"/>
      <c r="V109" s="310" t="s">
        <v>3443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4502</v>
      </c>
      <c r="C110" s="129" t="s">
        <v>4503</v>
      </c>
      <c r="D110" s="310">
        <v>4860809</v>
      </c>
      <c r="E110" s="311" t="s">
        <v>204</v>
      </c>
      <c r="F110" s="311" t="s">
        <v>19</v>
      </c>
      <c r="G110" s="311" t="s">
        <v>318</v>
      </c>
      <c r="H110" s="311" t="str">
        <f>IFERROR(VLOOKUP(G110,'Cadastro de assessores'!A:B,2,FALSE),"Não Cadastrado")</f>
        <v>14699</v>
      </c>
      <c r="I110" s="311"/>
      <c r="J110" s="26" t="s">
        <v>4136</v>
      </c>
      <c r="K110" s="311" t="s">
        <v>215</v>
      </c>
      <c r="L110" s="435">
        <v>44264</v>
      </c>
      <c r="M110" s="435">
        <v>44264</v>
      </c>
      <c r="N110" s="317"/>
      <c r="O110" s="317" t="s">
        <v>4191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208</v>
      </c>
      <c r="U110" s="310" t="s">
        <v>4165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4147</v>
      </c>
      <c r="BT110" s="117"/>
    </row>
    <row r="111" spans="1:72" ht="15.75" customHeight="1">
      <c r="A111" s="129" t="s">
        <v>17</v>
      </c>
      <c r="B111" s="110" t="s">
        <v>4502</v>
      </c>
      <c r="C111" s="129" t="s">
        <v>4503</v>
      </c>
      <c r="D111" s="310">
        <v>4841420</v>
      </c>
      <c r="E111" s="311" t="s">
        <v>204</v>
      </c>
      <c r="F111" s="311" t="s">
        <v>19</v>
      </c>
      <c r="G111" s="311" t="s">
        <v>318</v>
      </c>
      <c r="H111" s="311" t="str">
        <f>IFERROR(VLOOKUP(G111,'Cadastro de assessores'!A:B,2,FALSE),"Não Cadastrado")</f>
        <v>14699</v>
      </c>
      <c r="I111" s="311"/>
      <c r="J111" s="26" t="s">
        <v>4136</v>
      </c>
      <c r="K111" s="311" t="s">
        <v>215</v>
      </c>
      <c r="L111" s="435">
        <v>44264</v>
      </c>
      <c r="M111" s="435">
        <v>44264</v>
      </c>
      <c r="N111" s="310"/>
      <c r="O111" s="310" t="s">
        <v>4143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208</v>
      </c>
      <c r="U111" s="310" t="s">
        <v>4165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4147</v>
      </c>
      <c r="BT111" s="117"/>
    </row>
    <row r="112" spans="1:72" ht="15.75" customHeight="1">
      <c r="A112" s="129" t="s">
        <v>17</v>
      </c>
      <c r="B112" s="110" t="s">
        <v>4504</v>
      </c>
      <c r="C112" s="409" t="s">
        <v>4505</v>
      </c>
      <c r="D112" s="317">
        <v>6404430</v>
      </c>
      <c r="E112" s="317" t="s">
        <v>4506</v>
      </c>
      <c r="F112" s="317" t="s">
        <v>131</v>
      </c>
      <c r="G112" s="317" t="s">
        <v>4507</v>
      </c>
      <c r="H112" s="317" t="str">
        <f>IFERROR(VLOOKUP(G112,'Cadastro de assessores'!A:B,2,FALSE),"Não Cadastrado")</f>
        <v>14434</v>
      </c>
      <c r="I112" s="317"/>
      <c r="J112" s="26" t="s">
        <v>206</v>
      </c>
      <c r="K112" s="310" t="s">
        <v>4142</v>
      </c>
      <c r="L112" s="410">
        <v>44461</v>
      </c>
      <c r="M112" s="410">
        <v>44461</v>
      </c>
      <c r="N112" s="317"/>
      <c r="O112" s="317" t="s">
        <v>4151</v>
      </c>
      <c r="P112" s="411">
        <v>7.0000000000000001E-3</v>
      </c>
      <c r="Q112" s="178" t="s">
        <v>4508</v>
      </c>
      <c r="R112" s="437"/>
      <c r="S112" s="310" t="str">
        <f t="shared" si="11"/>
        <v>Qualificado</v>
      </c>
      <c r="T112" s="310" t="s">
        <v>208</v>
      </c>
      <c r="U112" s="310" t="s">
        <v>4398</v>
      </c>
      <c r="V112" s="310" t="s">
        <v>131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3232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4147</v>
      </c>
      <c r="BT112" s="117"/>
    </row>
    <row r="113" spans="1:72" ht="15.75" customHeight="1">
      <c r="A113" s="129" t="s">
        <v>17</v>
      </c>
      <c r="B113" s="110" t="s">
        <v>4504</v>
      </c>
      <c r="C113" s="409" t="s">
        <v>4505</v>
      </c>
      <c r="D113" s="464">
        <v>2126289</v>
      </c>
      <c r="E113" s="310" t="s">
        <v>4506</v>
      </c>
      <c r="F113" s="310" t="s">
        <v>131</v>
      </c>
      <c r="G113" s="317" t="s">
        <v>4507</v>
      </c>
      <c r="H113" s="317" t="str">
        <f>IFERROR(VLOOKUP(G113,'Cadastro de assessores'!A:B,2,FALSE),"Não Cadastrado")</f>
        <v>14434</v>
      </c>
      <c r="I113" s="317"/>
      <c r="J113" s="26" t="s">
        <v>206</v>
      </c>
      <c r="K113" s="310" t="s">
        <v>4142</v>
      </c>
      <c r="L113" s="406">
        <v>44432</v>
      </c>
      <c r="M113" s="406">
        <v>44432</v>
      </c>
      <c r="N113" s="317"/>
      <c r="O113" s="317" t="s">
        <v>4143</v>
      </c>
      <c r="P113" s="407">
        <v>1.4999999999999999E-2</v>
      </c>
      <c r="Q113" s="178" t="s">
        <v>4509</v>
      </c>
      <c r="R113" s="437"/>
      <c r="S113" s="310" t="str">
        <f t="shared" si="11"/>
        <v>Não Qualificado</v>
      </c>
      <c r="T113" s="310" t="s">
        <v>208</v>
      </c>
      <c r="U113" s="310" t="s">
        <v>4398</v>
      </c>
      <c r="V113" s="310" t="s">
        <v>131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4147</v>
      </c>
      <c r="BT113" s="117"/>
    </row>
    <row r="114" spans="1:72" ht="15.75" customHeight="1">
      <c r="A114" s="129" t="s">
        <v>17</v>
      </c>
      <c r="B114" s="110" t="s">
        <v>903</v>
      </c>
      <c r="C114" s="129" t="s">
        <v>901</v>
      </c>
      <c r="D114" s="310">
        <v>4413613</v>
      </c>
      <c r="E114" s="311" t="s">
        <v>204</v>
      </c>
      <c r="F114" s="311" t="s">
        <v>19</v>
      </c>
      <c r="G114" s="311" t="s">
        <v>4322</v>
      </c>
      <c r="H114" s="311" t="str">
        <f>IFERROR(VLOOKUP(G114,'Cadastro de assessores'!A:B,2,FALSE),"Não Cadastrado")</f>
        <v>16459</v>
      </c>
      <c r="I114" s="311"/>
      <c r="J114" s="26" t="s">
        <v>4136</v>
      </c>
      <c r="K114" s="311" t="s">
        <v>215</v>
      </c>
      <c r="L114" s="435">
        <v>44071</v>
      </c>
      <c r="M114" s="435">
        <v>44071</v>
      </c>
      <c r="N114" s="317"/>
      <c r="O114" s="317" t="s">
        <v>4137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208</v>
      </c>
      <c r="U114" s="310" t="s">
        <v>4145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4510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4147</v>
      </c>
      <c r="BT114" s="117"/>
    </row>
    <row r="115" spans="1:72" ht="15.75" customHeight="1">
      <c r="A115" s="129" t="s">
        <v>17</v>
      </c>
      <c r="B115" s="110" t="s">
        <v>4511</v>
      </c>
      <c r="C115" s="409" t="s">
        <v>4512</v>
      </c>
      <c r="D115" s="452">
        <v>7991210</v>
      </c>
      <c r="E115" s="310" t="s">
        <v>18</v>
      </c>
      <c r="F115" s="310" t="s">
        <v>19</v>
      </c>
      <c r="G115" s="310" t="s">
        <v>266</v>
      </c>
      <c r="H115" s="310">
        <f>IFERROR(VLOOKUP(G115,'Cadastro de assessores'!A:B,2,FALSE),"Não Cadastrado")</f>
        <v>12332</v>
      </c>
      <c r="I115" s="310"/>
      <c r="J115" s="26" t="s">
        <v>206</v>
      </c>
      <c r="K115" s="310" t="s">
        <v>4142</v>
      </c>
      <c r="L115" s="406">
        <v>44613</v>
      </c>
      <c r="M115" s="406">
        <v>44613</v>
      </c>
      <c r="N115" s="406">
        <v>44711</v>
      </c>
      <c r="O115" s="310" t="s">
        <v>4151</v>
      </c>
      <c r="P115" s="411">
        <v>7.0000000000000001E-3</v>
      </c>
      <c r="Q115" s="178" t="s">
        <v>4513</v>
      </c>
      <c r="R115" s="437"/>
      <c r="S115" s="310" t="str">
        <f t="shared" si="11"/>
        <v>Não Qualificado</v>
      </c>
      <c r="T115" s="310" t="s">
        <v>208</v>
      </c>
      <c r="U115" s="310"/>
      <c r="V115" s="310" t="s">
        <v>3443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3232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4147</v>
      </c>
      <c r="BT115" s="117"/>
    </row>
    <row r="116" spans="1:72" ht="15.75" customHeight="1">
      <c r="A116" s="129" t="s">
        <v>17</v>
      </c>
      <c r="B116" s="110" t="s">
        <v>4514</v>
      </c>
      <c r="C116" s="409" t="s">
        <v>4515</v>
      </c>
      <c r="D116" s="317">
        <v>5182986</v>
      </c>
      <c r="E116" s="311" t="s">
        <v>18</v>
      </c>
      <c r="F116" s="311" t="s">
        <v>19</v>
      </c>
      <c r="G116" s="311" t="s">
        <v>4516</v>
      </c>
      <c r="H116" s="311" t="str">
        <f>IFERROR(VLOOKUP(G116,'Cadastro de assessores'!A:B,2,FALSE),"Não Cadastrado")</f>
        <v>13363</v>
      </c>
      <c r="I116" s="311"/>
      <c r="J116" s="26" t="s">
        <v>4136</v>
      </c>
      <c r="K116" s="310" t="s">
        <v>224</v>
      </c>
      <c r="L116" s="435">
        <v>44298</v>
      </c>
      <c r="M116" s="435">
        <v>44305</v>
      </c>
      <c r="N116" s="310"/>
      <c r="O116" s="310" t="s">
        <v>4158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208</v>
      </c>
      <c r="U116" s="310" t="s">
        <v>4165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4517</v>
      </c>
      <c r="C117" s="409" t="s">
        <v>4518</v>
      </c>
      <c r="D117" s="317">
        <v>2735065</v>
      </c>
      <c r="E117" s="310" t="s">
        <v>18</v>
      </c>
      <c r="F117" s="310" t="s">
        <v>19</v>
      </c>
      <c r="G117" s="310" t="s">
        <v>4026</v>
      </c>
      <c r="H117" s="310" t="str">
        <f>IFERROR(VLOOKUP(G117,'Cadastro de assessores'!A:B,2,FALSE),"Não Cadastrado")</f>
        <v>18266</v>
      </c>
      <c r="I117" s="310"/>
      <c r="J117" s="26" t="s">
        <v>206</v>
      </c>
      <c r="K117" s="310" t="s">
        <v>4142</v>
      </c>
      <c r="L117" s="406">
        <v>44365</v>
      </c>
      <c r="M117" s="406">
        <v>44365</v>
      </c>
      <c r="N117" s="410">
        <v>44641</v>
      </c>
      <c r="O117" s="317" t="s">
        <v>4191</v>
      </c>
      <c r="P117" s="411">
        <v>8.0000000000000002E-3</v>
      </c>
      <c r="Q117" s="178" t="s">
        <v>4519</v>
      </c>
      <c r="R117" s="437"/>
      <c r="S117" s="310" t="str">
        <f t="shared" si="11"/>
        <v/>
      </c>
      <c r="T117" s="310" t="s">
        <v>208</v>
      </c>
      <c r="U117" s="310" t="s">
        <v>4398</v>
      </c>
      <c r="V117" s="310" t="s">
        <v>131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3232</v>
      </c>
      <c r="BE117" s="357" t="s">
        <v>3232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4147</v>
      </c>
      <c r="BT117" s="117"/>
    </row>
    <row r="118" spans="1:72" ht="15.75" customHeight="1">
      <c r="A118" s="129" t="s">
        <v>17</v>
      </c>
      <c r="B118" s="110" t="s">
        <v>910</v>
      </c>
      <c r="C118" s="409" t="s">
        <v>907</v>
      </c>
      <c r="D118" s="317">
        <v>2889018</v>
      </c>
      <c r="E118" s="311" t="s">
        <v>18</v>
      </c>
      <c r="F118" s="311" t="s">
        <v>19</v>
      </c>
      <c r="G118" s="311" t="s">
        <v>266</v>
      </c>
      <c r="H118" s="311">
        <f>IFERROR(VLOOKUP(G118,'Cadastro de assessores'!A:B,2,FALSE),"Não Cadastrado")</f>
        <v>12332</v>
      </c>
      <c r="I118" s="311"/>
      <c r="J118" s="26" t="s">
        <v>215</v>
      </c>
      <c r="K118" s="311" t="s">
        <v>215</v>
      </c>
      <c r="L118" s="435">
        <v>44421</v>
      </c>
      <c r="M118" s="435">
        <v>44421</v>
      </c>
      <c r="N118" s="310"/>
      <c r="O118" s="310" t="s">
        <v>4143</v>
      </c>
      <c r="P118" s="448">
        <v>1.4999999999999999E-2</v>
      </c>
      <c r="Q118" s="466" t="s">
        <v>4520</v>
      </c>
      <c r="R118" s="437"/>
      <c r="S118" s="310" t="str">
        <f t="shared" si="11"/>
        <v>Não Qualificado</v>
      </c>
      <c r="T118" s="310" t="s">
        <v>208</v>
      </c>
      <c r="U118" s="310" t="s">
        <v>4160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4521</v>
      </c>
      <c r="C119" s="409" t="s">
        <v>4522</v>
      </c>
      <c r="D119" s="311">
        <v>4089984</v>
      </c>
      <c r="E119" s="311" t="s">
        <v>18</v>
      </c>
      <c r="F119" s="311" t="s">
        <v>76</v>
      </c>
      <c r="G119" s="311" t="s">
        <v>88</v>
      </c>
      <c r="H119" s="311" t="str">
        <f>IFERROR(VLOOKUP(G119,'Cadastro de assessores'!A:B,2,FALSE),"Não Cadastrado")</f>
        <v>18009</v>
      </c>
      <c r="I119" s="311"/>
      <c r="J119" s="26" t="s">
        <v>215</v>
      </c>
      <c r="K119" s="311" t="s">
        <v>215</v>
      </c>
      <c r="L119" s="435">
        <v>44341</v>
      </c>
      <c r="M119" s="435">
        <v>44357</v>
      </c>
      <c r="N119" s="310"/>
      <c r="O119" s="310" t="s">
        <v>4158</v>
      </c>
      <c r="P119" s="411">
        <v>2.5000000000000001E-2</v>
      </c>
      <c r="Q119" s="178" t="s">
        <v>4523</v>
      </c>
      <c r="R119" s="437"/>
      <c r="S119" s="310" t="str">
        <f t="shared" si="11"/>
        <v/>
      </c>
      <c r="T119" s="310" t="s">
        <v>208</v>
      </c>
      <c r="U119" s="310" t="s">
        <v>4443</v>
      </c>
      <c r="V119" s="317" t="s">
        <v>276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4524</v>
      </c>
      <c r="C120" s="409" t="s">
        <v>4525</v>
      </c>
      <c r="D120" s="317">
        <v>5635853</v>
      </c>
      <c r="E120" s="311" t="s">
        <v>3223</v>
      </c>
      <c r="F120" s="311" t="s">
        <v>19</v>
      </c>
      <c r="G120" s="311" t="s">
        <v>3223</v>
      </c>
      <c r="H120" s="311" t="str">
        <f>IFERROR(VLOOKUP(G120,'Cadastro de assessores'!A:B,2,FALSE),"Não Cadastrado")</f>
        <v>18986</v>
      </c>
      <c r="I120" s="311"/>
      <c r="J120" s="26" t="s">
        <v>4136</v>
      </c>
      <c r="K120" s="310" t="s">
        <v>224</v>
      </c>
      <c r="L120" s="435">
        <v>44368</v>
      </c>
      <c r="M120" s="435">
        <v>44368</v>
      </c>
      <c r="N120" s="310"/>
      <c r="O120" s="310" t="s">
        <v>4143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208</v>
      </c>
      <c r="U120" s="310" t="s">
        <v>4426</v>
      </c>
      <c r="V120" s="317" t="s">
        <v>76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917</v>
      </c>
      <c r="C121" s="409" t="s">
        <v>914</v>
      </c>
      <c r="D121" s="442">
        <v>5891073</v>
      </c>
      <c r="E121" s="311" t="s">
        <v>204</v>
      </c>
      <c r="F121" s="311" t="s">
        <v>19</v>
      </c>
      <c r="G121" s="311" t="s">
        <v>4211</v>
      </c>
      <c r="H121" s="311" t="str">
        <f>IFERROR(VLOOKUP(G121,'Cadastro de assessores'!A:B,2,FALSE),"Não Cadastrado")</f>
        <v>1298</v>
      </c>
      <c r="I121" s="311"/>
      <c r="J121" s="26" t="s">
        <v>4136</v>
      </c>
      <c r="K121" s="310" t="s">
        <v>224</v>
      </c>
      <c r="L121" s="311" t="s">
        <v>3443</v>
      </c>
      <c r="M121" s="311" t="s">
        <v>3981</v>
      </c>
      <c r="N121" s="317"/>
      <c r="O121" s="317" t="s">
        <v>4151</v>
      </c>
      <c r="P121" s="407">
        <v>7.0000000000000001E-3</v>
      </c>
      <c r="Q121" s="178" t="s">
        <v>4526</v>
      </c>
      <c r="R121" s="437"/>
      <c r="S121" s="310" t="str">
        <f t="shared" si="11"/>
        <v/>
      </c>
      <c r="T121" s="310" t="s">
        <v>208</v>
      </c>
      <c r="U121" s="310" t="s">
        <v>4527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3232</v>
      </c>
      <c r="BE121" s="357" t="s">
        <v>3232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4147</v>
      </c>
      <c r="BT121" s="117"/>
    </row>
    <row r="122" spans="1:72" ht="15.75" customHeight="1">
      <c r="A122" s="129" t="s">
        <v>17</v>
      </c>
      <c r="B122" s="110" t="s">
        <v>917</v>
      </c>
      <c r="C122" s="129" t="s">
        <v>914</v>
      </c>
      <c r="D122" s="310">
        <v>4556454</v>
      </c>
      <c r="E122" s="311" t="s">
        <v>204</v>
      </c>
      <c r="F122" s="311" t="s">
        <v>19</v>
      </c>
      <c r="G122" s="311" t="s">
        <v>4211</v>
      </c>
      <c r="H122" s="311" t="str">
        <f>IFERROR(VLOOKUP(G122,'Cadastro de assessores'!A:B,2,FALSE),"Não Cadastrado")</f>
        <v>1298</v>
      </c>
      <c r="I122" s="311"/>
      <c r="J122" s="26" t="s">
        <v>4136</v>
      </c>
      <c r="K122" s="311" t="s">
        <v>215</v>
      </c>
      <c r="L122" s="436">
        <v>44151</v>
      </c>
      <c r="M122" s="436">
        <v>44151</v>
      </c>
      <c r="N122" s="317"/>
      <c r="O122" s="317" t="s">
        <v>4137</v>
      </c>
      <c r="P122" s="407">
        <v>0.02</v>
      </c>
      <c r="Q122" s="440" t="s">
        <v>4528</v>
      </c>
      <c r="R122" s="437"/>
      <c r="S122" s="310" t="str">
        <f t="shared" si="11"/>
        <v>Não Qualificado</v>
      </c>
      <c r="T122" s="310" t="s">
        <v>208</v>
      </c>
      <c r="U122" s="310" t="s">
        <v>4527</v>
      </c>
      <c r="V122" s="310" t="s">
        <v>19</v>
      </c>
      <c r="W122" s="438" t="s">
        <v>4146</v>
      </c>
      <c r="X122" s="438" t="s">
        <v>4146</v>
      </c>
      <c r="Y122" s="438" t="s">
        <v>4146</v>
      </c>
      <c r="Z122" s="438" t="s">
        <v>4146</v>
      </c>
      <c r="AA122" s="438" t="s">
        <v>4146</v>
      </c>
      <c r="AB122" s="438" t="s">
        <v>4146</v>
      </c>
      <c r="AC122" s="438" t="s">
        <v>4146</v>
      </c>
      <c r="AD122" s="438" t="s">
        <v>4146</v>
      </c>
      <c r="AE122" s="438" t="s">
        <v>4146</v>
      </c>
      <c r="AF122" s="438" t="s">
        <v>4146</v>
      </c>
      <c r="AG122" s="438" t="s">
        <v>4146</v>
      </c>
      <c r="AH122" s="438" t="s">
        <v>4146</v>
      </c>
      <c r="AI122" s="438" t="s">
        <v>4146</v>
      </c>
      <c r="AJ122" s="438" t="s">
        <v>4529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922</v>
      </c>
      <c r="C123" s="409" t="s">
        <v>920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4136</v>
      </c>
      <c r="K123" s="311" t="s">
        <v>215</v>
      </c>
      <c r="L123" s="443">
        <v>44630</v>
      </c>
      <c r="M123" s="443">
        <v>44635</v>
      </c>
      <c r="N123" s="317"/>
      <c r="O123" s="317" t="s">
        <v>4151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208</v>
      </c>
      <c r="U123" s="310" t="s">
        <v>4530</v>
      </c>
      <c r="V123" s="310" t="s">
        <v>923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4531</v>
      </c>
      <c r="C124" s="409" t="s">
        <v>4532</v>
      </c>
      <c r="D124" s="442">
        <v>4113513</v>
      </c>
      <c r="E124" s="311" t="s">
        <v>204</v>
      </c>
      <c r="F124" s="311" t="s">
        <v>19</v>
      </c>
      <c r="G124" s="311" t="s">
        <v>3100</v>
      </c>
      <c r="H124" s="311">
        <f>IFERROR(VLOOKUP(G124,'Cadastro de assessores'!A:B,2,FALSE),"Não Cadastrado")</f>
        <v>12347</v>
      </c>
      <c r="I124" s="311"/>
      <c r="J124" s="26" t="s">
        <v>215</v>
      </c>
      <c r="K124" s="311" t="s">
        <v>215</v>
      </c>
      <c r="L124" s="443">
        <v>44694</v>
      </c>
      <c r="M124" s="443">
        <v>44694</v>
      </c>
      <c r="N124" s="317"/>
      <c r="O124" s="317" t="s">
        <v>4154</v>
      </c>
      <c r="P124" s="407">
        <v>1.2E-2</v>
      </c>
      <c r="Q124" s="178"/>
      <c r="R124" s="437"/>
      <c r="S124" s="310" t="str">
        <f t="shared" si="11"/>
        <v/>
      </c>
      <c r="T124" s="310" t="s">
        <v>208</v>
      </c>
      <c r="U124" s="310" t="s">
        <v>4282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934</v>
      </c>
      <c r="C125" s="409" t="s">
        <v>4533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215</v>
      </c>
      <c r="K125" s="311" t="s">
        <v>215</v>
      </c>
      <c r="L125" s="435">
        <v>44456</v>
      </c>
      <c r="M125" s="435">
        <v>44462</v>
      </c>
      <c r="N125" s="317"/>
      <c r="O125" s="317" t="s">
        <v>4137</v>
      </c>
      <c r="P125" s="407">
        <v>0.02</v>
      </c>
      <c r="Q125" s="178" t="s">
        <v>4534</v>
      </c>
      <c r="R125" s="437"/>
      <c r="S125" s="310" t="str">
        <f t="shared" si="11"/>
        <v/>
      </c>
      <c r="T125" s="310" t="s">
        <v>208</v>
      </c>
      <c r="U125" s="310" t="s">
        <v>4278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4535</v>
      </c>
      <c r="C126" s="129" t="s">
        <v>4536</v>
      </c>
      <c r="D126" s="310">
        <v>3553004</v>
      </c>
      <c r="E126" s="311" t="s">
        <v>3223</v>
      </c>
      <c r="F126" s="311" t="s">
        <v>19</v>
      </c>
      <c r="G126" s="311" t="s">
        <v>3223</v>
      </c>
      <c r="H126" s="311" t="str">
        <f>IFERROR(VLOOKUP(G126,'Cadastro de assessores'!A:B,2,FALSE),"Não Cadastrado")</f>
        <v>18986</v>
      </c>
      <c r="I126" s="311"/>
      <c r="J126" s="26" t="s">
        <v>206</v>
      </c>
      <c r="K126" s="310" t="s">
        <v>215</v>
      </c>
      <c r="L126" s="435">
        <v>43742</v>
      </c>
      <c r="M126" s="435">
        <v>43742</v>
      </c>
      <c r="N126" s="439">
        <v>44888</v>
      </c>
      <c r="O126" s="310" t="s">
        <v>4537</v>
      </c>
      <c r="P126" s="448">
        <v>0.01</v>
      </c>
      <c r="Q126" s="440" t="s">
        <v>4538</v>
      </c>
      <c r="R126" s="437"/>
      <c r="S126" s="310" t="str">
        <f t="shared" si="11"/>
        <v>Não Qualificado</v>
      </c>
      <c r="T126" s="310" t="s">
        <v>208</v>
      </c>
      <c r="U126" s="310" t="s">
        <v>4316</v>
      </c>
      <c r="V126" s="310" t="s">
        <v>76</v>
      </c>
      <c r="W126" s="438" t="s">
        <v>4539</v>
      </c>
      <c r="X126" s="438"/>
      <c r="Y126" s="438" t="s">
        <v>4540</v>
      </c>
      <c r="Z126" s="438" t="s">
        <v>4541</v>
      </c>
      <c r="AA126" s="438" t="s">
        <v>4542</v>
      </c>
      <c r="AB126" s="438" t="s">
        <v>4543</v>
      </c>
      <c r="AC126" s="438" t="s">
        <v>4544</v>
      </c>
      <c r="AD126" s="438" t="s">
        <v>4545</v>
      </c>
      <c r="AE126" s="438" t="s">
        <v>4546</v>
      </c>
      <c r="AF126" s="438" t="s">
        <v>4547</v>
      </c>
      <c r="AG126" s="438" t="s">
        <v>4548</v>
      </c>
      <c r="AH126" s="438" t="s">
        <v>4549</v>
      </c>
      <c r="AI126" s="438" t="s">
        <v>4550</v>
      </c>
      <c r="AJ126" s="438" t="s">
        <v>4551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4147</v>
      </c>
      <c r="BT126" s="117"/>
    </row>
    <row r="127" spans="1:72" ht="15.75" customHeight="1">
      <c r="A127" s="129" t="s">
        <v>17</v>
      </c>
      <c r="B127" s="110" t="s">
        <v>951</v>
      </c>
      <c r="C127" s="129" t="s">
        <v>949</v>
      </c>
      <c r="D127" s="310">
        <v>4550421</v>
      </c>
      <c r="E127" s="311" t="s">
        <v>204</v>
      </c>
      <c r="F127" s="311" t="s">
        <v>19</v>
      </c>
      <c r="G127" s="311" t="s">
        <v>1889</v>
      </c>
      <c r="H127" s="311" t="str">
        <f>IFERROR(VLOOKUP(G127,'Cadastro de assessores'!A:B,2,FALSE),"Não Cadastrado")</f>
        <v>17243</v>
      </c>
      <c r="I127" s="311"/>
      <c r="J127" s="26" t="s">
        <v>4136</v>
      </c>
      <c r="K127" s="311" t="s">
        <v>215</v>
      </c>
      <c r="L127" s="436">
        <v>44126</v>
      </c>
      <c r="M127" s="436">
        <v>44130</v>
      </c>
      <c r="N127" s="310"/>
      <c r="O127" s="310" t="s">
        <v>4154</v>
      </c>
      <c r="P127" s="407">
        <v>1.2E-2</v>
      </c>
      <c r="Q127" s="440"/>
      <c r="R127" s="437"/>
      <c r="S127" s="310" t="str">
        <f t="shared" si="11"/>
        <v/>
      </c>
      <c r="T127" s="310" t="s">
        <v>208</v>
      </c>
      <c r="U127" s="310" t="s">
        <v>4165</v>
      </c>
      <c r="V127" s="310" t="s">
        <v>19</v>
      </c>
      <c r="W127" s="438" t="s">
        <v>4146</v>
      </c>
      <c r="X127" s="438" t="s">
        <v>4146</v>
      </c>
      <c r="Y127" s="438" t="s">
        <v>4146</v>
      </c>
      <c r="Z127" s="438" t="s">
        <v>4146</v>
      </c>
      <c r="AA127" s="438" t="s">
        <v>4146</v>
      </c>
      <c r="AB127" s="438" t="s">
        <v>4146</v>
      </c>
      <c r="AC127" s="438" t="s">
        <v>4146</v>
      </c>
      <c r="AD127" s="438" t="s">
        <v>4146</v>
      </c>
      <c r="AE127" s="438" t="s">
        <v>4146</v>
      </c>
      <c r="AF127" s="438" t="s">
        <v>4146</v>
      </c>
      <c r="AG127" s="438" t="s">
        <v>4146</v>
      </c>
      <c r="AH127" s="438" t="s">
        <v>4146</v>
      </c>
      <c r="AI127" s="438" t="s">
        <v>4552</v>
      </c>
      <c r="AJ127" s="438" t="s">
        <v>4553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4554</v>
      </c>
      <c r="C128" s="129" t="s">
        <v>4555</v>
      </c>
      <c r="D128" s="310">
        <v>2699859</v>
      </c>
      <c r="E128" s="311" t="s">
        <v>3223</v>
      </c>
      <c r="F128" s="311" t="s">
        <v>19</v>
      </c>
      <c r="G128" s="311" t="s">
        <v>3223</v>
      </c>
      <c r="H128" s="311" t="str">
        <f>IFERROR(VLOOKUP(G128,'Cadastro de assessores'!A:B,2,FALSE),"Não Cadastrado")</f>
        <v>18986</v>
      </c>
      <c r="I128" s="311"/>
      <c r="J128" s="26" t="s">
        <v>4136</v>
      </c>
      <c r="K128" s="310" t="s">
        <v>224</v>
      </c>
      <c r="L128" s="435">
        <v>43865</v>
      </c>
      <c r="M128" s="435">
        <v>43869</v>
      </c>
      <c r="N128" s="310"/>
      <c r="O128" s="310" t="s">
        <v>4143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208</v>
      </c>
      <c r="U128" s="310" t="s">
        <v>4160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4556</v>
      </c>
      <c r="C129" s="409" t="s">
        <v>4557</v>
      </c>
      <c r="D129" s="311">
        <v>5947460</v>
      </c>
      <c r="E129" s="311" t="s">
        <v>18</v>
      </c>
      <c r="F129" s="311" t="s">
        <v>19</v>
      </c>
      <c r="G129" s="317" t="s">
        <v>3371</v>
      </c>
      <c r="H129" s="317" t="str">
        <f>IFERROR(VLOOKUP(G129,'Cadastro de assessores'!A:B,2,FALSE),"Não Cadastrado")</f>
        <v>18236</v>
      </c>
      <c r="I129" s="317"/>
      <c r="J129" s="26" t="s">
        <v>4136</v>
      </c>
      <c r="K129" s="311" t="s">
        <v>215</v>
      </c>
      <c r="L129" s="435">
        <v>44398</v>
      </c>
      <c r="M129" s="435">
        <v>44399</v>
      </c>
      <c r="N129" s="310"/>
      <c r="O129" s="310" t="s">
        <v>4143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208</v>
      </c>
      <c r="U129" s="310" t="s">
        <v>4558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4559</v>
      </c>
      <c r="C130" s="129" t="s">
        <v>4560</v>
      </c>
      <c r="D130" s="310">
        <v>2216296</v>
      </c>
      <c r="E130" s="311" t="s">
        <v>204</v>
      </c>
      <c r="F130" s="311" t="s">
        <v>19</v>
      </c>
      <c r="G130" s="311" t="s">
        <v>4322</v>
      </c>
      <c r="H130" s="311" t="str">
        <f>IFERROR(VLOOKUP(G130,'Cadastro de assessores'!A:B,2,FALSE),"Não Cadastrado")</f>
        <v>16459</v>
      </c>
      <c r="I130" s="311"/>
      <c r="J130" s="26" t="s">
        <v>206</v>
      </c>
      <c r="K130" s="311" t="s">
        <v>215</v>
      </c>
      <c r="L130" s="435">
        <v>44088</v>
      </c>
      <c r="M130" s="435">
        <v>44088</v>
      </c>
      <c r="N130" s="467">
        <v>44886</v>
      </c>
      <c r="O130" s="317" t="s">
        <v>4137</v>
      </c>
      <c r="P130" s="448">
        <v>0.01</v>
      </c>
      <c r="Q130" s="329" t="s">
        <v>4561</v>
      </c>
      <c r="R130" s="437"/>
      <c r="S130" s="310" t="str">
        <f t="shared" si="11"/>
        <v>Não Qualificado</v>
      </c>
      <c r="T130" s="310" t="s">
        <v>208</v>
      </c>
      <c r="U130" s="310" t="s">
        <v>4527</v>
      </c>
      <c r="V130" s="310" t="s">
        <v>19</v>
      </c>
      <c r="W130" s="438" t="s">
        <v>4146</v>
      </c>
      <c r="X130" s="438" t="s">
        <v>4146</v>
      </c>
      <c r="Y130" s="438" t="s">
        <v>4146</v>
      </c>
      <c r="Z130" s="438" t="s">
        <v>4146</v>
      </c>
      <c r="AA130" s="438" t="s">
        <v>4146</v>
      </c>
      <c r="AB130" s="438" t="s">
        <v>4146</v>
      </c>
      <c r="AC130" s="438" t="s">
        <v>4146</v>
      </c>
      <c r="AD130" s="438" t="s">
        <v>4146</v>
      </c>
      <c r="AE130" s="438" t="s">
        <v>4146</v>
      </c>
      <c r="AF130" s="438" t="s">
        <v>4146</v>
      </c>
      <c r="AG130" s="438" t="s">
        <v>4146</v>
      </c>
      <c r="AH130" s="438" t="s">
        <v>4562</v>
      </c>
      <c r="AI130" s="438" t="s">
        <v>4563</v>
      </c>
      <c r="AJ130" s="438" t="s">
        <v>4564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4147</v>
      </c>
      <c r="BT130" s="117"/>
    </row>
    <row r="131" spans="1:72" ht="15.75" customHeight="1">
      <c r="A131" s="129" t="s">
        <v>17</v>
      </c>
      <c r="B131" s="110" t="s">
        <v>4565</v>
      </c>
      <c r="C131" s="409" t="s">
        <v>4566</v>
      </c>
      <c r="D131" s="317">
        <v>5537937</v>
      </c>
      <c r="E131" s="310" t="s">
        <v>18</v>
      </c>
      <c r="F131" s="310" t="s">
        <v>19</v>
      </c>
      <c r="G131" s="310" t="s">
        <v>4567</v>
      </c>
      <c r="H131" s="310">
        <f>IFERROR(VLOOKUP(G131,'Cadastro de assessores'!A:B,2,FALSE),"Não Cadastrado")</f>
        <v>12335</v>
      </c>
      <c r="I131" s="310"/>
      <c r="J131" s="26" t="s">
        <v>206</v>
      </c>
      <c r="K131" s="310" t="s">
        <v>4142</v>
      </c>
      <c r="L131" s="406">
        <v>44323</v>
      </c>
      <c r="M131" s="406">
        <v>44323</v>
      </c>
      <c r="N131" s="406">
        <v>44725</v>
      </c>
      <c r="O131" s="310" t="s">
        <v>4151</v>
      </c>
      <c r="P131" s="407">
        <v>7.0000000000000001E-3</v>
      </c>
      <c r="Q131" s="178" t="s">
        <v>4568</v>
      </c>
      <c r="R131" s="437"/>
      <c r="S131" s="310" t="str">
        <f t="shared" si="11"/>
        <v>Não Qualificado</v>
      </c>
      <c r="T131" s="310" t="s">
        <v>208</v>
      </c>
      <c r="U131" s="317" t="s">
        <v>4388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4569</v>
      </c>
      <c r="C132" s="129" t="s">
        <v>4570</v>
      </c>
      <c r="D132" s="310">
        <v>4440692</v>
      </c>
      <c r="E132" s="310" t="s">
        <v>18</v>
      </c>
      <c r="F132" s="310" t="s">
        <v>19</v>
      </c>
      <c r="G132" s="310" t="s">
        <v>4141</v>
      </c>
      <c r="H132" s="310" t="str">
        <f>IFERROR(VLOOKUP(G132,'Cadastro de assessores'!A:B,2,FALSE),"Não Cadastrado")</f>
        <v>17679</v>
      </c>
      <c r="I132" s="310"/>
      <c r="J132" s="26" t="s">
        <v>206</v>
      </c>
      <c r="K132" s="310" t="s">
        <v>4142</v>
      </c>
      <c r="L132" s="406">
        <v>44085</v>
      </c>
      <c r="M132" s="406">
        <v>44085</v>
      </c>
      <c r="N132" s="406">
        <v>44447</v>
      </c>
      <c r="O132" s="310" t="s">
        <v>4151</v>
      </c>
      <c r="P132" s="407">
        <v>7.0000000000000001E-3</v>
      </c>
      <c r="Q132" s="440" t="s">
        <v>4571</v>
      </c>
      <c r="R132" s="437"/>
      <c r="S132" s="310" t="str">
        <f t="shared" si="11"/>
        <v>Qualificado</v>
      </c>
      <c r="T132" s="310" t="s">
        <v>208</v>
      </c>
      <c r="U132" s="310" t="s">
        <v>4572</v>
      </c>
      <c r="V132" s="310" t="s">
        <v>3990</v>
      </c>
      <c r="W132" s="438" t="s">
        <v>4146</v>
      </c>
      <c r="X132" s="438" t="s">
        <v>4146</v>
      </c>
      <c r="Y132" s="438" t="s">
        <v>4146</v>
      </c>
      <c r="Z132" s="438" t="s">
        <v>4146</v>
      </c>
      <c r="AA132" s="438" t="s">
        <v>4146</v>
      </c>
      <c r="AB132" s="438" t="s">
        <v>4146</v>
      </c>
      <c r="AC132" s="438" t="s">
        <v>4146</v>
      </c>
      <c r="AD132" s="438" t="s">
        <v>4146</v>
      </c>
      <c r="AE132" s="438" t="s">
        <v>4146</v>
      </c>
      <c r="AF132" s="438" t="s">
        <v>4146</v>
      </c>
      <c r="AG132" s="438" t="s">
        <v>4146</v>
      </c>
      <c r="AH132" s="438" t="s">
        <v>4573</v>
      </c>
      <c r="AI132" s="438" t="s">
        <v>4574</v>
      </c>
      <c r="AJ132" s="438" t="s">
        <v>4575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3232</v>
      </c>
      <c r="BE132" s="357" t="s">
        <v>3232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4147</v>
      </c>
      <c r="BT132" s="117"/>
    </row>
    <row r="133" spans="1:72" ht="15.75" customHeight="1">
      <c r="A133" s="129" t="s">
        <v>17</v>
      </c>
      <c r="B133" s="110" t="s">
        <v>4576</v>
      </c>
      <c r="C133" s="129" t="s">
        <v>4577</v>
      </c>
      <c r="D133" s="310">
        <v>4571776</v>
      </c>
      <c r="E133" s="311" t="s">
        <v>204</v>
      </c>
      <c r="F133" s="311" t="s">
        <v>19</v>
      </c>
      <c r="G133" s="311" t="s">
        <v>3977</v>
      </c>
      <c r="H133" s="311" t="str">
        <f>IFERROR(VLOOKUP(G133,'Cadastro de assessores'!A:B,2,FALSE),"Não Cadastrado")</f>
        <v>14574</v>
      </c>
      <c r="I133" s="311"/>
      <c r="J133" s="26" t="s">
        <v>4136</v>
      </c>
      <c r="K133" s="310" t="s">
        <v>224</v>
      </c>
      <c r="L133" s="310" t="s">
        <v>3443</v>
      </c>
      <c r="M133" s="456" t="s">
        <v>3981</v>
      </c>
      <c r="N133" s="310"/>
      <c r="O133" s="310" t="s">
        <v>4154</v>
      </c>
      <c r="P133" s="407">
        <v>1.2E-2</v>
      </c>
      <c r="Q133" s="440"/>
      <c r="R133" s="437"/>
      <c r="S133" s="310" t="str">
        <f t="shared" si="11"/>
        <v/>
      </c>
      <c r="T133" s="310" t="s">
        <v>208</v>
      </c>
      <c r="U133" s="310" t="s">
        <v>4278</v>
      </c>
      <c r="V133" s="310" t="s">
        <v>19</v>
      </c>
      <c r="W133" s="438" t="s">
        <v>4146</v>
      </c>
      <c r="X133" s="438" t="s">
        <v>4146</v>
      </c>
      <c r="Y133" s="438" t="s">
        <v>4146</v>
      </c>
      <c r="Z133" s="438" t="s">
        <v>4146</v>
      </c>
      <c r="AA133" s="438" t="s">
        <v>4146</v>
      </c>
      <c r="AB133" s="438" t="s">
        <v>4146</v>
      </c>
      <c r="AC133" s="438" t="s">
        <v>4146</v>
      </c>
      <c r="AD133" s="438" t="s">
        <v>4146</v>
      </c>
      <c r="AE133" s="438" t="s">
        <v>4146</v>
      </c>
      <c r="AF133" s="438" t="s">
        <v>4146</v>
      </c>
      <c r="AG133" s="438" t="s">
        <v>4146</v>
      </c>
      <c r="AH133" s="438" t="s">
        <v>4146</v>
      </c>
      <c r="AI133" s="438" t="s">
        <v>4146</v>
      </c>
      <c r="AJ133" s="438" t="s">
        <v>4146</v>
      </c>
      <c r="AK133" s="357" t="s">
        <v>3443</v>
      </c>
      <c r="AL133" s="357"/>
      <c r="AM133" s="357" t="s">
        <v>3443</v>
      </c>
      <c r="AN133" s="357" t="s">
        <v>3443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3232</v>
      </c>
      <c r="BE133" s="357" t="s">
        <v>3232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3398</v>
      </c>
      <c r="C134" s="129" t="s">
        <v>3397</v>
      </c>
      <c r="D134" s="310">
        <v>4327504</v>
      </c>
      <c r="E134" s="310" t="s">
        <v>3223</v>
      </c>
      <c r="F134" s="310" t="s">
        <v>19</v>
      </c>
      <c r="G134" s="310" t="s">
        <v>3223</v>
      </c>
      <c r="H134" s="310" t="str">
        <f>IFERROR(VLOOKUP(G134,'Cadastro de assessores'!A:B,2,FALSE),"Não Cadastrado")</f>
        <v>18986</v>
      </c>
      <c r="I134" s="310"/>
      <c r="J134" s="26" t="s">
        <v>206</v>
      </c>
      <c r="K134" s="310" t="s">
        <v>4142</v>
      </c>
      <c r="L134" s="406">
        <v>44043</v>
      </c>
      <c r="M134" s="406">
        <v>44043</v>
      </c>
      <c r="N134" s="406">
        <v>44085</v>
      </c>
      <c r="O134" s="310" t="s">
        <v>4143</v>
      </c>
      <c r="P134" s="407">
        <v>1.4999999999999999E-2</v>
      </c>
      <c r="Q134" s="440" t="s">
        <v>4578</v>
      </c>
      <c r="R134" s="437"/>
      <c r="S134" s="310" t="str">
        <f t="shared" si="11"/>
        <v>Não Qualificado</v>
      </c>
      <c r="T134" s="310" t="s">
        <v>208</v>
      </c>
      <c r="U134" s="310" t="s">
        <v>4316</v>
      </c>
      <c r="V134" s="310" t="s">
        <v>76</v>
      </c>
      <c r="W134" s="438" t="s">
        <v>4146</v>
      </c>
      <c r="X134" s="438" t="s">
        <v>4146</v>
      </c>
      <c r="Y134" s="438" t="s">
        <v>4146</v>
      </c>
      <c r="Z134" s="438" t="s">
        <v>4146</v>
      </c>
      <c r="AA134" s="438" t="s">
        <v>4146</v>
      </c>
      <c r="AB134" s="438" t="s">
        <v>4146</v>
      </c>
      <c r="AC134" s="438" t="s">
        <v>4146</v>
      </c>
      <c r="AD134" s="438" t="s">
        <v>4146</v>
      </c>
      <c r="AE134" s="438" t="s">
        <v>4146</v>
      </c>
      <c r="AF134" s="438" t="s">
        <v>4579</v>
      </c>
      <c r="AG134" s="438" t="s">
        <v>4580</v>
      </c>
      <c r="AH134" s="438"/>
      <c r="AI134" s="438"/>
      <c r="AJ134" s="438"/>
      <c r="AK134" s="357" t="s">
        <v>3443</v>
      </c>
      <c r="AL134" s="357">
        <v>492751.44</v>
      </c>
      <c r="AM134" s="357" t="s">
        <v>3443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3232</v>
      </c>
      <c r="BE134" s="357" t="s">
        <v>3232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4147</v>
      </c>
      <c r="BT134" s="117"/>
    </row>
    <row r="135" spans="1:72" ht="15.75" customHeight="1">
      <c r="A135" s="129" t="s">
        <v>17</v>
      </c>
      <c r="B135" s="110" t="s">
        <v>4581</v>
      </c>
      <c r="C135" s="409" t="s">
        <v>4582</v>
      </c>
      <c r="D135" s="310">
        <v>6489178</v>
      </c>
      <c r="E135" s="310" t="s">
        <v>18</v>
      </c>
      <c r="F135" s="310" t="s">
        <v>76</v>
      </c>
      <c r="G135" s="310" t="s">
        <v>4483</v>
      </c>
      <c r="H135" s="310" t="str">
        <f>IFERROR(VLOOKUP(G135,'Cadastro de assessores'!A:B,2,FALSE),"Não Cadastrado")</f>
        <v>14294</v>
      </c>
      <c r="I135" s="310"/>
      <c r="J135" s="26" t="s">
        <v>206</v>
      </c>
      <c r="K135" s="310" t="s">
        <v>4142</v>
      </c>
      <c r="L135" s="406">
        <v>44462</v>
      </c>
      <c r="M135" s="406">
        <v>44462</v>
      </c>
      <c r="N135" s="406">
        <v>44762</v>
      </c>
      <c r="O135" s="310" t="s">
        <v>4143</v>
      </c>
      <c r="P135" s="407">
        <v>1.4999999999999999E-2</v>
      </c>
      <c r="Q135" s="178" t="s">
        <v>4583</v>
      </c>
      <c r="R135" s="437"/>
      <c r="S135" s="310" t="str">
        <f t="shared" si="11"/>
        <v>Não Qualificado</v>
      </c>
      <c r="T135" s="310" t="s">
        <v>208</v>
      </c>
      <c r="U135" s="310" t="s">
        <v>4316</v>
      </c>
      <c r="V135" s="310" t="s">
        <v>76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4147</v>
      </c>
      <c r="BT135" s="117"/>
    </row>
    <row r="136" spans="1:72" ht="15.75" customHeight="1">
      <c r="A136" s="129" t="s">
        <v>17</v>
      </c>
      <c r="B136" s="110" t="s">
        <v>4584</v>
      </c>
      <c r="C136" s="129" t="s">
        <v>4585</v>
      </c>
      <c r="D136" s="310">
        <v>4696943</v>
      </c>
      <c r="E136" s="311" t="s">
        <v>204</v>
      </c>
      <c r="F136" s="311" t="s">
        <v>19</v>
      </c>
      <c r="G136" s="311" t="s">
        <v>1889</v>
      </c>
      <c r="H136" s="311" t="str">
        <f>IFERROR(VLOOKUP(G136,'Cadastro de assessores'!A:B,2,FALSE),"Não Cadastrado")</f>
        <v>17243</v>
      </c>
      <c r="I136" s="311"/>
      <c r="J136" s="26" t="s">
        <v>4136</v>
      </c>
      <c r="K136" s="310" t="s">
        <v>224</v>
      </c>
      <c r="L136" s="436">
        <v>44194</v>
      </c>
      <c r="M136" s="436">
        <v>44194</v>
      </c>
      <c r="N136" s="310"/>
      <c r="O136" s="310" t="s">
        <v>4143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208</v>
      </c>
      <c r="U136" s="310" t="s">
        <v>4165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4146</v>
      </c>
      <c r="AJ136" s="438"/>
      <c r="AK136" s="357" t="s">
        <v>3443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4586</v>
      </c>
      <c r="C137" s="129" t="s">
        <v>4587</v>
      </c>
      <c r="D137" s="310">
        <v>4422652</v>
      </c>
      <c r="E137" s="311" t="s">
        <v>18</v>
      </c>
      <c r="F137" s="311" t="s">
        <v>19</v>
      </c>
      <c r="G137" s="311" t="s">
        <v>4141</v>
      </c>
      <c r="H137" s="311" t="str">
        <f>IFERROR(VLOOKUP(G137,'Cadastro de assessores'!A:B,2,FALSE),"Não Cadastrado")</f>
        <v>17679</v>
      </c>
      <c r="I137" s="311"/>
      <c r="J137" s="26" t="s">
        <v>4136</v>
      </c>
      <c r="K137" s="310" t="s">
        <v>224</v>
      </c>
      <c r="L137" s="435">
        <v>44071</v>
      </c>
      <c r="M137" s="435">
        <v>44075</v>
      </c>
      <c r="N137" s="310"/>
      <c r="O137" s="310" t="s">
        <v>4143</v>
      </c>
      <c r="P137" s="448">
        <v>1.4E-2</v>
      </c>
      <c r="Q137" s="440" t="s">
        <v>4588</v>
      </c>
      <c r="R137" s="437"/>
      <c r="S137" s="310" t="str">
        <f t="shared" si="11"/>
        <v>Não Qualificado</v>
      </c>
      <c r="T137" s="310" t="s">
        <v>208</v>
      </c>
      <c r="U137" s="310" t="s">
        <v>4388</v>
      </c>
      <c r="V137" s="310" t="s">
        <v>25</v>
      </c>
      <c r="W137" s="438" t="s">
        <v>4146</v>
      </c>
      <c r="X137" s="438" t="s">
        <v>4146</v>
      </c>
      <c r="Y137" s="438" t="s">
        <v>4146</v>
      </c>
      <c r="Z137" s="438" t="s">
        <v>4146</v>
      </c>
      <c r="AA137" s="438" t="s">
        <v>4146</v>
      </c>
      <c r="AB137" s="438" t="s">
        <v>4146</v>
      </c>
      <c r="AC137" s="438" t="s">
        <v>4146</v>
      </c>
      <c r="AD137" s="438" t="s">
        <v>4146</v>
      </c>
      <c r="AE137" s="438" t="s">
        <v>4146</v>
      </c>
      <c r="AF137" s="438" t="s">
        <v>4146</v>
      </c>
      <c r="AG137" s="438" t="s">
        <v>4589</v>
      </c>
      <c r="AH137" s="438" t="s">
        <v>4590</v>
      </c>
      <c r="AI137" s="438" t="s">
        <v>4591</v>
      </c>
      <c r="AJ137" s="438" t="s">
        <v>4592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1036</v>
      </c>
      <c r="C138" s="409" t="s">
        <v>1033</v>
      </c>
      <c r="D138" s="442">
        <v>8118585</v>
      </c>
      <c r="E138" s="311" t="s">
        <v>18</v>
      </c>
      <c r="F138" s="311" t="s">
        <v>19</v>
      </c>
      <c r="G138" s="311" t="s">
        <v>97</v>
      </c>
      <c r="H138" s="311">
        <f>IFERROR(VLOOKUP(G138,'Cadastro de assessores'!A:B,2,FALSE),"Não Cadastrado")</f>
        <v>12344</v>
      </c>
      <c r="I138" s="311"/>
      <c r="J138" s="26" t="s">
        <v>4136</v>
      </c>
      <c r="K138" s="311" t="s">
        <v>215</v>
      </c>
      <c r="L138" s="443">
        <v>44638</v>
      </c>
      <c r="M138" s="443">
        <v>44657</v>
      </c>
      <c r="N138" s="315"/>
      <c r="O138" s="315" t="s">
        <v>2037</v>
      </c>
      <c r="P138" s="407">
        <v>0.01</v>
      </c>
      <c r="Q138" s="440" t="s">
        <v>4593</v>
      </c>
      <c r="R138" s="437"/>
      <c r="S138" s="310" t="str">
        <f t="shared" si="11"/>
        <v>Não Qualificado</v>
      </c>
      <c r="T138" s="310" t="s">
        <v>208</v>
      </c>
      <c r="U138" s="310" t="s">
        <v>4278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3232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1036</v>
      </c>
      <c r="C139" s="129" t="s">
        <v>1033</v>
      </c>
      <c r="D139" s="310">
        <v>4468606</v>
      </c>
      <c r="E139" s="311" t="s">
        <v>18</v>
      </c>
      <c r="F139" s="311" t="s">
        <v>19</v>
      </c>
      <c r="G139" s="311" t="s">
        <v>97</v>
      </c>
      <c r="H139" s="311">
        <f>IFERROR(VLOOKUP(G139,'Cadastro de assessores'!A:B,2,FALSE),"Não Cadastrado")</f>
        <v>12344</v>
      </c>
      <c r="I139" s="311"/>
      <c r="J139" s="26" t="s">
        <v>4136</v>
      </c>
      <c r="K139" s="311" t="s">
        <v>215</v>
      </c>
      <c r="L139" s="435">
        <v>44106</v>
      </c>
      <c r="M139" s="435">
        <v>44106</v>
      </c>
      <c r="N139" s="317"/>
      <c r="O139" s="317" t="s">
        <v>4151</v>
      </c>
      <c r="P139" s="407">
        <v>7.0000000000000001E-3</v>
      </c>
      <c r="Q139" s="440" t="s">
        <v>4594</v>
      </c>
      <c r="R139" s="437"/>
      <c r="S139" s="310" t="str">
        <f t="shared" si="11"/>
        <v>Não Qualificado</v>
      </c>
      <c r="T139" s="310" t="s">
        <v>208</v>
      </c>
      <c r="U139" s="310" t="s">
        <v>4278</v>
      </c>
      <c r="V139" s="310" t="s">
        <v>19</v>
      </c>
      <c r="W139" s="438" t="s">
        <v>4146</v>
      </c>
      <c r="X139" s="438" t="s">
        <v>4146</v>
      </c>
      <c r="Y139" s="438" t="s">
        <v>4146</v>
      </c>
      <c r="Z139" s="438" t="s">
        <v>4146</v>
      </c>
      <c r="AA139" s="438" t="s">
        <v>4146</v>
      </c>
      <c r="AB139" s="438" t="s">
        <v>4146</v>
      </c>
      <c r="AC139" s="438" t="s">
        <v>4146</v>
      </c>
      <c r="AD139" s="438" t="s">
        <v>4146</v>
      </c>
      <c r="AE139" s="438" t="s">
        <v>4146</v>
      </c>
      <c r="AF139" s="438" t="s">
        <v>4146</v>
      </c>
      <c r="AG139" s="438" t="s">
        <v>4146</v>
      </c>
      <c r="AH139" s="438" t="s">
        <v>4146</v>
      </c>
      <c r="AI139" s="438" t="s">
        <v>4595</v>
      </c>
      <c r="AJ139" s="438" t="s">
        <v>4596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1036</v>
      </c>
      <c r="C140" s="129" t="s">
        <v>1033</v>
      </c>
      <c r="D140" s="317">
        <v>7519150</v>
      </c>
      <c r="E140" s="311" t="s">
        <v>18</v>
      </c>
      <c r="F140" s="311" t="s">
        <v>19</v>
      </c>
      <c r="G140" s="317" t="s">
        <v>97</v>
      </c>
      <c r="H140" s="311">
        <f>IFERROR(VLOOKUP(G140,'Cadastro de assessores'!A:B,2,FALSE),"Não Cadastrado")</f>
        <v>12344</v>
      </c>
      <c r="I140" s="311"/>
      <c r="J140" s="26" t="s">
        <v>4136</v>
      </c>
      <c r="K140" s="311" t="s">
        <v>215</v>
      </c>
      <c r="L140" s="435">
        <v>44578</v>
      </c>
      <c r="M140" s="435">
        <v>44578</v>
      </c>
      <c r="N140" s="317"/>
      <c r="O140" s="317" t="s">
        <v>4151</v>
      </c>
      <c r="P140" s="407">
        <v>0.01</v>
      </c>
      <c r="Q140" s="440" t="s">
        <v>4597</v>
      </c>
      <c r="R140" s="437"/>
      <c r="S140" s="310" t="str">
        <f t="shared" si="11"/>
        <v/>
      </c>
      <c r="T140" s="310" t="s">
        <v>208</v>
      </c>
      <c r="U140" s="310" t="s">
        <v>4278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1036</v>
      </c>
      <c r="C141" s="129" t="s">
        <v>1033</v>
      </c>
      <c r="D141" s="317">
        <v>96891</v>
      </c>
      <c r="E141" s="311" t="s">
        <v>18</v>
      </c>
      <c r="F141" s="311" t="s">
        <v>19</v>
      </c>
      <c r="G141" s="317" t="s">
        <v>97</v>
      </c>
      <c r="H141" s="311">
        <f>IFERROR(VLOOKUP(G141,'Cadastro de assessores'!A:B,2,FALSE),"Não Cadastrado")</f>
        <v>12344</v>
      </c>
      <c r="I141" s="311"/>
      <c r="J141" s="26" t="s">
        <v>4136</v>
      </c>
      <c r="K141" s="311" t="s">
        <v>215</v>
      </c>
      <c r="L141" s="435">
        <v>44614</v>
      </c>
      <c r="M141" s="435">
        <v>44614</v>
      </c>
      <c r="N141" s="446"/>
      <c r="O141" s="446" t="s">
        <v>4151</v>
      </c>
      <c r="P141" s="407">
        <v>7.0000000000000001E-3</v>
      </c>
      <c r="Q141" s="178" t="s">
        <v>4598</v>
      </c>
      <c r="R141" s="437"/>
      <c r="S141" s="310" t="str">
        <f t="shared" si="11"/>
        <v>Não Qualificado</v>
      </c>
      <c r="T141" s="310" t="s">
        <v>208</v>
      </c>
      <c r="U141" s="310" t="s">
        <v>4278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1036</v>
      </c>
      <c r="C142" s="129" t="s">
        <v>1033</v>
      </c>
      <c r="D142" s="317">
        <v>7032894</v>
      </c>
      <c r="E142" s="311" t="s">
        <v>18</v>
      </c>
      <c r="F142" s="311" t="s">
        <v>19</v>
      </c>
      <c r="G142" s="317" t="s">
        <v>97</v>
      </c>
      <c r="H142" s="311">
        <f>IFERROR(VLOOKUP(G142,'Cadastro de assessores'!A:B,2,FALSE),"Não Cadastrado")</f>
        <v>12344</v>
      </c>
      <c r="I142" s="311"/>
      <c r="J142" s="26" t="s">
        <v>215</v>
      </c>
      <c r="K142" s="311" t="s">
        <v>215</v>
      </c>
      <c r="L142" s="443">
        <v>44504</v>
      </c>
      <c r="M142" s="443">
        <v>44508</v>
      </c>
      <c r="N142" s="317"/>
      <c r="O142" s="317" t="s">
        <v>4158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208</v>
      </c>
      <c r="U142" s="310" t="s">
        <v>4278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1063</v>
      </c>
      <c r="C143" s="129" t="s">
        <v>1061</v>
      </c>
      <c r="D143" s="310">
        <v>8853992</v>
      </c>
      <c r="E143" s="310" t="s">
        <v>18</v>
      </c>
      <c r="F143" s="310" t="s">
        <v>76</v>
      </c>
      <c r="G143" s="310" t="s">
        <v>229</v>
      </c>
      <c r="H143" s="311" t="str">
        <f>IFERROR(VLOOKUP(G143,'Cadastro de assessores'!A:B,2,FALSE),"Não Cadastrado")</f>
        <v>18890</v>
      </c>
      <c r="I143" s="310"/>
      <c r="J143" s="26" t="s">
        <v>4136</v>
      </c>
      <c r="K143" s="310"/>
      <c r="L143" s="406"/>
      <c r="M143" s="406">
        <v>44847</v>
      </c>
      <c r="N143" s="410"/>
      <c r="O143" s="317" t="s">
        <v>4151</v>
      </c>
      <c r="P143" s="407">
        <v>0.01</v>
      </c>
      <c r="Q143" s="440" t="s">
        <v>4257</v>
      </c>
      <c r="R143" s="437"/>
      <c r="S143" s="310"/>
      <c r="T143" s="310"/>
      <c r="U143" s="310"/>
      <c r="V143" s="310" t="s">
        <v>86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4599</v>
      </c>
      <c r="C144" s="129" t="s">
        <v>4600</v>
      </c>
      <c r="D144" s="310">
        <v>4706119</v>
      </c>
      <c r="E144" s="310" t="s">
        <v>18</v>
      </c>
      <c r="F144" s="310" t="s">
        <v>19</v>
      </c>
      <c r="G144" s="310" t="s">
        <v>4141</v>
      </c>
      <c r="H144" s="310" t="str">
        <f>IFERROR(VLOOKUP(G144,'Cadastro de assessores'!A:B,2,FALSE),"Não Cadastrado")</f>
        <v>17679</v>
      </c>
      <c r="I144" s="310"/>
      <c r="J144" s="26" t="s">
        <v>206</v>
      </c>
      <c r="K144" s="310" t="s">
        <v>4142</v>
      </c>
      <c r="L144" s="406">
        <v>44203</v>
      </c>
      <c r="M144" s="406">
        <v>44203</v>
      </c>
      <c r="N144" s="410">
        <v>44450</v>
      </c>
      <c r="O144" s="317" t="s">
        <v>4191</v>
      </c>
      <c r="P144" s="407">
        <v>8.0000000000000002E-3</v>
      </c>
      <c r="Q144" s="440" t="s">
        <v>4601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208</v>
      </c>
      <c r="U144" s="310" t="s">
        <v>4398</v>
      </c>
      <c r="V144" s="310" t="s">
        <v>131</v>
      </c>
      <c r="W144" s="438" t="s">
        <v>4146</v>
      </c>
      <c r="X144" s="438" t="s">
        <v>4146</v>
      </c>
      <c r="Y144" s="438" t="s">
        <v>4146</v>
      </c>
      <c r="Z144" s="438" t="s">
        <v>4146</v>
      </c>
      <c r="AA144" s="438" t="s">
        <v>4146</v>
      </c>
      <c r="AB144" s="438" t="s">
        <v>4146</v>
      </c>
      <c r="AC144" s="438" t="s">
        <v>4146</v>
      </c>
      <c r="AD144" s="438" t="s">
        <v>4146</v>
      </c>
      <c r="AE144" s="438" t="s">
        <v>4146</v>
      </c>
      <c r="AF144" s="438" t="s">
        <v>4146</v>
      </c>
      <c r="AG144" s="438" t="s">
        <v>4146</v>
      </c>
      <c r="AH144" s="438" t="s">
        <v>4146</v>
      </c>
      <c r="AI144" s="438" t="s">
        <v>4146</v>
      </c>
      <c r="AJ144" s="438" t="s">
        <v>4146</v>
      </c>
      <c r="AK144" s="357" t="s">
        <v>3443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3232</v>
      </c>
      <c r="BE144" s="357" t="s">
        <v>3232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4147</v>
      </c>
      <c r="BT144" s="117"/>
    </row>
    <row r="145" spans="1:72" ht="15.75" customHeight="1">
      <c r="A145" s="129" t="s">
        <v>17</v>
      </c>
      <c r="B145" s="110" t="s">
        <v>4599</v>
      </c>
      <c r="C145" s="129" t="s">
        <v>4600</v>
      </c>
      <c r="D145" s="310">
        <v>4728915</v>
      </c>
      <c r="E145" s="310" t="s">
        <v>18</v>
      </c>
      <c r="F145" s="310" t="s">
        <v>19</v>
      </c>
      <c r="G145" s="310" t="s">
        <v>4141</v>
      </c>
      <c r="H145" s="310" t="str">
        <f>IFERROR(VLOOKUP(G145,'Cadastro de assessores'!A:B,2,FALSE),"Não Cadastrado")</f>
        <v>17679</v>
      </c>
      <c r="I145" s="310"/>
      <c r="J145" s="26" t="s">
        <v>206</v>
      </c>
      <c r="K145" s="310" t="s">
        <v>4142</v>
      </c>
      <c r="L145" s="406">
        <v>44203</v>
      </c>
      <c r="M145" s="406">
        <v>44203</v>
      </c>
      <c r="N145" s="410">
        <v>44450</v>
      </c>
      <c r="O145" s="310" t="s">
        <v>4143</v>
      </c>
      <c r="P145" s="407">
        <v>1.4999999999999999E-2</v>
      </c>
      <c r="Q145" s="440" t="s">
        <v>4601</v>
      </c>
      <c r="R145" s="437"/>
      <c r="S145" s="310" t="str">
        <f t="shared" si="12"/>
        <v>Não Qualificado</v>
      </c>
      <c r="T145" s="310" t="s">
        <v>208</v>
      </c>
      <c r="U145" s="310" t="s">
        <v>4398</v>
      </c>
      <c r="V145" s="310" t="s">
        <v>131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3232</v>
      </c>
      <c r="BE145" s="357" t="s">
        <v>3232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4147</v>
      </c>
      <c r="BT145" s="117"/>
    </row>
    <row r="146" spans="1:72" ht="15.75" customHeight="1">
      <c r="A146" s="129" t="s">
        <v>17</v>
      </c>
      <c r="B146" s="110" t="s">
        <v>4602</v>
      </c>
      <c r="C146" s="129" t="s">
        <v>4603</v>
      </c>
      <c r="D146" s="310">
        <v>3221916</v>
      </c>
      <c r="E146" s="311" t="s">
        <v>18</v>
      </c>
      <c r="F146" s="311" t="s">
        <v>19</v>
      </c>
      <c r="G146" s="311" t="s">
        <v>4141</v>
      </c>
      <c r="H146" s="311" t="str">
        <f>IFERROR(VLOOKUP(G146,'Cadastro de assessores'!A:B,2,FALSE),"Não Cadastrado")</f>
        <v>17679</v>
      </c>
      <c r="I146" s="311"/>
      <c r="J146" s="26" t="s">
        <v>4136</v>
      </c>
      <c r="K146" s="310" t="s">
        <v>224</v>
      </c>
      <c r="L146" s="310" t="s">
        <v>3443</v>
      </c>
      <c r="M146" s="456" t="s">
        <v>3981</v>
      </c>
      <c r="N146" s="310"/>
      <c r="O146" s="310" t="s">
        <v>4143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208</v>
      </c>
      <c r="U146" s="310" t="s">
        <v>4572</v>
      </c>
      <c r="V146" s="310" t="s">
        <v>3990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3443</v>
      </c>
      <c r="AN146" s="357" t="s">
        <v>3443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3232</v>
      </c>
      <c r="BE146" s="357" t="s">
        <v>3232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4604</v>
      </c>
      <c r="C147" s="129" t="s">
        <v>4605</v>
      </c>
      <c r="D147" s="310">
        <v>4668132</v>
      </c>
      <c r="E147" s="310" t="s">
        <v>18</v>
      </c>
      <c r="F147" s="310" t="s">
        <v>19</v>
      </c>
      <c r="G147" s="310" t="s">
        <v>4141</v>
      </c>
      <c r="H147" s="310" t="str">
        <f>IFERROR(VLOOKUP(G147,'Cadastro de assessores'!A:B,2,FALSE),"Não Cadastrado")</f>
        <v>17679</v>
      </c>
      <c r="I147" s="310"/>
      <c r="J147" s="26" t="s">
        <v>206</v>
      </c>
      <c r="K147" s="310" t="s">
        <v>4142</v>
      </c>
      <c r="L147" s="406">
        <v>44202</v>
      </c>
      <c r="M147" s="406">
        <v>44202</v>
      </c>
      <c r="N147" s="406">
        <v>44453</v>
      </c>
      <c r="O147" s="310" t="s">
        <v>4143</v>
      </c>
      <c r="P147" s="407">
        <v>1.4999999999999999E-2</v>
      </c>
      <c r="Q147" s="440" t="s">
        <v>4606</v>
      </c>
      <c r="R147" s="437"/>
      <c r="S147" s="310" t="str">
        <f t="shared" si="12"/>
        <v>Não Qualificado</v>
      </c>
      <c r="T147" s="310" t="s">
        <v>208</v>
      </c>
      <c r="U147" s="310" t="s">
        <v>4572</v>
      </c>
      <c r="V147" s="310" t="s">
        <v>3990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3232</v>
      </c>
      <c r="BE147" s="357" t="s">
        <v>3232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4147</v>
      </c>
      <c r="BT147" s="117"/>
    </row>
    <row r="148" spans="1:72" ht="15.75" customHeight="1">
      <c r="A148" s="129" t="s">
        <v>17</v>
      </c>
      <c r="B148" s="110" t="s">
        <v>4607</v>
      </c>
      <c r="C148" s="129" t="s">
        <v>4608</v>
      </c>
      <c r="D148" s="310">
        <v>4403283</v>
      </c>
      <c r="E148" s="310" t="s">
        <v>204</v>
      </c>
      <c r="F148" s="310" t="s">
        <v>19</v>
      </c>
      <c r="G148" s="310" t="s">
        <v>4202</v>
      </c>
      <c r="H148" s="310" t="str">
        <f>IFERROR(VLOOKUP(G148,'Cadastro de assessores'!A:B,2,FALSE),"Não Cadastrado")</f>
        <v>1441</v>
      </c>
      <c r="I148" s="310"/>
      <c r="J148" s="26" t="s">
        <v>206</v>
      </c>
      <c r="K148" s="310" t="s">
        <v>4142</v>
      </c>
      <c r="L148" s="406">
        <v>44075</v>
      </c>
      <c r="M148" s="406">
        <v>44075</v>
      </c>
      <c r="N148" s="410">
        <v>44537</v>
      </c>
      <c r="O148" s="317" t="s">
        <v>4137</v>
      </c>
      <c r="P148" s="407">
        <v>0.02</v>
      </c>
      <c r="Q148" s="440" t="s">
        <v>4609</v>
      </c>
      <c r="R148" s="437"/>
      <c r="S148" s="310" t="str">
        <f t="shared" si="12"/>
        <v/>
      </c>
      <c r="T148" s="310" t="s">
        <v>208</v>
      </c>
      <c r="U148" s="310" t="s">
        <v>4443</v>
      </c>
      <c r="V148" s="310" t="s">
        <v>276</v>
      </c>
      <c r="W148" s="438" t="s">
        <v>4146</v>
      </c>
      <c r="X148" s="438" t="s">
        <v>4146</v>
      </c>
      <c r="Y148" s="438" t="s">
        <v>4146</v>
      </c>
      <c r="Z148" s="438" t="s">
        <v>4146</v>
      </c>
      <c r="AA148" s="438" t="s">
        <v>4146</v>
      </c>
      <c r="AB148" s="438" t="s">
        <v>4146</v>
      </c>
      <c r="AC148" s="438" t="s">
        <v>4146</v>
      </c>
      <c r="AD148" s="438" t="s">
        <v>4146</v>
      </c>
      <c r="AE148" s="438" t="s">
        <v>4146</v>
      </c>
      <c r="AF148" s="438" t="s">
        <v>4146</v>
      </c>
      <c r="AG148" s="438" t="s">
        <v>4610</v>
      </c>
      <c r="AH148" s="438" t="s">
        <v>4611</v>
      </c>
      <c r="AI148" s="438" t="s">
        <v>4612</v>
      </c>
      <c r="AJ148" s="438" t="s">
        <v>4613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3232</v>
      </c>
      <c r="BE148" s="357" t="s">
        <v>3232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4147</v>
      </c>
      <c r="BT148" s="117"/>
    </row>
    <row r="149" spans="1:72" ht="15.75" customHeight="1">
      <c r="A149" s="129" t="s">
        <v>17</v>
      </c>
      <c r="B149" s="110" t="s">
        <v>1095</v>
      </c>
      <c r="C149" s="409" t="s">
        <v>4614</v>
      </c>
      <c r="D149" s="317">
        <v>5183783</v>
      </c>
      <c r="E149" s="311" t="s">
        <v>204</v>
      </c>
      <c r="F149" s="311" t="s">
        <v>19</v>
      </c>
      <c r="G149" s="311" t="s">
        <v>4615</v>
      </c>
      <c r="H149" s="311">
        <f>IFERROR(VLOOKUP(G149,'Cadastro de assessores'!A:B,2,FALSE),"Não Cadastrado")</f>
        <v>12330</v>
      </c>
      <c r="I149" s="311"/>
      <c r="J149" s="26" t="s">
        <v>4136</v>
      </c>
      <c r="K149" s="311" t="s">
        <v>215</v>
      </c>
      <c r="L149" s="443">
        <v>44701</v>
      </c>
      <c r="M149" s="443">
        <v>44701</v>
      </c>
      <c r="N149" s="317"/>
      <c r="O149" s="317" t="s">
        <v>4151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208</v>
      </c>
      <c r="U149" s="310" t="s">
        <v>4160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1124</v>
      </c>
      <c r="C150" s="461" t="s">
        <v>1121</v>
      </c>
      <c r="D150" s="442">
        <v>3714503</v>
      </c>
      <c r="E150" s="311" t="s">
        <v>18</v>
      </c>
      <c r="F150" s="311" t="s">
        <v>76</v>
      </c>
      <c r="G150" s="311" t="s">
        <v>77</v>
      </c>
      <c r="H150" s="311">
        <f>IFERROR(VLOOKUP(G150,'Cadastro de assessores'!A:B,2,FALSE),"Não Cadastrado")</f>
        <v>12331</v>
      </c>
      <c r="I150" s="311"/>
      <c r="J150" s="26" t="s">
        <v>4136</v>
      </c>
      <c r="K150" s="311" t="s">
        <v>215</v>
      </c>
      <c r="L150" s="443">
        <v>44614</v>
      </c>
      <c r="M150" s="443">
        <v>44614</v>
      </c>
      <c r="N150" s="317"/>
      <c r="O150" s="317" t="s">
        <v>4151</v>
      </c>
      <c r="P150" s="407">
        <v>7.0000000000000001E-3</v>
      </c>
      <c r="Q150" s="322" t="s">
        <v>4616</v>
      </c>
      <c r="R150" s="437"/>
      <c r="S150" s="310" t="str">
        <f t="shared" si="12"/>
        <v>Não Qualificado</v>
      </c>
      <c r="T150" s="310" t="s">
        <v>208</v>
      </c>
      <c r="U150" s="310" t="s">
        <v>4617</v>
      </c>
      <c r="V150" s="310" t="s">
        <v>1125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4147</v>
      </c>
      <c r="BT150" s="117"/>
    </row>
    <row r="151" spans="1:72" ht="15.75" customHeight="1">
      <c r="A151" s="129" t="s">
        <v>17</v>
      </c>
      <c r="B151" s="110" t="s">
        <v>4618</v>
      </c>
      <c r="C151" s="409" t="s">
        <v>4619</v>
      </c>
      <c r="D151" s="317">
        <v>6121090</v>
      </c>
      <c r="E151" s="310" t="s">
        <v>18</v>
      </c>
      <c r="F151" s="310" t="s">
        <v>76</v>
      </c>
      <c r="G151" s="310" t="s">
        <v>88</v>
      </c>
      <c r="H151" s="310" t="str">
        <f>IFERROR(VLOOKUP(G151,'Cadastro de assessores'!A:B,2,FALSE),"Não Cadastrado")</f>
        <v>18009</v>
      </c>
      <c r="I151" s="310"/>
      <c r="J151" s="26" t="s">
        <v>206</v>
      </c>
      <c r="K151" s="310" t="s">
        <v>4142</v>
      </c>
      <c r="L151" s="406"/>
      <c r="M151" s="406">
        <v>44421</v>
      </c>
      <c r="N151" s="406">
        <v>44685</v>
      </c>
      <c r="O151" s="310" t="s">
        <v>4137</v>
      </c>
      <c r="P151" s="407">
        <v>0.02</v>
      </c>
      <c r="Q151" s="178" t="s">
        <v>4620</v>
      </c>
      <c r="R151" s="437"/>
      <c r="S151" s="310" t="str">
        <f t="shared" si="12"/>
        <v>Não Qualificado</v>
      </c>
      <c r="T151" s="310" t="s">
        <v>208</v>
      </c>
      <c r="U151" s="317" t="s">
        <v>4621</v>
      </c>
      <c r="V151" s="310" t="s">
        <v>276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3232</v>
      </c>
      <c r="BE151" s="357" t="s">
        <v>3232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4147</v>
      </c>
      <c r="BT151" s="117"/>
    </row>
    <row r="152" spans="1:72" ht="17.25" customHeight="1">
      <c r="A152" s="129" t="s">
        <v>17</v>
      </c>
      <c r="B152" s="110" t="s">
        <v>1134</v>
      </c>
      <c r="C152" s="409" t="s">
        <v>1132</v>
      </c>
      <c r="D152" s="442">
        <v>8203715</v>
      </c>
      <c r="E152" s="311" t="s">
        <v>18</v>
      </c>
      <c r="F152" s="311" t="s">
        <v>19</v>
      </c>
      <c r="G152" s="311" t="s">
        <v>97</v>
      </c>
      <c r="H152" s="311">
        <f>IFERROR(VLOOKUP(G152,'Cadastro de assessores'!A:B,2,FALSE),"Não Cadastrado")</f>
        <v>12344</v>
      </c>
      <c r="I152" s="311"/>
      <c r="J152" s="26" t="s">
        <v>4136</v>
      </c>
      <c r="K152" s="311" t="s">
        <v>215</v>
      </c>
      <c r="L152" s="443">
        <v>44649</v>
      </c>
      <c r="M152" s="443">
        <v>44655</v>
      </c>
      <c r="N152" s="317"/>
      <c r="O152" s="317" t="s">
        <v>4151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208</v>
      </c>
      <c r="U152" s="310" t="s">
        <v>4165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4622</v>
      </c>
      <c r="C153" s="409" t="s">
        <v>4623</v>
      </c>
      <c r="D153" s="317">
        <v>0</v>
      </c>
      <c r="E153" s="310" t="s">
        <v>18</v>
      </c>
      <c r="F153" s="310" t="s">
        <v>76</v>
      </c>
      <c r="G153" s="310" t="s">
        <v>88</v>
      </c>
      <c r="H153" s="310" t="str">
        <f>IFERROR(VLOOKUP(G153,'Cadastro de assessores'!A:B,2,FALSE),"Não Cadastrado")</f>
        <v>18009</v>
      </c>
      <c r="I153" s="310"/>
      <c r="J153" s="26" t="s">
        <v>206</v>
      </c>
      <c r="K153" s="310" t="s">
        <v>4142</v>
      </c>
      <c r="L153" s="406">
        <v>44300</v>
      </c>
      <c r="M153" s="406">
        <v>44300</v>
      </c>
      <c r="N153" s="406">
        <v>44651</v>
      </c>
      <c r="O153" s="310" t="s">
        <v>4143</v>
      </c>
      <c r="P153" s="407">
        <v>1.2E-2</v>
      </c>
      <c r="Q153" s="440" t="s">
        <v>4624</v>
      </c>
      <c r="R153" s="437"/>
      <c r="S153" s="310" t="str">
        <f t="shared" si="12"/>
        <v>Não Qualificado</v>
      </c>
      <c r="T153" s="310" t="s">
        <v>208</v>
      </c>
      <c r="U153" s="310" t="s">
        <v>4195</v>
      </c>
      <c r="V153" s="310" t="s">
        <v>276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3232</v>
      </c>
      <c r="BE153" s="357" t="s">
        <v>3232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4147</v>
      </c>
      <c r="BT153" s="117"/>
    </row>
    <row r="154" spans="1:72" ht="15.75" customHeight="1">
      <c r="A154" s="129" t="s">
        <v>17</v>
      </c>
      <c r="B154" s="110" t="s">
        <v>1144</v>
      </c>
      <c r="C154" s="409" t="s">
        <v>4625</v>
      </c>
      <c r="D154" s="317">
        <v>3561110</v>
      </c>
      <c r="E154" s="311" t="s">
        <v>18</v>
      </c>
      <c r="F154" s="311" t="s">
        <v>19</v>
      </c>
      <c r="G154" s="317" t="s">
        <v>1077</v>
      </c>
      <c r="H154" s="317">
        <f>IFERROR(VLOOKUP(G154,'Cadastro de assessores'!A:B,2,FALSE),"Não Cadastrado")</f>
        <v>12342</v>
      </c>
      <c r="I154" s="317"/>
      <c r="J154" s="26" t="s">
        <v>4136</v>
      </c>
      <c r="K154" s="311" t="s">
        <v>215</v>
      </c>
      <c r="L154" s="443">
        <v>44656</v>
      </c>
      <c r="M154" s="443">
        <v>44658</v>
      </c>
      <c r="N154" s="317"/>
      <c r="O154" s="317" t="s">
        <v>4151</v>
      </c>
      <c r="P154" s="407">
        <v>7.0000000000000001E-3</v>
      </c>
      <c r="Q154" s="178" t="s">
        <v>4626</v>
      </c>
      <c r="R154" s="437"/>
      <c r="S154" s="310" t="str">
        <f t="shared" si="12"/>
        <v>Não Qualificado</v>
      </c>
      <c r="T154" s="310" t="s">
        <v>208</v>
      </c>
      <c r="U154" s="317" t="s">
        <v>4165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4627</v>
      </c>
      <c r="C155" s="129" t="s">
        <v>4628</v>
      </c>
      <c r="D155" s="310">
        <v>4403399</v>
      </c>
      <c r="E155" s="310" t="s">
        <v>204</v>
      </c>
      <c r="F155" s="310" t="s">
        <v>19</v>
      </c>
      <c r="G155" s="310" t="s">
        <v>4416</v>
      </c>
      <c r="H155" s="310" t="str">
        <f>IFERROR(VLOOKUP(G155,'Cadastro de assessores'!A:B,2,FALSE),"Não Cadastrado")</f>
        <v>15049</v>
      </c>
      <c r="I155" s="310"/>
      <c r="J155" s="26" t="s">
        <v>206</v>
      </c>
      <c r="K155" s="310" t="s">
        <v>4142</v>
      </c>
      <c r="L155" s="406">
        <v>44074</v>
      </c>
      <c r="M155" s="406">
        <v>44074</v>
      </c>
      <c r="N155" s="406">
        <v>44627</v>
      </c>
      <c r="O155" s="310" t="s">
        <v>4154</v>
      </c>
      <c r="P155" s="407">
        <v>1.2E-2</v>
      </c>
      <c r="Q155" s="440" t="s">
        <v>4629</v>
      </c>
      <c r="R155" s="437"/>
      <c r="S155" s="310" t="str">
        <f t="shared" si="12"/>
        <v>Não Qualificado</v>
      </c>
      <c r="T155" s="310" t="s">
        <v>208</v>
      </c>
      <c r="U155" s="310" t="s">
        <v>4558</v>
      </c>
      <c r="V155" s="310" t="s">
        <v>19</v>
      </c>
      <c r="W155" s="438" t="s">
        <v>4146</v>
      </c>
      <c r="X155" s="438" t="s">
        <v>4146</v>
      </c>
      <c r="Y155" s="438" t="s">
        <v>4146</v>
      </c>
      <c r="Z155" s="438" t="s">
        <v>4146</v>
      </c>
      <c r="AA155" s="438" t="s">
        <v>4146</v>
      </c>
      <c r="AB155" s="438" t="s">
        <v>4146</v>
      </c>
      <c r="AC155" s="438" t="s">
        <v>4146</v>
      </c>
      <c r="AD155" s="438" t="s">
        <v>4146</v>
      </c>
      <c r="AE155" s="438" t="s">
        <v>4146</v>
      </c>
      <c r="AF155" s="438" t="s">
        <v>4146</v>
      </c>
      <c r="AG155" s="438" t="s">
        <v>4630</v>
      </c>
      <c r="AH155" s="438" t="s">
        <v>4631</v>
      </c>
      <c r="AI155" s="438" t="s">
        <v>4632</v>
      </c>
      <c r="AJ155" s="438" t="s">
        <v>4633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3232</v>
      </c>
      <c r="BE155" s="357" t="s">
        <v>3232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4147</v>
      </c>
      <c r="BT155" s="117"/>
    </row>
    <row r="156" spans="1:72" ht="15.75" customHeight="1">
      <c r="A156" s="129" t="s">
        <v>17</v>
      </c>
      <c r="B156" s="110" t="s">
        <v>4634</v>
      </c>
      <c r="C156" s="409" t="s">
        <v>4635</v>
      </c>
      <c r="D156" s="317">
        <v>5599659</v>
      </c>
      <c r="E156" s="311" t="s">
        <v>204</v>
      </c>
      <c r="F156" s="311" t="s">
        <v>19</v>
      </c>
      <c r="G156" s="317" t="s">
        <v>3100</v>
      </c>
      <c r="H156" s="317">
        <f>IFERROR(VLOOKUP(G156,'Cadastro de assessores'!A:B,2,FALSE),"Não Cadastrado")</f>
        <v>12347</v>
      </c>
      <c r="I156" s="317"/>
      <c r="J156" s="26" t="s">
        <v>4136</v>
      </c>
      <c r="K156" s="311" t="s">
        <v>215</v>
      </c>
      <c r="L156" s="435">
        <v>44341</v>
      </c>
      <c r="M156" s="435">
        <v>44344</v>
      </c>
      <c r="N156" s="317"/>
      <c r="O156" s="317" t="s">
        <v>4151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208</v>
      </c>
      <c r="U156" s="317" t="s">
        <v>4160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4147</v>
      </c>
      <c r="BT156" s="117"/>
    </row>
    <row r="157" spans="1:72" ht="15.75" customHeight="1">
      <c r="A157" s="129" t="s">
        <v>17</v>
      </c>
      <c r="B157" s="110" t="s">
        <v>4636</v>
      </c>
      <c r="C157" s="129" t="s">
        <v>4637</v>
      </c>
      <c r="D157" s="310">
        <v>4743699</v>
      </c>
      <c r="E157" s="310" t="s">
        <v>204</v>
      </c>
      <c r="F157" s="310" t="s">
        <v>19</v>
      </c>
      <c r="G157" s="310" t="s">
        <v>3977</v>
      </c>
      <c r="H157" s="310" t="str">
        <f>IFERROR(VLOOKUP(G157,'Cadastro de assessores'!A:B,2,FALSE),"Não Cadastrado")</f>
        <v>14574</v>
      </c>
      <c r="I157" s="310"/>
      <c r="J157" s="26" t="s">
        <v>206</v>
      </c>
      <c r="K157" s="310" t="s">
        <v>4142</v>
      </c>
      <c r="L157" s="406">
        <v>44211</v>
      </c>
      <c r="M157" s="406">
        <v>44211</v>
      </c>
      <c r="N157" s="406">
        <v>44803</v>
      </c>
      <c r="O157" s="310" t="s">
        <v>4143</v>
      </c>
      <c r="P157" s="407">
        <v>1.4999999999999999E-2</v>
      </c>
      <c r="Q157" s="440" t="s">
        <v>4638</v>
      </c>
      <c r="R157" s="437"/>
      <c r="S157" s="310" t="str">
        <f t="shared" si="12"/>
        <v/>
      </c>
      <c r="T157" s="310" t="s">
        <v>208</v>
      </c>
      <c r="U157" s="310" t="s">
        <v>4145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4147</v>
      </c>
      <c r="BT157" s="117"/>
    </row>
    <row r="158" spans="1:72" ht="15.75" customHeight="1">
      <c r="A158" s="129" t="s">
        <v>17</v>
      </c>
      <c r="B158" s="110" t="s">
        <v>4639</v>
      </c>
      <c r="C158" s="129" t="s">
        <v>4640</v>
      </c>
      <c r="D158" s="310">
        <v>4695581</v>
      </c>
      <c r="E158" s="311" t="s">
        <v>204</v>
      </c>
      <c r="F158" s="311" t="s">
        <v>19</v>
      </c>
      <c r="G158" s="311" t="s">
        <v>4453</v>
      </c>
      <c r="H158" s="311" t="str">
        <f>IFERROR(VLOOKUP(G158,'Cadastro de assessores'!A:B,2,FALSE),"Não Cadastrado")</f>
        <v>19157</v>
      </c>
      <c r="I158" s="311"/>
      <c r="J158" s="26" t="s">
        <v>4136</v>
      </c>
      <c r="K158" s="311" t="s">
        <v>215</v>
      </c>
      <c r="L158" s="436">
        <v>44186</v>
      </c>
      <c r="M158" s="436">
        <v>44193</v>
      </c>
      <c r="N158" s="317"/>
      <c r="O158" s="317" t="s">
        <v>4137</v>
      </c>
      <c r="P158" s="407">
        <v>0.02</v>
      </c>
      <c r="Q158" s="440"/>
      <c r="R158" s="437"/>
      <c r="S158" s="310" t="str">
        <f t="shared" si="12"/>
        <v/>
      </c>
      <c r="T158" s="310" t="s">
        <v>208</v>
      </c>
      <c r="U158" s="310" t="s">
        <v>4641</v>
      </c>
      <c r="V158" s="310" t="s">
        <v>19</v>
      </c>
      <c r="W158" s="438" t="s">
        <v>4146</v>
      </c>
      <c r="X158" s="438" t="s">
        <v>4146</v>
      </c>
      <c r="Y158" s="438" t="s">
        <v>4146</v>
      </c>
      <c r="Z158" s="438" t="s">
        <v>4146</v>
      </c>
      <c r="AA158" s="438" t="s">
        <v>4146</v>
      </c>
      <c r="AB158" s="438" t="s">
        <v>4146</v>
      </c>
      <c r="AC158" s="438" t="s">
        <v>4146</v>
      </c>
      <c r="AD158" s="438" t="s">
        <v>4146</v>
      </c>
      <c r="AE158" s="438" t="s">
        <v>4146</v>
      </c>
      <c r="AF158" s="438" t="s">
        <v>4146</v>
      </c>
      <c r="AG158" s="438" t="s">
        <v>4146</v>
      </c>
      <c r="AH158" s="438" t="s">
        <v>4146</v>
      </c>
      <c r="AI158" s="438" t="s">
        <v>4146</v>
      </c>
      <c r="AJ158" s="438" t="s">
        <v>4146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4642</v>
      </c>
      <c r="C159" s="461" t="s">
        <v>4643</v>
      </c>
      <c r="D159" s="446">
        <v>3274958</v>
      </c>
      <c r="E159" s="311" t="s">
        <v>204</v>
      </c>
      <c r="F159" s="311" t="s">
        <v>19</v>
      </c>
      <c r="G159" s="311" t="s">
        <v>4407</v>
      </c>
      <c r="H159" s="311" t="str">
        <f>IFERROR(VLOOKUP(G159,'Cadastro de assessores'!A:B,2,FALSE),"Não Cadastrado")</f>
        <v>19634</v>
      </c>
      <c r="I159" s="311"/>
      <c r="J159" s="26" t="s">
        <v>4136</v>
      </c>
      <c r="K159" s="311" t="s">
        <v>215</v>
      </c>
      <c r="L159" s="443">
        <v>44714</v>
      </c>
      <c r="M159" s="443">
        <v>44714</v>
      </c>
      <c r="N159" s="317"/>
      <c r="O159" s="317" t="s">
        <v>4151</v>
      </c>
      <c r="P159" s="407">
        <v>7.0000000000000001E-3</v>
      </c>
      <c r="Q159" s="178" t="s">
        <v>4644</v>
      </c>
      <c r="R159" s="437"/>
      <c r="S159" s="310"/>
      <c r="T159" s="310" t="s">
        <v>208</v>
      </c>
      <c r="U159" s="310" t="s">
        <v>4282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3232</v>
      </c>
      <c r="BE159" s="357" t="s">
        <v>3232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4147</v>
      </c>
      <c r="BT159" s="117"/>
    </row>
    <row r="160" spans="1:72" ht="15.75" customHeight="1">
      <c r="A160" s="129" t="s">
        <v>17</v>
      </c>
      <c r="B160" s="110" t="s">
        <v>1171</v>
      </c>
      <c r="C160" s="461" t="s">
        <v>4645</v>
      </c>
      <c r="D160" s="446">
        <v>6986262</v>
      </c>
      <c r="E160" s="311" t="s">
        <v>18</v>
      </c>
      <c r="F160" s="311" t="s">
        <v>76</v>
      </c>
      <c r="G160" s="311" t="s">
        <v>88</v>
      </c>
      <c r="H160" s="311" t="str">
        <f>IFERROR(VLOOKUP(G160,'Cadastro de assessores'!A:B,2,FALSE),"Não Cadastrado")</f>
        <v>18009</v>
      </c>
      <c r="I160" s="311"/>
      <c r="J160" s="26" t="s">
        <v>4136</v>
      </c>
      <c r="K160" s="311" t="s">
        <v>215</v>
      </c>
      <c r="L160" s="435">
        <v>44508</v>
      </c>
      <c r="M160" s="435">
        <v>44503</v>
      </c>
      <c r="N160" s="410">
        <v>45033</v>
      </c>
      <c r="O160" s="317" t="s">
        <v>4191</v>
      </c>
      <c r="P160" s="407">
        <v>8.0000000000000002E-3</v>
      </c>
      <c r="Q160" s="178" t="s">
        <v>4646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208</v>
      </c>
      <c r="U160" s="310" t="s">
        <v>4282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4147</v>
      </c>
      <c r="BT160" s="117"/>
    </row>
    <row r="161" spans="1:72" ht="15.75" customHeight="1">
      <c r="A161" s="129" t="s">
        <v>17</v>
      </c>
      <c r="B161" s="110" t="s">
        <v>4647</v>
      </c>
      <c r="C161" s="129" t="s">
        <v>4648</v>
      </c>
      <c r="D161" s="310">
        <v>395136</v>
      </c>
      <c r="E161" s="310" t="s">
        <v>18</v>
      </c>
      <c r="F161" s="310" t="s">
        <v>19</v>
      </c>
      <c r="G161" s="310" t="s">
        <v>4649</v>
      </c>
      <c r="H161" s="310" t="str">
        <f>IFERROR(VLOOKUP(G161,'Cadastro de assessores'!A:B,2,FALSE),"Não Cadastrado")</f>
        <v>12846</v>
      </c>
      <c r="I161" s="310"/>
      <c r="J161" s="26" t="s">
        <v>206</v>
      </c>
      <c r="K161" s="310" t="s">
        <v>4142</v>
      </c>
      <c r="L161" s="406">
        <v>44260</v>
      </c>
      <c r="M161" s="406">
        <v>44260</v>
      </c>
      <c r="N161" s="406">
        <v>44378</v>
      </c>
      <c r="O161" s="310" t="s">
        <v>4158</v>
      </c>
      <c r="P161" s="407">
        <v>5.0000000000000001E-3</v>
      </c>
      <c r="Q161" s="460" t="s">
        <v>4650</v>
      </c>
      <c r="R161" s="437"/>
      <c r="S161" s="310" t="str">
        <f t="shared" si="13"/>
        <v/>
      </c>
      <c r="T161" s="310" t="s">
        <v>208</v>
      </c>
      <c r="U161" s="310" t="s">
        <v>4181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3232</v>
      </c>
      <c r="BE161" s="357" t="s">
        <v>3232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4147</v>
      </c>
      <c r="BT161" s="117"/>
    </row>
    <row r="162" spans="1:72" ht="15.75" customHeight="1">
      <c r="A162" s="129" t="s">
        <v>17</v>
      </c>
      <c r="B162" s="110" t="s">
        <v>4651</v>
      </c>
      <c r="C162" s="409" t="s">
        <v>4652</v>
      </c>
      <c r="D162" s="442">
        <v>9225581</v>
      </c>
      <c r="E162" s="311" t="s">
        <v>18</v>
      </c>
      <c r="F162" s="311" t="s">
        <v>76</v>
      </c>
      <c r="G162" s="311" t="s">
        <v>77</v>
      </c>
      <c r="H162" s="310">
        <f>IFERROR(VLOOKUP(G162,'Cadastro de assessores'!A:B,2,FALSE),"Não Cadastrado")</f>
        <v>12331</v>
      </c>
      <c r="I162" s="310"/>
      <c r="J162" s="26" t="s">
        <v>4136</v>
      </c>
      <c r="K162" s="310" t="s">
        <v>224</v>
      </c>
      <c r="L162" s="459" t="s">
        <v>3443</v>
      </c>
      <c r="M162" s="459"/>
      <c r="N162" s="317"/>
      <c r="O162" s="317" t="s">
        <v>4154</v>
      </c>
      <c r="P162" s="407">
        <v>0.01</v>
      </c>
      <c r="Q162" s="460" t="s">
        <v>4653</v>
      </c>
      <c r="R162" s="437"/>
      <c r="S162" s="310"/>
      <c r="T162" s="310"/>
      <c r="U162" s="310"/>
      <c r="V162" s="310" t="s">
        <v>76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4147</v>
      </c>
      <c r="BT162" s="117"/>
    </row>
    <row r="163" spans="1:72" ht="15.75" customHeight="1">
      <c r="A163" s="129" t="s">
        <v>17</v>
      </c>
      <c r="B163" s="110" t="s">
        <v>1198</v>
      </c>
      <c r="C163" s="409" t="s">
        <v>3420</v>
      </c>
      <c r="D163" s="442">
        <v>2551563</v>
      </c>
      <c r="E163" s="311" t="s">
        <v>18</v>
      </c>
      <c r="F163" s="311" t="s">
        <v>19</v>
      </c>
      <c r="G163" s="311" t="s">
        <v>97</v>
      </c>
      <c r="H163" s="311">
        <f>IFERROR(VLOOKUP(G163,'Cadastro de assessores'!A:B,2,FALSE),"Não Cadastrado")</f>
        <v>12344</v>
      </c>
      <c r="I163" s="311"/>
      <c r="J163" s="26" t="s">
        <v>4136</v>
      </c>
      <c r="K163" s="311" t="s">
        <v>215</v>
      </c>
      <c r="L163" s="443">
        <v>44644</v>
      </c>
      <c r="M163" s="443">
        <v>44644</v>
      </c>
      <c r="N163" s="317"/>
      <c r="O163" s="317" t="s">
        <v>4151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208</v>
      </c>
      <c r="U163" s="310" t="s">
        <v>4282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4654</v>
      </c>
      <c r="C164" s="409" t="s">
        <v>4655</v>
      </c>
      <c r="D164" s="442">
        <v>2160689</v>
      </c>
      <c r="E164" s="311" t="s">
        <v>18</v>
      </c>
      <c r="F164" s="311" t="s">
        <v>76</v>
      </c>
      <c r="G164" s="311" t="s">
        <v>77</v>
      </c>
      <c r="H164" s="446">
        <f>IFERROR(VLOOKUP(G164,'Cadastro de assessores'!A:B,2,FALSE),"Não Cadastrado")</f>
        <v>12331</v>
      </c>
      <c r="I164" s="446"/>
      <c r="J164" s="26" t="s">
        <v>215</v>
      </c>
      <c r="K164" s="311" t="s">
        <v>215</v>
      </c>
      <c r="L164" s="443">
        <v>44645</v>
      </c>
      <c r="M164" s="443">
        <v>44645</v>
      </c>
      <c r="N164" s="317"/>
      <c r="O164" s="317" t="s">
        <v>4143</v>
      </c>
      <c r="P164" s="407">
        <v>1.4999999999999999E-2</v>
      </c>
      <c r="Q164" s="440" t="s">
        <v>4656</v>
      </c>
      <c r="R164" s="437"/>
      <c r="S164" s="310" t="str">
        <f t="shared" si="14"/>
        <v>Não Qualificado</v>
      </c>
      <c r="T164" s="310" t="s">
        <v>208</v>
      </c>
      <c r="U164" s="317" t="s">
        <v>4657</v>
      </c>
      <c r="V164" s="310" t="s">
        <v>1419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3232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4658</v>
      </c>
      <c r="C165" s="409" t="s">
        <v>4659</v>
      </c>
      <c r="D165" s="317">
        <v>6486558</v>
      </c>
      <c r="E165" s="311" t="s">
        <v>18</v>
      </c>
      <c r="F165" s="311" t="s">
        <v>19</v>
      </c>
      <c r="G165" s="446" t="s">
        <v>3984</v>
      </c>
      <c r="H165" s="446" t="str">
        <f>IFERROR(VLOOKUP(G165,'Cadastro de assessores'!A:B,2,FALSE),"Não Cadastrado")</f>
        <v>14739</v>
      </c>
      <c r="I165" s="446"/>
      <c r="J165" s="26" t="s">
        <v>215</v>
      </c>
      <c r="K165" s="311" t="s">
        <v>215</v>
      </c>
      <c r="L165" s="435">
        <v>44439</v>
      </c>
      <c r="M165" s="435">
        <v>44447</v>
      </c>
      <c r="N165" s="317"/>
      <c r="O165" s="317" t="s">
        <v>4143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208</v>
      </c>
      <c r="U165" s="317" t="s">
        <v>4660</v>
      </c>
      <c r="V165" s="310" t="s">
        <v>276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1231</v>
      </c>
      <c r="C166" s="468" t="s">
        <v>1228</v>
      </c>
      <c r="D166" s="317">
        <v>7032839</v>
      </c>
      <c r="E166" s="311" t="s">
        <v>18</v>
      </c>
      <c r="F166" s="311" t="s">
        <v>19</v>
      </c>
      <c r="G166" s="317" t="s">
        <v>3984</v>
      </c>
      <c r="H166" s="446" t="str">
        <f>IFERROR(VLOOKUP(G166,'Cadastro de assessores'!A:B,2,FALSE),"Não Cadastrado")</f>
        <v>14739</v>
      </c>
      <c r="I166" s="446"/>
      <c r="J166" s="26" t="s">
        <v>4136</v>
      </c>
      <c r="K166" s="311" t="s">
        <v>215</v>
      </c>
      <c r="L166" s="435">
        <v>44508</v>
      </c>
      <c r="M166" s="435">
        <v>44509</v>
      </c>
      <c r="N166" s="317"/>
      <c r="O166" s="317" t="s">
        <v>4151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208</v>
      </c>
      <c r="U166" s="317" t="s">
        <v>4660</v>
      </c>
      <c r="V166" s="310" t="s">
        <v>276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1231</v>
      </c>
      <c r="C167" s="468" t="s">
        <v>1228</v>
      </c>
      <c r="D167" s="317">
        <v>7046433</v>
      </c>
      <c r="E167" s="311" t="s">
        <v>18</v>
      </c>
      <c r="F167" s="311" t="s">
        <v>19</v>
      </c>
      <c r="G167" s="317" t="s">
        <v>3984</v>
      </c>
      <c r="H167" s="446" t="str">
        <f>IFERROR(VLOOKUP(G167,'Cadastro de assessores'!A:B,2,FALSE),"Não Cadastrado")</f>
        <v>14739</v>
      </c>
      <c r="I167" s="446"/>
      <c r="J167" s="26" t="s">
        <v>4136</v>
      </c>
      <c r="K167" s="311" t="s">
        <v>215</v>
      </c>
      <c r="L167" s="435">
        <v>44508</v>
      </c>
      <c r="M167" s="435">
        <v>44508</v>
      </c>
      <c r="N167" s="317"/>
      <c r="O167" s="317" t="s">
        <v>4158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208</v>
      </c>
      <c r="U167" s="317" t="s">
        <v>4660</v>
      </c>
      <c r="V167" s="310" t="s">
        <v>276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4661</v>
      </c>
      <c r="C168" s="129" t="s">
        <v>4662</v>
      </c>
      <c r="D168" s="310">
        <v>4947409</v>
      </c>
      <c r="E168" s="311" t="s">
        <v>18</v>
      </c>
      <c r="F168" s="311" t="s">
        <v>19</v>
      </c>
      <c r="G168" s="311" t="s">
        <v>4663</v>
      </c>
      <c r="H168" s="311" t="str">
        <f>IFERROR(VLOOKUP(G168,'Cadastro de assessores'!A:B,2,FALSE),"Não Cadastrado")</f>
        <v>13896</v>
      </c>
      <c r="I168" s="311"/>
      <c r="J168" s="26" t="s">
        <v>4136</v>
      </c>
      <c r="K168" s="311" t="s">
        <v>215</v>
      </c>
      <c r="L168" s="435">
        <v>44272</v>
      </c>
      <c r="M168" s="435">
        <v>44260</v>
      </c>
      <c r="N168" s="310"/>
      <c r="O168" s="310" t="s">
        <v>4158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208</v>
      </c>
      <c r="U168" s="310" t="s">
        <v>4195</v>
      </c>
      <c r="V168" s="310" t="s">
        <v>276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4147</v>
      </c>
      <c r="BT168" s="117"/>
    </row>
    <row r="169" spans="1:72" ht="15.75" customHeight="1">
      <c r="A169" s="129" t="s">
        <v>17</v>
      </c>
      <c r="B169" s="110" t="s">
        <v>4664</v>
      </c>
      <c r="C169" s="129" t="s">
        <v>4665</v>
      </c>
      <c r="D169" s="310">
        <v>4622255</v>
      </c>
      <c r="E169" s="311" t="s">
        <v>204</v>
      </c>
      <c r="F169" s="311" t="s">
        <v>19</v>
      </c>
      <c r="G169" s="311" t="s">
        <v>4453</v>
      </c>
      <c r="H169" s="311" t="str">
        <f>IFERROR(VLOOKUP(G169,'Cadastro de assessores'!A:B,2,FALSE),"Não Cadastrado")</f>
        <v>19157</v>
      </c>
      <c r="I169" s="311"/>
      <c r="J169" s="26" t="s">
        <v>4136</v>
      </c>
      <c r="K169" s="310" t="s">
        <v>224</v>
      </c>
      <c r="L169" s="310" t="s">
        <v>3443</v>
      </c>
      <c r="M169" s="456" t="s">
        <v>3981</v>
      </c>
      <c r="N169" s="310"/>
      <c r="O169" s="310" t="s">
        <v>4143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208</v>
      </c>
      <c r="U169" s="310" t="s">
        <v>4172</v>
      </c>
      <c r="V169" s="310" t="s">
        <v>19</v>
      </c>
      <c r="W169" s="438" t="s">
        <v>4146</v>
      </c>
      <c r="X169" s="438" t="s">
        <v>4146</v>
      </c>
      <c r="Y169" s="438" t="s">
        <v>4146</v>
      </c>
      <c r="Z169" s="438" t="s">
        <v>4146</v>
      </c>
      <c r="AA169" s="438" t="s">
        <v>4146</v>
      </c>
      <c r="AB169" s="438" t="s">
        <v>4146</v>
      </c>
      <c r="AC169" s="438" t="s">
        <v>4146</v>
      </c>
      <c r="AD169" s="438" t="s">
        <v>4146</v>
      </c>
      <c r="AE169" s="438" t="s">
        <v>4146</v>
      </c>
      <c r="AF169" s="438" t="s">
        <v>4146</v>
      </c>
      <c r="AG169" s="438" t="s">
        <v>4146</v>
      </c>
      <c r="AH169" s="438" t="s">
        <v>4146</v>
      </c>
      <c r="AI169" s="438" t="s">
        <v>4146</v>
      </c>
      <c r="AJ169" s="438" t="s">
        <v>4146</v>
      </c>
      <c r="AK169" s="357" t="s">
        <v>3443</v>
      </c>
      <c r="AL169" s="357"/>
      <c r="AM169" s="357" t="s">
        <v>3443</v>
      </c>
      <c r="AN169" s="357" t="s">
        <v>3443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3232</v>
      </c>
      <c r="BE169" s="357" t="s">
        <v>3232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4666</v>
      </c>
      <c r="C170" s="409" t="s">
        <v>4667</v>
      </c>
      <c r="D170" s="317">
        <v>394871</v>
      </c>
      <c r="E170" s="311" t="s">
        <v>18</v>
      </c>
      <c r="F170" s="311" t="s">
        <v>19</v>
      </c>
      <c r="G170" s="311" t="s">
        <v>97</v>
      </c>
      <c r="H170" s="311">
        <v>12344</v>
      </c>
      <c r="I170" s="311"/>
      <c r="J170" s="26" t="s">
        <v>4136</v>
      </c>
      <c r="K170" s="311" t="s">
        <v>215</v>
      </c>
      <c r="L170" s="435">
        <v>44757</v>
      </c>
      <c r="M170" s="435">
        <v>44757</v>
      </c>
      <c r="N170" s="310"/>
      <c r="O170" s="310" t="s">
        <v>4154</v>
      </c>
      <c r="P170" s="407">
        <v>1.2E-2</v>
      </c>
      <c r="Q170" s="440" t="s">
        <v>4668</v>
      </c>
      <c r="R170" s="437"/>
      <c r="S170" s="310"/>
      <c r="T170" s="310" t="s">
        <v>208</v>
      </c>
      <c r="U170" s="310" t="s">
        <v>4165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4669</v>
      </c>
      <c r="C171" s="129" t="s">
        <v>4670</v>
      </c>
      <c r="D171" s="310">
        <v>4862815</v>
      </c>
      <c r="E171" s="310" t="s">
        <v>18</v>
      </c>
      <c r="F171" s="310" t="s">
        <v>76</v>
      </c>
      <c r="G171" s="310" t="s">
        <v>88</v>
      </c>
      <c r="H171" s="310" t="str">
        <f>IFERROR(VLOOKUP(G171,'Cadastro de assessores'!A:B,2,FALSE),"Não Cadastrado")</f>
        <v>18009</v>
      </c>
      <c r="I171" s="310"/>
      <c r="J171" s="26" t="s">
        <v>206</v>
      </c>
      <c r="K171" s="310" t="s">
        <v>4142</v>
      </c>
      <c r="L171" s="406">
        <v>44251</v>
      </c>
      <c r="M171" s="406">
        <v>44251</v>
      </c>
      <c r="N171" s="406">
        <v>44777</v>
      </c>
      <c r="O171" s="310" t="s">
        <v>4158</v>
      </c>
      <c r="P171" s="407">
        <v>2.5000000000000001E-2</v>
      </c>
      <c r="Q171" s="440" t="s">
        <v>4671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208</v>
      </c>
      <c r="U171" s="310" t="s">
        <v>4195</v>
      </c>
      <c r="V171" s="310" t="s">
        <v>276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4147</v>
      </c>
      <c r="BT171" s="117"/>
    </row>
    <row r="172" spans="1:72" ht="15.75" customHeight="1">
      <c r="A172" s="129" t="s">
        <v>17</v>
      </c>
      <c r="B172" s="110" t="s">
        <v>4672</v>
      </c>
      <c r="C172" s="409" t="s">
        <v>4673</v>
      </c>
      <c r="D172" s="317">
        <v>5171052</v>
      </c>
      <c r="E172" s="311" t="s">
        <v>18</v>
      </c>
      <c r="F172" s="311" t="s">
        <v>76</v>
      </c>
      <c r="G172" s="311" t="s">
        <v>88</v>
      </c>
      <c r="H172" s="311" t="str">
        <f>IFERROR(VLOOKUP(G172,'Cadastro de assessores'!A:B,2,FALSE),"Não Cadastrado")</f>
        <v>18009</v>
      </c>
      <c r="I172" s="311"/>
      <c r="J172" s="26" t="s">
        <v>215</v>
      </c>
      <c r="K172" s="311" t="s">
        <v>215</v>
      </c>
      <c r="L172" s="435">
        <v>44299</v>
      </c>
      <c r="M172" s="435">
        <v>44314</v>
      </c>
      <c r="N172" s="310"/>
      <c r="O172" s="310" t="s">
        <v>4158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208</v>
      </c>
      <c r="U172" s="310" t="s">
        <v>4674</v>
      </c>
      <c r="V172" s="310" t="s">
        <v>276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4675</v>
      </c>
      <c r="C173" s="129" t="s">
        <v>4676</v>
      </c>
      <c r="D173" s="310">
        <v>2218857</v>
      </c>
      <c r="E173" s="310" t="s">
        <v>204</v>
      </c>
      <c r="F173" s="310" t="s">
        <v>19</v>
      </c>
      <c r="G173" s="310" t="s">
        <v>3977</v>
      </c>
      <c r="H173" s="310" t="str">
        <f>IFERROR(VLOOKUP(G173,'Cadastro de assessores'!A:B,2,FALSE),"Não Cadastrado")</f>
        <v>14574</v>
      </c>
      <c r="I173" s="310"/>
      <c r="J173" s="26" t="s">
        <v>206</v>
      </c>
      <c r="K173" s="310" t="s">
        <v>4142</v>
      </c>
      <c r="L173" s="439">
        <v>44126</v>
      </c>
      <c r="M173" s="439">
        <v>44126</v>
      </c>
      <c r="N173" s="406">
        <v>44281</v>
      </c>
      <c r="O173" s="310" t="s">
        <v>4143</v>
      </c>
      <c r="P173" s="407">
        <v>1.4999999999999999E-2</v>
      </c>
      <c r="Q173" s="440" t="s">
        <v>4677</v>
      </c>
      <c r="R173" s="437"/>
      <c r="S173" s="310" t="str">
        <f t="shared" si="15"/>
        <v>Qualificado</v>
      </c>
      <c r="T173" s="310" t="s">
        <v>208</v>
      </c>
      <c r="U173" s="310" t="s">
        <v>4278</v>
      </c>
      <c r="V173" s="310" t="s">
        <v>19</v>
      </c>
      <c r="W173" s="438" t="s">
        <v>4146</v>
      </c>
      <c r="X173" s="438" t="s">
        <v>4146</v>
      </c>
      <c r="Y173" s="438" t="s">
        <v>4146</v>
      </c>
      <c r="Z173" s="438" t="s">
        <v>4146</v>
      </c>
      <c r="AA173" s="438" t="s">
        <v>4146</v>
      </c>
      <c r="AB173" s="438" t="s">
        <v>4146</v>
      </c>
      <c r="AC173" s="438" t="s">
        <v>4146</v>
      </c>
      <c r="AD173" s="438" t="s">
        <v>4146</v>
      </c>
      <c r="AE173" s="438" t="s">
        <v>4146</v>
      </c>
      <c r="AF173" s="438" t="s">
        <v>4146</v>
      </c>
      <c r="AG173" s="438" t="s">
        <v>4146</v>
      </c>
      <c r="AH173" s="438" t="s">
        <v>4146</v>
      </c>
      <c r="AI173" s="438" t="s">
        <v>4678</v>
      </c>
      <c r="AJ173" s="438" t="s">
        <v>4679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3232</v>
      </c>
      <c r="BE173" s="357" t="s">
        <v>3232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4147</v>
      </c>
      <c r="BT173" s="117"/>
    </row>
    <row r="174" spans="1:72" ht="15.75" customHeight="1">
      <c r="A174" s="129" t="s">
        <v>17</v>
      </c>
      <c r="B174" s="110" t="s">
        <v>1294</v>
      </c>
      <c r="C174" s="409" t="s">
        <v>1290</v>
      </c>
      <c r="D174" s="317">
        <v>2257037</v>
      </c>
      <c r="E174" s="311" t="s">
        <v>204</v>
      </c>
      <c r="F174" s="311" t="s">
        <v>19</v>
      </c>
      <c r="G174" s="311" t="s">
        <v>4615</v>
      </c>
      <c r="H174" s="311">
        <f>IFERROR(VLOOKUP(G174,'Cadastro de assessores'!A:B,2,FALSE),"Não Cadastrado")</f>
        <v>12330</v>
      </c>
      <c r="I174" s="311"/>
      <c r="J174" s="26" t="s">
        <v>4136</v>
      </c>
      <c r="K174" s="311" t="s">
        <v>215</v>
      </c>
      <c r="L174" s="443">
        <v>44684</v>
      </c>
      <c r="M174" s="443">
        <v>44706</v>
      </c>
      <c r="N174" s="310"/>
      <c r="O174" s="310" t="s">
        <v>4680</v>
      </c>
      <c r="P174" s="407">
        <v>2E-3</v>
      </c>
      <c r="Q174" s="178" t="s">
        <v>4668</v>
      </c>
      <c r="R174" s="437"/>
      <c r="S174" s="310"/>
      <c r="T174" s="310" t="s">
        <v>208</v>
      </c>
      <c r="U174" s="310" t="s">
        <v>4172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1294</v>
      </c>
      <c r="C175" s="409" t="s">
        <v>1290</v>
      </c>
      <c r="D175" s="317">
        <v>8588911</v>
      </c>
      <c r="E175" s="311" t="s">
        <v>204</v>
      </c>
      <c r="F175" s="311" t="s">
        <v>19</v>
      </c>
      <c r="G175" s="311" t="s">
        <v>4615</v>
      </c>
      <c r="H175" s="311">
        <f>IFERROR(VLOOKUP(G175,'Cadastro de assessores'!A:B,2,FALSE),"Não Cadastrado")</f>
        <v>12330</v>
      </c>
      <c r="I175" s="311"/>
      <c r="J175" s="26" t="s">
        <v>4136</v>
      </c>
      <c r="K175" s="311" t="s">
        <v>215</v>
      </c>
      <c r="L175" s="443">
        <v>44704</v>
      </c>
      <c r="M175" s="443">
        <v>44706</v>
      </c>
      <c r="N175" s="310"/>
      <c r="O175" s="310" t="s">
        <v>4154</v>
      </c>
      <c r="P175" s="407">
        <v>0.01</v>
      </c>
      <c r="Q175" s="440" t="s">
        <v>4681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208</v>
      </c>
      <c r="U175" s="310" t="s">
        <v>4172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1298</v>
      </c>
      <c r="C176" s="461" t="s">
        <v>4682</v>
      </c>
      <c r="D176" s="442">
        <v>7393141</v>
      </c>
      <c r="E176" s="311" t="s">
        <v>18</v>
      </c>
      <c r="F176" s="311" t="s">
        <v>76</v>
      </c>
      <c r="G176" s="311" t="s">
        <v>77</v>
      </c>
      <c r="H176" s="311">
        <f>IFERROR(VLOOKUP(G176,'Cadastro de assessores'!A:B,2,FALSE),"Não Cadastrado")</f>
        <v>12331</v>
      </c>
      <c r="I176" s="311"/>
      <c r="J176" s="26" t="s">
        <v>4136</v>
      </c>
      <c r="K176" s="311" t="s">
        <v>215</v>
      </c>
      <c r="L176" s="443">
        <v>44607</v>
      </c>
      <c r="M176" s="443">
        <v>44606</v>
      </c>
      <c r="N176" s="310"/>
      <c r="O176" s="310" t="s">
        <v>4154</v>
      </c>
      <c r="P176" s="407">
        <v>1.2E-2</v>
      </c>
      <c r="Q176" s="440" t="s">
        <v>4433</v>
      </c>
      <c r="R176" s="437"/>
      <c r="S176" s="310" t="str">
        <f t="shared" si="16"/>
        <v>Não Qualificado</v>
      </c>
      <c r="T176" s="310" t="s">
        <v>254</v>
      </c>
      <c r="U176" s="310" t="s">
        <v>4190</v>
      </c>
      <c r="V176" s="310" t="s">
        <v>76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4683</v>
      </c>
      <c r="C177" s="129" t="s">
        <v>4684</v>
      </c>
      <c r="D177" s="310">
        <v>4418403</v>
      </c>
      <c r="E177" s="310" t="s">
        <v>204</v>
      </c>
      <c r="F177" s="310" t="s">
        <v>19</v>
      </c>
      <c r="G177" s="310" t="s">
        <v>3977</v>
      </c>
      <c r="H177" s="310" t="str">
        <f>IFERROR(VLOOKUP(G177,'Cadastro de assessores'!A:B,2,FALSE),"Não Cadastrado")</f>
        <v>14574</v>
      </c>
      <c r="I177" s="310"/>
      <c r="J177" s="26" t="s">
        <v>206</v>
      </c>
      <c r="K177" s="310" t="s">
        <v>4142</v>
      </c>
      <c r="L177" s="406">
        <v>44075</v>
      </c>
      <c r="M177" s="406">
        <v>44075</v>
      </c>
      <c r="N177" s="406">
        <v>44650</v>
      </c>
      <c r="O177" s="310" t="s">
        <v>4143</v>
      </c>
      <c r="P177" s="407">
        <v>1.4999999999999999E-2</v>
      </c>
      <c r="Q177" s="440" t="s">
        <v>4685</v>
      </c>
      <c r="R177" s="437"/>
      <c r="S177" s="310" t="str">
        <f t="shared" si="16"/>
        <v/>
      </c>
      <c r="T177" s="310" t="s">
        <v>208</v>
      </c>
      <c r="U177" s="310" t="s">
        <v>4145</v>
      </c>
      <c r="V177" s="310" t="s">
        <v>19</v>
      </c>
      <c r="W177" s="438" t="s">
        <v>4146</v>
      </c>
      <c r="X177" s="438" t="s">
        <v>4146</v>
      </c>
      <c r="Y177" s="438" t="s">
        <v>4146</v>
      </c>
      <c r="Z177" s="438" t="s">
        <v>4146</v>
      </c>
      <c r="AA177" s="438" t="s">
        <v>4146</v>
      </c>
      <c r="AB177" s="438" t="s">
        <v>4146</v>
      </c>
      <c r="AC177" s="438" t="s">
        <v>4146</v>
      </c>
      <c r="AD177" s="438" t="s">
        <v>4146</v>
      </c>
      <c r="AE177" s="438" t="s">
        <v>4146</v>
      </c>
      <c r="AF177" s="438" t="s">
        <v>4146</v>
      </c>
      <c r="AG177" s="438" t="s">
        <v>4146</v>
      </c>
      <c r="AH177" s="438" t="s">
        <v>4686</v>
      </c>
      <c r="AI177" s="438" t="s">
        <v>4687</v>
      </c>
      <c r="AJ177" s="438" t="s">
        <v>4688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3232</v>
      </c>
      <c r="BE177" s="357" t="s">
        <v>3232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4147</v>
      </c>
      <c r="BT177" s="117"/>
    </row>
    <row r="178" spans="1:72" ht="15.75" customHeight="1">
      <c r="A178" s="129" t="s">
        <v>17</v>
      </c>
      <c r="B178" s="110" t="s">
        <v>4689</v>
      </c>
      <c r="C178" s="409" t="s">
        <v>4690</v>
      </c>
      <c r="D178" s="452">
        <v>7970402</v>
      </c>
      <c r="E178" s="310" t="s">
        <v>18</v>
      </c>
      <c r="F178" s="310" t="s">
        <v>19</v>
      </c>
      <c r="G178" s="310" t="s">
        <v>4691</v>
      </c>
      <c r="H178" s="310" t="str">
        <f>IFERROR(VLOOKUP(G178,'Cadastro de assessores'!A:B,2,FALSE),"Não Cadastrado")</f>
        <v>16130</v>
      </c>
      <c r="I178" s="310"/>
      <c r="J178" s="26" t="s">
        <v>206</v>
      </c>
      <c r="K178" s="310" t="s">
        <v>4142</v>
      </c>
      <c r="L178" s="406">
        <v>44623</v>
      </c>
      <c r="M178" s="406">
        <v>44623</v>
      </c>
      <c r="N178" s="410">
        <v>44763</v>
      </c>
      <c r="O178" s="317" t="s">
        <v>4151</v>
      </c>
      <c r="P178" s="407">
        <v>7.0000000000000001E-3</v>
      </c>
      <c r="Q178" s="440" t="s">
        <v>4692</v>
      </c>
      <c r="R178" s="437"/>
      <c r="S178" s="310" t="str">
        <f t="shared" si="16"/>
        <v>Não Qualificado</v>
      </c>
      <c r="T178" s="310" t="s">
        <v>208</v>
      </c>
      <c r="U178" s="310" t="s">
        <v>4181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4147</v>
      </c>
      <c r="BT178" s="117"/>
    </row>
    <row r="179" spans="1:72" ht="15.75" customHeight="1">
      <c r="A179" s="129" t="s">
        <v>17</v>
      </c>
      <c r="B179" s="110" t="s">
        <v>3450</v>
      </c>
      <c r="C179" s="409" t="s">
        <v>4693</v>
      </c>
      <c r="D179" s="317">
        <v>522975</v>
      </c>
      <c r="E179" s="311" t="s">
        <v>18</v>
      </c>
      <c r="F179" s="311" t="s">
        <v>19</v>
      </c>
      <c r="G179" s="317" t="s">
        <v>3255</v>
      </c>
      <c r="H179" s="310" t="str">
        <f>IFERROR(VLOOKUP(G179,'Cadastro de assessores'!A:B,2,FALSE),"Não Cadastrado")</f>
        <v>18836</v>
      </c>
      <c r="I179" s="311"/>
      <c r="J179" s="26" t="s">
        <v>4136</v>
      </c>
      <c r="K179" s="311"/>
      <c r="L179" s="443"/>
      <c r="M179" s="443"/>
      <c r="N179" s="317"/>
      <c r="O179" s="317" t="s">
        <v>4151</v>
      </c>
      <c r="P179" s="407">
        <v>0.01</v>
      </c>
      <c r="Q179" s="440"/>
      <c r="R179" s="437"/>
      <c r="S179" s="310"/>
      <c r="T179" s="310"/>
      <c r="U179" s="310"/>
      <c r="V179" s="310" t="s">
        <v>131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4694</v>
      </c>
      <c r="C180" s="409" t="s">
        <v>4695</v>
      </c>
      <c r="D180" s="317">
        <v>3581528</v>
      </c>
      <c r="E180" s="311" t="s">
        <v>204</v>
      </c>
      <c r="F180" s="311" t="s">
        <v>19</v>
      </c>
      <c r="G180" s="317" t="s">
        <v>3100</v>
      </c>
      <c r="H180" s="311">
        <f>IFERROR(VLOOKUP(G180,'Cadastro de assessores'!A:B,2,FALSE),"Não Cadastrado")</f>
        <v>12347</v>
      </c>
      <c r="I180" s="311"/>
      <c r="J180" s="26" t="s">
        <v>215</v>
      </c>
      <c r="K180" s="311" t="s">
        <v>215</v>
      </c>
      <c r="L180" s="443">
        <v>44693</v>
      </c>
      <c r="M180" s="443">
        <v>44693</v>
      </c>
      <c r="N180" s="317"/>
      <c r="O180" s="317" t="s">
        <v>4154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208</v>
      </c>
      <c r="U180" s="310" t="s">
        <v>4145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3456</v>
      </c>
      <c r="C181" s="409" t="s">
        <v>3454</v>
      </c>
      <c r="D181" s="317">
        <v>4001766</v>
      </c>
      <c r="E181" s="311" t="s">
        <v>18</v>
      </c>
      <c r="F181" s="311" t="s">
        <v>19</v>
      </c>
      <c r="G181" s="317" t="s">
        <v>3455</v>
      </c>
      <c r="H181" s="311" t="str">
        <f>IFERROR(VLOOKUP(G181,'Cadastro de assessores'!A:B,2,FALSE),"Não Cadastrado")</f>
        <v>13444</v>
      </c>
      <c r="I181" s="311"/>
      <c r="J181" s="26" t="s">
        <v>4136</v>
      </c>
      <c r="K181" s="311" t="s">
        <v>215</v>
      </c>
      <c r="L181" s="443">
        <v>44747</v>
      </c>
      <c r="M181" s="443">
        <v>44747</v>
      </c>
      <c r="N181" s="317"/>
      <c r="O181" s="317" t="s">
        <v>4154</v>
      </c>
      <c r="P181" s="407">
        <v>1.2E-2</v>
      </c>
      <c r="Q181" s="178" t="s">
        <v>4696</v>
      </c>
      <c r="R181" s="437"/>
      <c r="S181" s="310"/>
      <c r="T181" s="310" t="s">
        <v>208</v>
      </c>
      <c r="U181" s="310" t="s">
        <v>4697</v>
      </c>
      <c r="V181" s="310" t="s">
        <v>276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3232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4698</v>
      </c>
      <c r="C182" s="409" t="s">
        <v>4699</v>
      </c>
      <c r="D182" s="317">
        <v>2651260</v>
      </c>
      <c r="E182" s="310" t="s">
        <v>18</v>
      </c>
      <c r="F182" s="310" t="s">
        <v>19</v>
      </c>
      <c r="G182" s="310" t="s">
        <v>4026</v>
      </c>
      <c r="H182" s="310" t="str">
        <f>IFERROR(VLOOKUP(G182,'Cadastro de assessores'!A:B,2,FALSE),"Não Cadastrado")</f>
        <v>18266</v>
      </c>
      <c r="I182" s="310"/>
      <c r="J182" s="26" t="s">
        <v>206</v>
      </c>
      <c r="K182" s="310" t="s">
        <v>4142</v>
      </c>
      <c r="L182" s="310" t="s">
        <v>3443</v>
      </c>
      <c r="M182" s="310" t="s">
        <v>3443</v>
      </c>
      <c r="N182" s="406">
        <v>44459</v>
      </c>
      <c r="O182" s="310" t="s">
        <v>4158</v>
      </c>
      <c r="P182" s="407">
        <v>2.5000000000000001E-2</v>
      </c>
      <c r="Q182" s="440" t="s">
        <v>4700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208</v>
      </c>
      <c r="U182" s="317" t="s">
        <v>4398</v>
      </c>
      <c r="V182" s="317" t="s">
        <v>131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3232</v>
      </c>
      <c r="BE182" s="357" t="s">
        <v>3232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4147</v>
      </c>
      <c r="BT182" s="117"/>
    </row>
    <row r="183" spans="1:72" ht="15.75" customHeight="1">
      <c r="A183" s="129" t="s">
        <v>17</v>
      </c>
      <c r="B183" s="110" t="s">
        <v>3378</v>
      </c>
      <c r="C183" s="409" t="s">
        <v>4701</v>
      </c>
      <c r="D183" s="317">
        <v>3716665</v>
      </c>
      <c r="E183" s="311" t="s">
        <v>204</v>
      </c>
      <c r="F183" s="311" t="s">
        <v>19</v>
      </c>
      <c r="G183" s="317" t="s">
        <v>220</v>
      </c>
      <c r="H183" s="311" t="str">
        <f>IFERROR(VLOOKUP(G183,'Cadastro de assessores'!A:B,2,FALSE),"Não Cadastrado")</f>
        <v>17896</v>
      </c>
      <c r="I183" s="311"/>
      <c r="J183" s="26" t="s">
        <v>4136</v>
      </c>
      <c r="K183" s="310" t="s">
        <v>3443</v>
      </c>
      <c r="L183" s="310" t="s">
        <v>3443</v>
      </c>
      <c r="M183" s="456" t="s">
        <v>4702</v>
      </c>
      <c r="N183" s="317"/>
      <c r="O183" s="317" t="s">
        <v>4154</v>
      </c>
      <c r="P183" s="407">
        <v>1.2E-2</v>
      </c>
      <c r="Q183" s="440"/>
      <c r="R183" s="437"/>
      <c r="S183" s="310"/>
      <c r="T183" s="310" t="s">
        <v>254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3232</v>
      </c>
      <c r="BE183" s="357" t="s">
        <v>3232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4147</v>
      </c>
      <c r="BT183" s="117"/>
    </row>
    <row r="184" spans="1:72" ht="15.75" customHeight="1">
      <c r="A184" s="129" t="s">
        <v>17</v>
      </c>
      <c r="B184" s="110" t="s">
        <v>1334</v>
      </c>
      <c r="C184" s="409" t="s">
        <v>4703</v>
      </c>
      <c r="D184" s="317">
        <v>8461167</v>
      </c>
      <c r="E184" s="311" t="s">
        <v>18</v>
      </c>
      <c r="F184" s="311" t="s">
        <v>76</v>
      </c>
      <c r="G184" s="317" t="s">
        <v>4332</v>
      </c>
      <c r="H184" s="311">
        <f>IFERROR(VLOOKUP(G184,'Cadastro de assessores'!A:B,2,FALSE),"Não Cadastrado")</f>
        <v>12351</v>
      </c>
      <c r="I184" s="311"/>
      <c r="J184" s="26" t="s">
        <v>4136</v>
      </c>
      <c r="K184" s="311" t="s">
        <v>215</v>
      </c>
      <c r="L184" s="436">
        <v>44690</v>
      </c>
      <c r="M184" s="436">
        <v>44694</v>
      </c>
      <c r="N184" s="317"/>
      <c r="O184" s="317" t="s">
        <v>4154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208</v>
      </c>
      <c r="U184" s="310" t="s">
        <v>4190</v>
      </c>
      <c r="V184" s="310" t="s">
        <v>76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4704</v>
      </c>
      <c r="C185" s="129" t="s">
        <v>4705</v>
      </c>
      <c r="D185" s="310">
        <v>4696470</v>
      </c>
      <c r="E185" s="311" t="s">
        <v>204</v>
      </c>
      <c r="F185" s="311" t="s">
        <v>19</v>
      </c>
      <c r="G185" s="311" t="s">
        <v>1889</v>
      </c>
      <c r="H185" s="311" t="str">
        <f>IFERROR(VLOOKUP(G185,'Cadastro de assessores'!A:B,2,FALSE),"Não Cadastrado")</f>
        <v>17243</v>
      </c>
      <c r="I185" s="311"/>
      <c r="J185" s="26" t="s">
        <v>4136</v>
      </c>
      <c r="K185" s="310" t="s">
        <v>224</v>
      </c>
      <c r="L185" s="436">
        <v>44193</v>
      </c>
      <c r="M185" s="436">
        <v>44195</v>
      </c>
      <c r="N185" s="310"/>
      <c r="O185" s="310" t="s">
        <v>4154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208</v>
      </c>
      <c r="U185" s="310" t="s">
        <v>4145</v>
      </c>
      <c r="V185" s="310" t="s">
        <v>19</v>
      </c>
      <c r="W185" s="438" t="s">
        <v>4146</v>
      </c>
      <c r="X185" s="438" t="s">
        <v>4146</v>
      </c>
      <c r="Y185" s="438" t="s">
        <v>4146</v>
      </c>
      <c r="Z185" s="438" t="s">
        <v>4146</v>
      </c>
      <c r="AA185" s="438" t="s">
        <v>4146</v>
      </c>
      <c r="AB185" s="438" t="s">
        <v>4146</v>
      </c>
      <c r="AC185" s="438" t="s">
        <v>4146</v>
      </c>
      <c r="AD185" s="438" t="s">
        <v>4146</v>
      </c>
      <c r="AE185" s="438" t="s">
        <v>4146</v>
      </c>
      <c r="AF185" s="438" t="s">
        <v>4146</v>
      </c>
      <c r="AG185" s="438" t="s">
        <v>4146</v>
      </c>
      <c r="AH185" s="438" t="s">
        <v>4146</v>
      </c>
      <c r="AI185" s="438" t="s">
        <v>4146</v>
      </c>
      <c r="AJ185" s="438" t="s">
        <v>4146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4706</v>
      </c>
      <c r="C186" s="409" t="s">
        <v>4707</v>
      </c>
      <c r="D186" s="317">
        <v>4929433</v>
      </c>
      <c r="E186" s="311" t="s">
        <v>18</v>
      </c>
      <c r="F186" s="311" t="s">
        <v>19</v>
      </c>
      <c r="G186" s="311" t="s">
        <v>4708</v>
      </c>
      <c r="H186" s="311" t="str">
        <f>IFERROR(VLOOKUP(G186,'Cadastro de assessores'!A:B,2,FALSE),"Não Cadastrado")</f>
        <v>1633</v>
      </c>
      <c r="I186" s="311"/>
      <c r="J186" s="26" t="s">
        <v>4136</v>
      </c>
      <c r="K186" s="310" t="s">
        <v>3443</v>
      </c>
      <c r="L186" s="310" t="s">
        <v>3443</v>
      </c>
      <c r="M186" s="456" t="s">
        <v>3981</v>
      </c>
      <c r="N186" s="317"/>
      <c r="O186" s="317" t="s">
        <v>4191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208</v>
      </c>
      <c r="U186" s="310" t="s">
        <v>4145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3232</v>
      </c>
      <c r="BE186" s="357" t="s">
        <v>3232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4709</v>
      </c>
      <c r="C187" s="409" t="s">
        <v>4710</v>
      </c>
      <c r="D187" s="317">
        <v>38592</v>
      </c>
      <c r="E187" s="310" t="s">
        <v>204</v>
      </c>
      <c r="F187" s="310" t="s">
        <v>19</v>
      </c>
      <c r="G187" s="310" t="s">
        <v>4711</v>
      </c>
      <c r="H187" s="310" t="str">
        <f>IFERROR(VLOOKUP(G187,'Cadastro de assessores'!A:B,2,FALSE),"Não Cadastrado")</f>
        <v>11113</v>
      </c>
      <c r="I187" s="310"/>
      <c r="J187" s="26" t="s">
        <v>206</v>
      </c>
      <c r="K187" s="310" t="s">
        <v>4142</v>
      </c>
      <c r="L187" s="406">
        <v>44407</v>
      </c>
      <c r="M187" s="406">
        <v>44407</v>
      </c>
      <c r="N187" s="467">
        <v>44516</v>
      </c>
      <c r="O187" s="317" t="s">
        <v>4143</v>
      </c>
      <c r="P187" s="407">
        <v>1.4999999999999999E-2</v>
      </c>
      <c r="Q187" s="178" t="s">
        <v>4712</v>
      </c>
      <c r="R187" s="437"/>
      <c r="S187" s="310" t="str">
        <f t="shared" si="17"/>
        <v>Não Qualificado</v>
      </c>
      <c r="T187" s="310" t="s">
        <v>208</v>
      </c>
      <c r="U187" s="317" t="s">
        <v>4527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3232</v>
      </c>
      <c r="BE187" s="357" t="s">
        <v>3232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4147</v>
      </c>
      <c r="BT187" s="117"/>
    </row>
    <row r="188" spans="1:72" ht="15.75" customHeight="1">
      <c r="A188" s="129" t="s">
        <v>17</v>
      </c>
      <c r="B188" s="110" t="s">
        <v>1357</v>
      </c>
      <c r="C188" s="129" t="s">
        <v>1355</v>
      </c>
      <c r="D188" s="310">
        <v>4568576</v>
      </c>
      <c r="E188" s="311" t="s">
        <v>204</v>
      </c>
      <c r="F188" s="311" t="s">
        <v>19</v>
      </c>
      <c r="G188" s="311" t="s">
        <v>4453</v>
      </c>
      <c r="H188" s="311" t="str">
        <f>IFERROR(VLOOKUP(G188,'Cadastro de assessores'!A:B,2,FALSE),"Não Cadastrado")</f>
        <v>19157</v>
      </c>
      <c r="I188" s="311"/>
      <c r="J188" s="26" t="s">
        <v>4136</v>
      </c>
      <c r="K188" s="310" t="s">
        <v>215</v>
      </c>
      <c r="L188" s="436">
        <v>44138</v>
      </c>
      <c r="M188" s="436">
        <v>44145</v>
      </c>
      <c r="N188" s="317"/>
      <c r="O188" s="317" t="s">
        <v>4137</v>
      </c>
      <c r="P188" s="407">
        <v>0.02</v>
      </c>
      <c r="Q188" s="440" t="s">
        <v>4713</v>
      </c>
      <c r="R188" s="437"/>
      <c r="S188" s="310" t="str">
        <f t="shared" si="17"/>
        <v/>
      </c>
      <c r="T188" s="310" t="s">
        <v>208</v>
      </c>
      <c r="U188" s="310" t="s">
        <v>4443</v>
      </c>
      <c r="V188" s="310" t="s">
        <v>276</v>
      </c>
      <c r="W188" s="438" t="s">
        <v>4146</v>
      </c>
      <c r="X188" s="438" t="s">
        <v>4146</v>
      </c>
      <c r="Y188" s="438" t="s">
        <v>4146</v>
      </c>
      <c r="Z188" s="438" t="s">
        <v>4146</v>
      </c>
      <c r="AA188" s="438" t="s">
        <v>4146</v>
      </c>
      <c r="AB188" s="438" t="s">
        <v>4146</v>
      </c>
      <c r="AC188" s="438" t="s">
        <v>4146</v>
      </c>
      <c r="AD188" s="438" t="s">
        <v>4146</v>
      </c>
      <c r="AE188" s="438" t="s">
        <v>4146</v>
      </c>
      <c r="AF188" s="438" t="s">
        <v>4146</v>
      </c>
      <c r="AG188" s="438" t="s">
        <v>4146</v>
      </c>
      <c r="AH188" s="438" t="s">
        <v>4146</v>
      </c>
      <c r="AI188" s="438" t="s">
        <v>4146</v>
      </c>
      <c r="AJ188" s="438" t="s">
        <v>4714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4147</v>
      </c>
      <c r="BT188" s="117"/>
    </row>
    <row r="189" spans="1:72" ht="15.75" customHeight="1">
      <c r="A189" s="129" t="s">
        <v>17</v>
      </c>
      <c r="B189" s="110" t="s">
        <v>4715</v>
      </c>
      <c r="C189" s="129" t="s">
        <v>4716</v>
      </c>
      <c r="D189" s="310">
        <v>2089993</v>
      </c>
      <c r="E189" s="311" t="s">
        <v>18</v>
      </c>
      <c r="F189" s="311" t="s">
        <v>19</v>
      </c>
      <c r="G189" s="311" t="s">
        <v>3255</v>
      </c>
      <c r="H189" s="310" t="str">
        <f>IFERROR(VLOOKUP(G189,'Cadastro de assessores'!A:B,2,FALSE),"Não Cadastrado")</f>
        <v>18836</v>
      </c>
      <c r="I189" s="311"/>
      <c r="J189" s="26" t="s">
        <v>4136</v>
      </c>
      <c r="K189" s="311"/>
      <c r="L189" s="435"/>
      <c r="M189" s="435"/>
      <c r="N189" s="310"/>
      <c r="O189" s="310" t="s">
        <v>4151</v>
      </c>
      <c r="P189" s="407">
        <v>0.01</v>
      </c>
      <c r="Q189" s="440"/>
      <c r="R189" s="437"/>
      <c r="S189" s="310"/>
      <c r="T189" s="310"/>
      <c r="U189" s="310"/>
      <c r="V189" s="310" t="s">
        <v>131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4717</v>
      </c>
      <c r="C190" s="409" t="s">
        <v>4718</v>
      </c>
      <c r="D190" s="317">
        <v>5907461</v>
      </c>
      <c r="E190" s="310" t="s">
        <v>18</v>
      </c>
      <c r="F190" s="310" t="s">
        <v>19</v>
      </c>
      <c r="G190" s="310" t="s">
        <v>4026</v>
      </c>
      <c r="H190" s="310" t="str">
        <f>IFERROR(VLOOKUP(G190,'Cadastro de assessores'!A:B,2,FALSE),"Não Cadastrado")</f>
        <v>18266</v>
      </c>
      <c r="I190" s="310"/>
      <c r="J190" s="26" t="s">
        <v>206</v>
      </c>
      <c r="K190" s="310" t="s">
        <v>4142</v>
      </c>
      <c r="L190" s="406">
        <v>44405</v>
      </c>
      <c r="M190" s="406">
        <v>44405</v>
      </c>
      <c r="N190" s="410">
        <v>44677</v>
      </c>
      <c r="O190" s="317" t="s">
        <v>4158</v>
      </c>
      <c r="P190" s="407">
        <v>2.5000000000000001E-2</v>
      </c>
      <c r="Q190" s="178" t="s">
        <v>4719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208</v>
      </c>
      <c r="U190" s="317" t="s">
        <v>4398</v>
      </c>
      <c r="V190" s="317" t="s">
        <v>131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3232</v>
      </c>
      <c r="BE190" s="357" t="s">
        <v>3232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4147</v>
      </c>
      <c r="BT190" s="117"/>
    </row>
    <row r="191" spans="1:72" ht="15.75" customHeight="1">
      <c r="A191" s="129" t="s">
        <v>17</v>
      </c>
      <c r="B191" s="110" t="s">
        <v>1373</v>
      </c>
      <c r="C191" s="129" t="s">
        <v>1371</v>
      </c>
      <c r="D191" s="310">
        <v>8699747</v>
      </c>
      <c r="E191" s="311" t="s">
        <v>18</v>
      </c>
      <c r="F191" s="311" t="s">
        <v>19</v>
      </c>
      <c r="G191" s="311" t="s">
        <v>453</v>
      </c>
      <c r="H191" s="310">
        <f>IFERROR(VLOOKUP(G191,'Cadastro de assessores'!A:B,2,FALSE),"Não Cadastrado")</f>
        <v>12359</v>
      </c>
      <c r="I191" s="310"/>
      <c r="J191" s="26" t="s">
        <v>4136</v>
      </c>
      <c r="K191" s="310" t="s">
        <v>215</v>
      </c>
      <c r="L191" s="435">
        <v>44776</v>
      </c>
      <c r="M191" s="435">
        <v>44778</v>
      </c>
      <c r="N191" s="310"/>
      <c r="O191" s="310" t="s">
        <v>4151</v>
      </c>
      <c r="P191" s="407">
        <v>7.0000000000000001E-3</v>
      </c>
      <c r="Q191" s="440"/>
      <c r="R191" s="437"/>
      <c r="S191" s="310"/>
      <c r="T191" s="310"/>
      <c r="U191" s="310"/>
      <c r="V191" s="310" t="s">
        <v>131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4147</v>
      </c>
      <c r="BT191" s="117"/>
    </row>
    <row r="192" spans="1:72" ht="15.75" customHeight="1">
      <c r="A192" s="129" t="s">
        <v>17</v>
      </c>
      <c r="B192" s="110" t="s">
        <v>4720</v>
      </c>
      <c r="C192" s="129" t="s">
        <v>4721</v>
      </c>
      <c r="D192" s="310">
        <v>4920156</v>
      </c>
      <c r="E192" s="311" t="s">
        <v>204</v>
      </c>
      <c r="F192" s="311" t="s">
        <v>19</v>
      </c>
      <c r="G192" s="311" t="s">
        <v>4211</v>
      </c>
      <c r="H192" s="311" t="str">
        <f>IFERROR(VLOOKUP(G192,'Cadastro de assessores'!A:B,2,FALSE),"Não Cadastrado")</f>
        <v>1298</v>
      </c>
      <c r="I192" s="311"/>
      <c r="J192" s="26" t="s">
        <v>206</v>
      </c>
      <c r="K192" s="311" t="s">
        <v>215</v>
      </c>
      <c r="L192" s="435">
        <v>44258</v>
      </c>
      <c r="M192" s="435">
        <v>44263</v>
      </c>
      <c r="N192" s="406">
        <v>44987</v>
      </c>
      <c r="O192" s="310" t="s">
        <v>4143</v>
      </c>
      <c r="P192" s="407">
        <v>1.4999999999999999E-2</v>
      </c>
      <c r="Q192" s="440" t="s">
        <v>4722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208</v>
      </c>
      <c r="U192" s="310" t="s">
        <v>4145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4147</v>
      </c>
      <c r="BT192" s="117"/>
    </row>
    <row r="193" spans="1:72" ht="15.75" customHeight="1">
      <c r="A193" s="129" t="s">
        <v>17</v>
      </c>
      <c r="B193" s="110" t="s">
        <v>4723</v>
      </c>
      <c r="C193" s="129" t="s">
        <v>4724</v>
      </c>
      <c r="D193" s="337">
        <v>508722</v>
      </c>
      <c r="E193" s="311" t="s">
        <v>18</v>
      </c>
      <c r="F193" s="311" t="s">
        <v>19</v>
      </c>
      <c r="G193" s="311" t="s">
        <v>3631</v>
      </c>
      <c r="H193" s="311">
        <f>IFERROR(VLOOKUP(G193,'Cadastro de assessores'!A:B,2,FALSE),"Não Cadastrado")</f>
        <v>12355</v>
      </c>
      <c r="I193" s="311"/>
      <c r="J193" s="26" t="s">
        <v>4136</v>
      </c>
      <c r="K193" s="310" t="s">
        <v>224</v>
      </c>
      <c r="L193" s="311" t="s">
        <v>3443</v>
      </c>
      <c r="M193" s="456" t="s">
        <v>3981</v>
      </c>
      <c r="N193" s="310"/>
      <c r="O193" s="310" t="s">
        <v>4151</v>
      </c>
      <c r="P193" s="407">
        <v>7.0000000000000001E-3</v>
      </c>
      <c r="Q193" s="440"/>
      <c r="R193" s="437"/>
      <c r="S193" s="310"/>
      <c r="T193" s="310" t="s">
        <v>208</v>
      </c>
      <c r="U193" s="310" t="s">
        <v>4181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3232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4725</v>
      </c>
      <c r="C194" s="129" t="s">
        <v>4726</v>
      </c>
      <c r="D194" s="310">
        <v>4858869</v>
      </c>
      <c r="E194" s="310" t="s">
        <v>204</v>
      </c>
      <c r="F194" s="310" t="s">
        <v>19</v>
      </c>
      <c r="G194" s="310" t="s">
        <v>3977</v>
      </c>
      <c r="H194" s="310" t="str">
        <f>IFERROR(VLOOKUP(G194,'Cadastro de assessores'!A:B,2,FALSE),"Não Cadastrado")</f>
        <v>14574</v>
      </c>
      <c r="I194" s="310"/>
      <c r="J194" s="26" t="s">
        <v>206</v>
      </c>
      <c r="K194" s="310" t="s">
        <v>4142</v>
      </c>
      <c r="L194" s="406">
        <v>44238</v>
      </c>
      <c r="M194" s="406">
        <v>44238</v>
      </c>
      <c r="N194" s="410">
        <v>44504</v>
      </c>
      <c r="O194" s="317" t="s">
        <v>4137</v>
      </c>
      <c r="P194" s="407">
        <v>0.02</v>
      </c>
      <c r="Q194" s="178" t="s">
        <v>4727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254</v>
      </c>
      <c r="U194" s="310" t="s">
        <v>4282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3232</v>
      </c>
      <c r="BE194" s="357" t="s">
        <v>3232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4147</v>
      </c>
      <c r="BT194" s="117"/>
    </row>
    <row r="195" spans="1:72" ht="15.75" customHeight="1">
      <c r="A195" s="129" t="s">
        <v>17</v>
      </c>
      <c r="B195" s="110" t="s">
        <v>4728</v>
      </c>
      <c r="C195" s="129" t="s">
        <v>4729</v>
      </c>
      <c r="D195" s="470">
        <v>6480547</v>
      </c>
      <c r="E195" s="310" t="s">
        <v>18</v>
      </c>
      <c r="F195" s="310" t="s">
        <v>76</v>
      </c>
      <c r="G195" s="310" t="s">
        <v>88</v>
      </c>
      <c r="H195" s="310" t="str">
        <f>IFERROR(VLOOKUP(G195,'Cadastro de assessores'!A:B,2,FALSE),"Não Cadastrado")</f>
        <v>18009</v>
      </c>
      <c r="I195" s="310"/>
      <c r="J195" s="26" t="s">
        <v>206</v>
      </c>
      <c r="K195" s="310" t="s">
        <v>224</v>
      </c>
      <c r="L195" s="310" t="s">
        <v>3443</v>
      </c>
      <c r="M195" s="406">
        <v>44824</v>
      </c>
      <c r="N195" s="410">
        <v>44886</v>
      </c>
      <c r="O195" s="317" t="s">
        <v>4151</v>
      </c>
      <c r="P195" s="407">
        <v>0.01</v>
      </c>
      <c r="Q195" s="178" t="s">
        <v>4730</v>
      </c>
      <c r="R195" s="437"/>
      <c r="S195" s="310"/>
      <c r="T195" s="317"/>
      <c r="U195" s="317"/>
      <c r="V195" s="317" t="s">
        <v>3443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4147</v>
      </c>
      <c r="BT195" s="117"/>
    </row>
    <row r="196" spans="1:72" ht="15.75" customHeight="1">
      <c r="A196" s="129" t="s">
        <v>17</v>
      </c>
      <c r="B196" s="110" t="s">
        <v>4728</v>
      </c>
      <c r="C196" s="129" t="s">
        <v>4729</v>
      </c>
      <c r="D196" s="470">
        <v>9206177</v>
      </c>
      <c r="E196" s="310" t="s">
        <v>18</v>
      </c>
      <c r="F196" s="310" t="s">
        <v>76</v>
      </c>
      <c r="G196" s="310" t="s">
        <v>88</v>
      </c>
      <c r="H196" s="310" t="str">
        <f>IFERROR(VLOOKUP(G196,'Cadastro de assessores'!A:B,2,FALSE),"Não Cadastrado")</f>
        <v>18009</v>
      </c>
      <c r="I196" s="310"/>
      <c r="J196" s="26" t="s">
        <v>206</v>
      </c>
      <c r="K196" s="310" t="s">
        <v>215</v>
      </c>
      <c r="L196" s="310" t="s">
        <v>3443</v>
      </c>
      <c r="M196" s="406">
        <v>44839</v>
      </c>
      <c r="N196" s="410">
        <v>44886</v>
      </c>
      <c r="O196" s="317" t="s">
        <v>4158</v>
      </c>
      <c r="P196" s="407">
        <v>2.5000000000000001E-2</v>
      </c>
      <c r="Q196" s="178" t="s">
        <v>4731</v>
      </c>
      <c r="R196" s="437"/>
      <c r="S196" s="310"/>
      <c r="T196" s="317"/>
      <c r="U196" s="317"/>
      <c r="V196" s="317" t="s">
        <v>3443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4147</v>
      </c>
      <c r="BT196" s="117"/>
    </row>
    <row r="197" spans="1:72" ht="15.75" customHeight="1">
      <c r="A197" s="129" t="s">
        <v>17</v>
      </c>
      <c r="B197" s="110" t="s">
        <v>4732</v>
      </c>
      <c r="C197" s="471" t="s">
        <v>4733</v>
      </c>
      <c r="D197" s="310">
        <v>3373338</v>
      </c>
      <c r="E197" s="310" t="s">
        <v>18</v>
      </c>
      <c r="F197" s="310" t="s">
        <v>76</v>
      </c>
      <c r="G197" s="310" t="s">
        <v>4483</v>
      </c>
      <c r="H197" s="310" t="str">
        <f>IFERROR(VLOOKUP(G197,'Cadastro de assessores'!A:B,2,FALSE),"Não Cadastrado")</f>
        <v>14294</v>
      </c>
      <c r="I197" s="310"/>
      <c r="J197" s="26" t="s">
        <v>206</v>
      </c>
      <c r="K197" s="310" t="s">
        <v>4142</v>
      </c>
      <c r="L197" s="406">
        <v>44454</v>
      </c>
      <c r="M197" s="406">
        <v>44454</v>
      </c>
      <c r="N197" s="410">
        <v>44684</v>
      </c>
      <c r="O197" s="317" t="s">
        <v>4151</v>
      </c>
      <c r="P197" s="407">
        <v>7.0000000000000001E-3</v>
      </c>
      <c r="Q197" s="178" t="s">
        <v>4734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254</v>
      </c>
      <c r="U197" s="317" t="s">
        <v>4735</v>
      </c>
      <c r="V197" s="317" t="s">
        <v>127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3232</v>
      </c>
      <c r="BE197" s="357" t="s">
        <v>3232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4147</v>
      </c>
      <c r="BT197" s="117"/>
    </row>
    <row r="198" spans="1:72" ht="15.75" customHeight="1">
      <c r="A198" s="129" t="s">
        <v>17</v>
      </c>
      <c r="B198" s="110" t="s">
        <v>4736</v>
      </c>
      <c r="C198" s="129" t="s">
        <v>4737</v>
      </c>
      <c r="D198" s="310">
        <v>4769682</v>
      </c>
      <c r="E198" s="310" t="s">
        <v>204</v>
      </c>
      <c r="F198" s="310" t="s">
        <v>19</v>
      </c>
      <c r="G198" s="310" t="s">
        <v>3977</v>
      </c>
      <c r="H198" s="310" t="str">
        <f>IFERROR(VLOOKUP(G198,'Cadastro de assessores'!A:B,2,FALSE),"Não Cadastrado")</f>
        <v>14574</v>
      </c>
      <c r="I198" s="310"/>
      <c r="J198" s="26" t="s">
        <v>206</v>
      </c>
      <c r="K198" s="310" t="s">
        <v>4142</v>
      </c>
      <c r="L198" s="406">
        <v>44238</v>
      </c>
      <c r="M198" s="406">
        <v>44238</v>
      </c>
      <c r="N198" s="410">
        <v>44477</v>
      </c>
      <c r="O198" s="317" t="s">
        <v>4137</v>
      </c>
      <c r="P198" s="407">
        <v>0.02</v>
      </c>
      <c r="Q198" s="178" t="s">
        <v>4738</v>
      </c>
      <c r="R198" s="437"/>
      <c r="S198" s="310" t="str">
        <f t="shared" si="18"/>
        <v>Não Qualificado</v>
      </c>
      <c r="T198" s="310" t="s">
        <v>208</v>
      </c>
      <c r="U198" s="310" t="s">
        <v>4160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3232</v>
      </c>
      <c r="BE198" s="357" t="s">
        <v>3232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4147</v>
      </c>
      <c r="BT198" s="117"/>
    </row>
    <row r="199" spans="1:72" ht="15.75" customHeight="1">
      <c r="A199" s="129" t="s">
        <v>17</v>
      </c>
      <c r="B199" s="110" t="s">
        <v>4736</v>
      </c>
      <c r="C199" s="129" t="s">
        <v>4737</v>
      </c>
      <c r="D199" s="310">
        <v>4756217</v>
      </c>
      <c r="E199" s="310" t="s">
        <v>204</v>
      </c>
      <c r="F199" s="310" t="s">
        <v>19</v>
      </c>
      <c r="G199" s="310" t="s">
        <v>3977</v>
      </c>
      <c r="H199" s="310" t="str">
        <f>IFERROR(VLOOKUP(G199,'Cadastro de assessores'!A:B,2,FALSE),"Não Cadastrado")</f>
        <v>14574</v>
      </c>
      <c r="I199" s="310"/>
      <c r="J199" s="26" t="s">
        <v>206</v>
      </c>
      <c r="K199" s="310" t="s">
        <v>4142</v>
      </c>
      <c r="L199" s="406">
        <v>44228</v>
      </c>
      <c r="M199" s="406">
        <v>44228</v>
      </c>
      <c r="N199" s="410">
        <v>44721</v>
      </c>
      <c r="O199" s="317" t="s">
        <v>4137</v>
      </c>
      <c r="P199" s="407">
        <v>0.02</v>
      </c>
      <c r="Q199" s="440" t="s">
        <v>4739</v>
      </c>
      <c r="R199" s="437"/>
      <c r="S199" s="310" t="str">
        <f t="shared" si="18"/>
        <v>Não Qualificado</v>
      </c>
      <c r="T199" s="310" t="s">
        <v>208</v>
      </c>
      <c r="U199" s="310" t="s">
        <v>4160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3232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4147</v>
      </c>
      <c r="BT199" s="117"/>
    </row>
    <row r="200" spans="1:72" ht="15.75" customHeight="1">
      <c r="A200" s="129" t="s">
        <v>17</v>
      </c>
      <c r="B200" s="110" t="s">
        <v>4740</v>
      </c>
      <c r="C200" s="461" t="s">
        <v>4741</v>
      </c>
      <c r="D200" s="317">
        <v>2476582</v>
      </c>
      <c r="E200" s="311" t="s">
        <v>18</v>
      </c>
      <c r="F200" s="311" t="s">
        <v>76</v>
      </c>
      <c r="G200" s="311" t="s">
        <v>77</v>
      </c>
      <c r="H200" s="310">
        <f>IFERROR(VLOOKUP(G200,'Cadastro de assessores'!A:B,2,FALSE),"Não Cadastrado")</f>
        <v>12331</v>
      </c>
      <c r="I200" s="310"/>
      <c r="J200" s="26" t="s">
        <v>4136</v>
      </c>
      <c r="K200" s="311" t="s">
        <v>215</v>
      </c>
      <c r="L200" s="436">
        <v>44683</v>
      </c>
      <c r="M200" s="436">
        <v>44697</v>
      </c>
      <c r="N200" s="317"/>
      <c r="O200" s="317" t="s">
        <v>4154</v>
      </c>
      <c r="P200" s="411">
        <v>1.2E-2</v>
      </c>
      <c r="Q200" s="440" t="s">
        <v>4742</v>
      </c>
      <c r="R200" s="437"/>
      <c r="S200" s="310"/>
      <c r="T200" s="310" t="s">
        <v>208</v>
      </c>
      <c r="U200" s="310"/>
      <c r="V200" s="310" t="s">
        <v>76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1404</v>
      </c>
      <c r="C201" s="461" t="s">
        <v>1402</v>
      </c>
      <c r="D201" s="317">
        <v>3353688</v>
      </c>
      <c r="E201" s="311" t="s">
        <v>18</v>
      </c>
      <c r="F201" s="311" t="s">
        <v>19</v>
      </c>
      <c r="G201" s="311" t="s">
        <v>453</v>
      </c>
      <c r="H201" s="310">
        <f>IFERROR(VLOOKUP(G201,'Cadastro de assessores'!A:B,2,FALSE),"Não Cadastrado")</f>
        <v>12359</v>
      </c>
      <c r="I201" s="310"/>
      <c r="J201" s="26" t="s">
        <v>4136</v>
      </c>
      <c r="K201" s="311" t="s">
        <v>215</v>
      </c>
      <c r="L201" s="436">
        <v>44778</v>
      </c>
      <c r="M201" s="436">
        <v>44778</v>
      </c>
      <c r="N201" s="317"/>
      <c r="O201" s="317" t="s">
        <v>4151</v>
      </c>
      <c r="P201" s="411">
        <v>7.0000000000000001E-3</v>
      </c>
      <c r="Q201" s="466" t="s">
        <v>4743</v>
      </c>
      <c r="R201" s="437"/>
      <c r="S201" s="310"/>
      <c r="T201" s="310" t="s">
        <v>254</v>
      </c>
      <c r="U201" s="310"/>
      <c r="V201" s="310" t="s">
        <v>276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4744</v>
      </c>
      <c r="C202" s="461" t="s">
        <v>4745</v>
      </c>
      <c r="D202" s="317">
        <v>7082227</v>
      </c>
      <c r="E202" s="311" t="s">
        <v>18</v>
      </c>
      <c r="F202" s="311" t="s">
        <v>76</v>
      </c>
      <c r="G202" s="311" t="s">
        <v>88</v>
      </c>
      <c r="H202" s="311" t="str">
        <f>IFERROR(VLOOKUP(G202,'Cadastro de assessores'!A:B,2,FALSE),"Não Cadastrado")</f>
        <v>18009</v>
      </c>
      <c r="I202" s="311"/>
      <c r="J202" s="26" t="s">
        <v>4136</v>
      </c>
      <c r="K202" s="311" t="s">
        <v>215</v>
      </c>
      <c r="L202" s="436">
        <v>44509</v>
      </c>
      <c r="M202" s="436">
        <v>44511</v>
      </c>
      <c r="N202" s="317"/>
      <c r="O202" s="317" t="s">
        <v>4143</v>
      </c>
      <c r="P202" s="411">
        <v>1.4999999999999999E-2</v>
      </c>
      <c r="Q202" s="440" t="s">
        <v>4746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208</v>
      </c>
      <c r="U202" s="310" t="s">
        <v>4316</v>
      </c>
      <c r="V202" s="310" t="s">
        <v>76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4147</v>
      </c>
      <c r="BT202" s="117"/>
    </row>
    <row r="203" spans="1:72" ht="15.75" customHeight="1">
      <c r="A203" s="129" t="s">
        <v>17</v>
      </c>
      <c r="B203" s="110" t="s">
        <v>4747</v>
      </c>
      <c r="C203" s="110" t="s">
        <v>4748</v>
      </c>
      <c r="D203" s="310">
        <v>7998405</v>
      </c>
      <c r="E203" s="311" t="s">
        <v>18</v>
      </c>
      <c r="F203" s="311" t="s">
        <v>19</v>
      </c>
      <c r="G203" s="311" t="s">
        <v>266</v>
      </c>
      <c r="H203" s="311">
        <f>IFERROR(VLOOKUP(G203,'Cadastro de assessores'!A:B,2,FALSE),"Não Cadastrado")</f>
        <v>12332</v>
      </c>
      <c r="I203" s="311"/>
      <c r="J203" s="26" t="s">
        <v>4136</v>
      </c>
      <c r="K203" s="311" t="s">
        <v>215</v>
      </c>
      <c r="L203" s="443">
        <v>44613</v>
      </c>
      <c r="M203" s="443">
        <v>44615</v>
      </c>
      <c r="N203" s="310"/>
      <c r="O203" s="310" t="s">
        <v>4151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208</v>
      </c>
      <c r="U203" s="310" t="s">
        <v>4278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3479</v>
      </c>
      <c r="C204" s="110" t="s">
        <v>3477</v>
      </c>
      <c r="D204" s="310">
        <v>4798641</v>
      </c>
      <c r="E204" s="311" t="s">
        <v>18</v>
      </c>
      <c r="F204" s="311" t="s">
        <v>19</v>
      </c>
      <c r="G204" s="311" t="s">
        <v>2788</v>
      </c>
      <c r="H204" s="311" t="str">
        <f>IFERROR(VLOOKUP(G204,'Cadastro de assessores'!A:B,2,FALSE),"Não Cadastrado")</f>
        <v>18256</v>
      </c>
      <c r="I204" s="311"/>
      <c r="J204" s="26" t="s">
        <v>4136</v>
      </c>
      <c r="K204" s="311" t="s">
        <v>215</v>
      </c>
      <c r="L204" s="435">
        <v>44293</v>
      </c>
      <c r="M204" s="435">
        <v>44291</v>
      </c>
      <c r="N204" s="310"/>
      <c r="O204" s="310" t="s">
        <v>4143</v>
      </c>
      <c r="P204" s="407">
        <v>0.01</v>
      </c>
      <c r="Q204" s="440" t="s">
        <v>4227</v>
      </c>
      <c r="R204" s="437"/>
      <c r="S204" s="310" t="str">
        <f t="shared" si="19"/>
        <v>Não Qualificado</v>
      </c>
      <c r="T204" s="310" t="s">
        <v>208</v>
      </c>
      <c r="U204" s="310" t="s">
        <v>4527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3443</v>
      </c>
      <c r="AN204" s="357" t="s">
        <v>3443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4749</v>
      </c>
      <c r="C205" s="129" t="s">
        <v>4750</v>
      </c>
      <c r="D205" s="310">
        <v>4833105</v>
      </c>
      <c r="E205" s="310" t="s">
        <v>18</v>
      </c>
      <c r="F205" s="310" t="s">
        <v>19</v>
      </c>
      <c r="G205" s="310" t="s">
        <v>4141</v>
      </c>
      <c r="H205" s="310" t="str">
        <f>IFERROR(VLOOKUP(G205,'Cadastro de assessores'!A:B,2,FALSE),"Não Cadastrado")</f>
        <v>17679</v>
      </c>
      <c r="I205" s="310"/>
      <c r="J205" s="26" t="s">
        <v>206</v>
      </c>
      <c r="K205" s="310" t="s">
        <v>4142</v>
      </c>
      <c r="L205" s="406">
        <v>44231</v>
      </c>
      <c r="M205" s="406">
        <v>44231</v>
      </c>
      <c r="N205" s="439">
        <v>44518</v>
      </c>
      <c r="O205" s="310" t="s">
        <v>4154</v>
      </c>
      <c r="P205" s="407">
        <v>1.2E-2</v>
      </c>
      <c r="Q205" s="178" t="s">
        <v>4751</v>
      </c>
      <c r="R205" s="437"/>
      <c r="S205" s="310" t="str">
        <f t="shared" si="19"/>
        <v>Não Qualificado</v>
      </c>
      <c r="T205" s="310" t="s">
        <v>208</v>
      </c>
      <c r="U205" s="310" t="s">
        <v>4181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3232</v>
      </c>
      <c r="BE205" s="357" t="s">
        <v>3232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4147</v>
      </c>
      <c r="BT205" s="117"/>
    </row>
    <row r="206" spans="1:72" ht="15.75" customHeight="1">
      <c r="A206" s="129" t="s">
        <v>17</v>
      </c>
      <c r="B206" s="110" t="s">
        <v>4752</v>
      </c>
      <c r="C206" s="409" t="s">
        <v>4753</v>
      </c>
      <c r="D206" s="317">
        <v>8118134</v>
      </c>
      <c r="E206" s="311" t="s">
        <v>204</v>
      </c>
      <c r="F206" s="311" t="s">
        <v>19</v>
      </c>
      <c r="G206" s="311" t="s">
        <v>4225</v>
      </c>
      <c r="H206" s="317">
        <f>IFERROR(VLOOKUP(G206,'Cadastro de assessores'!A:B,2,FALSE),"Não Cadastrado")</f>
        <v>12356</v>
      </c>
      <c r="I206" s="317"/>
      <c r="J206" s="26" t="s">
        <v>4136</v>
      </c>
      <c r="K206" s="311" t="s">
        <v>215</v>
      </c>
      <c r="L206" s="435">
        <v>44686</v>
      </c>
      <c r="M206" s="435">
        <v>44685</v>
      </c>
      <c r="N206" s="317"/>
      <c r="O206" s="317" t="s">
        <v>4754</v>
      </c>
      <c r="P206" s="407">
        <v>1.4999999999999999E-2</v>
      </c>
      <c r="Q206" s="178" t="s">
        <v>4755</v>
      </c>
      <c r="R206" s="437"/>
      <c r="S206" s="310" t="str">
        <f t="shared" si="19"/>
        <v/>
      </c>
      <c r="T206" s="310" t="s">
        <v>208</v>
      </c>
      <c r="U206" s="317" t="s">
        <v>4165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4756</v>
      </c>
      <c r="C207" s="322" t="s">
        <v>4757</v>
      </c>
      <c r="D207" s="325">
        <v>5998094</v>
      </c>
      <c r="E207" s="310" t="s">
        <v>18</v>
      </c>
      <c r="F207" s="310" t="s">
        <v>76</v>
      </c>
      <c r="G207" s="310" t="s">
        <v>88</v>
      </c>
      <c r="H207" s="310" t="str">
        <f>IFERROR(VLOOKUP(G207,'Cadastro de assessores'!A:B,2,FALSE),"Não Cadastrado")</f>
        <v>18009</v>
      </c>
      <c r="I207" s="310"/>
      <c r="J207" s="26" t="s">
        <v>206</v>
      </c>
      <c r="K207" s="310" t="s">
        <v>4142</v>
      </c>
      <c r="L207" s="406">
        <v>44462</v>
      </c>
      <c r="M207" s="406">
        <v>44462</v>
      </c>
      <c r="N207" s="406">
        <v>44676</v>
      </c>
      <c r="O207" s="310" t="s">
        <v>4143</v>
      </c>
      <c r="P207" s="411">
        <v>1.4999999999999999E-2</v>
      </c>
      <c r="Q207" s="329" t="s">
        <v>4758</v>
      </c>
      <c r="R207" s="437"/>
      <c r="S207" s="310" t="str">
        <f t="shared" si="19"/>
        <v>Não Qualificado</v>
      </c>
      <c r="T207" s="310" t="s">
        <v>208</v>
      </c>
      <c r="U207" s="317" t="s">
        <v>4232</v>
      </c>
      <c r="V207" s="310" t="s">
        <v>4233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3232</v>
      </c>
      <c r="BE207" s="357" t="s">
        <v>3232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4147</v>
      </c>
      <c r="BT207" s="117"/>
    </row>
    <row r="208" spans="1:72" ht="15.75" customHeight="1">
      <c r="A208" s="129" t="s">
        <v>17</v>
      </c>
      <c r="B208" s="110" t="s">
        <v>4759</v>
      </c>
      <c r="C208" s="409" t="s">
        <v>4760</v>
      </c>
      <c r="D208" s="317">
        <v>3712007</v>
      </c>
      <c r="E208" s="310" t="s">
        <v>18</v>
      </c>
      <c r="F208" s="310" t="s">
        <v>76</v>
      </c>
      <c r="G208" s="310" t="s">
        <v>88</v>
      </c>
      <c r="H208" s="310" t="str">
        <f>IFERROR(VLOOKUP(G208,'Cadastro de assessores'!A:B,2,FALSE),"Não Cadastrado")</f>
        <v>18009</v>
      </c>
      <c r="I208" s="310"/>
      <c r="J208" s="26" t="s">
        <v>206</v>
      </c>
      <c r="K208" s="310" t="s">
        <v>4142</v>
      </c>
      <c r="L208" s="310" t="s">
        <v>3443</v>
      </c>
      <c r="M208" s="310" t="s">
        <v>3443</v>
      </c>
      <c r="N208" s="410">
        <v>44404</v>
      </c>
      <c r="O208" s="317" t="s">
        <v>4143</v>
      </c>
      <c r="P208" s="411">
        <v>1.4999999999999999E-2</v>
      </c>
      <c r="Q208" s="178" t="s">
        <v>4761</v>
      </c>
      <c r="R208" s="437"/>
      <c r="S208" s="310" t="str">
        <f t="shared" si="19"/>
        <v>Não Qualificado</v>
      </c>
      <c r="T208" s="310" t="s">
        <v>208</v>
      </c>
      <c r="U208" s="317" t="s">
        <v>4195</v>
      </c>
      <c r="V208" s="317" t="s">
        <v>276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3232</v>
      </c>
      <c r="BE208" s="357" t="s">
        <v>3232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4147</v>
      </c>
      <c r="BT208" s="117"/>
    </row>
    <row r="209" spans="1:72" ht="15.75" customHeight="1">
      <c r="A209" s="129" t="s">
        <v>17</v>
      </c>
      <c r="B209" s="110" t="s">
        <v>4762</v>
      </c>
      <c r="C209" s="409" t="s">
        <v>4763</v>
      </c>
      <c r="D209" s="317">
        <v>3919372</v>
      </c>
      <c r="E209" s="310" t="s">
        <v>18</v>
      </c>
      <c r="F209" s="310" t="s">
        <v>76</v>
      </c>
      <c r="G209" s="310" t="s">
        <v>88</v>
      </c>
      <c r="H209" s="317" t="str">
        <f>IFERROR(VLOOKUP(G209,'Cadastro de assessores'!A:B,2,FALSE),"Não Cadastrado")</f>
        <v>18009</v>
      </c>
      <c r="I209" s="317"/>
      <c r="J209" s="26" t="s">
        <v>206</v>
      </c>
      <c r="K209" s="310" t="s">
        <v>4142</v>
      </c>
      <c r="L209" s="406">
        <v>44413</v>
      </c>
      <c r="M209" s="406">
        <v>44413</v>
      </c>
      <c r="N209" s="317"/>
      <c r="O209" s="317" t="s">
        <v>4158</v>
      </c>
      <c r="P209" s="407">
        <v>2.5000000000000001E-2</v>
      </c>
      <c r="Q209" s="178" t="s">
        <v>4764</v>
      </c>
      <c r="R209" s="437"/>
      <c r="S209" s="310" t="str">
        <f t="shared" si="19"/>
        <v>Não Qualificado</v>
      </c>
      <c r="T209" s="310" t="s">
        <v>208</v>
      </c>
      <c r="U209" s="317" t="s">
        <v>4195</v>
      </c>
      <c r="V209" s="317" t="s">
        <v>276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3232</v>
      </c>
      <c r="BE209" s="357" t="s">
        <v>3232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4147</v>
      </c>
      <c r="BT209" s="117"/>
    </row>
    <row r="210" spans="1:72" ht="15.75" customHeight="1">
      <c r="A210" s="129" t="s">
        <v>17</v>
      </c>
      <c r="B210" s="110" t="s">
        <v>4765</v>
      </c>
      <c r="C210" s="129" t="s">
        <v>4766</v>
      </c>
      <c r="D210" s="310">
        <v>2466854</v>
      </c>
      <c r="E210" s="310" t="s">
        <v>3223</v>
      </c>
      <c r="F210" s="310" t="s">
        <v>19</v>
      </c>
      <c r="G210" s="310" t="s">
        <v>3223</v>
      </c>
      <c r="H210" s="310" t="str">
        <f>IFERROR(VLOOKUP(G210,'Cadastro de assessores'!A:B,2,FALSE),"Não Cadastrado")</f>
        <v>18986</v>
      </c>
      <c r="I210" s="310"/>
      <c r="J210" s="26" t="s">
        <v>206</v>
      </c>
      <c r="K210" s="310" t="s">
        <v>4142</v>
      </c>
      <c r="L210" s="406">
        <v>43696</v>
      </c>
      <c r="M210" s="406">
        <v>43696</v>
      </c>
      <c r="N210" s="406">
        <v>44091</v>
      </c>
      <c r="O210" s="310" t="s">
        <v>4143</v>
      </c>
      <c r="P210" s="407">
        <v>0.01</v>
      </c>
      <c r="Q210" s="440" t="s">
        <v>4767</v>
      </c>
      <c r="R210" s="437"/>
      <c r="S210" s="310" t="str">
        <f t="shared" si="19"/>
        <v/>
      </c>
      <c r="T210" s="310" t="s">
        <v>208</v>
      </c>
      <c r="U210" s="310" t="s">
        <v>4160</v>
      </c>
      <c r="V210" s="310" t="s">
        <v>19</v>
      </c>
      <c r="W210" s="438" t="s">
        <v>4768</v>
      </c>
      <c r="X210" s="438"/>
      <c r="Y210" s="438" t="s">
        <v>4769</v>
      </c>
      <c r="Z210" s="438" t="s">
        <v>4770</v>
      </c>
      <c r="AA210" s="438" t="s">
        <v>4771</v>
      </c>
      <c r="AB210" s="438" t="s">
        <v>4772</v>
      </c>
      <c r="AC210" s="438" t="s">
        <v>4773</v>
      </c>
      <c r="AD210" s="438" t="s">
        <v>4774</v>
      </c>
      <c r="AE210" s="438" t="s">
        <v>4775</v>
      </c>
      <c r="AF210" s="438" t="s">
        <v>4776</v>
      </c>
      <c r="AG210" s="438" t="s">
        <v>4777</v>
      </c>
      <c r="AH210" s="438"/>
      <c r="AI210" s="438" t="s">
        <v>4778</v>
      </c>
      <c r="AJ210" s="438"/>
      <c r="AK210" s="357"/>
      <c r="AL210" s="357">
        <v>214.15</v>
      </c>
      <c r="AM210" s="357" t="s">
        <v>3443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3232</v>
      </c>
      <c r="BE210" s="357" t="s">
        <v>3232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4147</v>
      </c>
      <c r="BT210" s="117"/>
    </row>
    <row r="211" spans="1:72" ht="15.75" customHeight="1">
      <c r="A211" s="129" t="s">
        <v>17</v>
      </c>
      <c r="B211" s="110" t="s">
        <v>780</v>
      </c>
      <c r="C211" s="129" t="s">
        <v>779</v>
      </c>
      <c r="D211" s="310">
        <v>2172585</v>
      </c>
      <c r="E211" s="311" t="s">
        <v>18</v>
      </c>
      <c r="F211" s="311" t="s">
        <v>19</v>
      </c>
      <c r="G211" s="311" t="s">
        <v>779</v>
      </c>
      <c r="H211" s="311"/>
      <c r="I211" s="311"/>
      <c r="J211" s="26" t="s">
        <v>4136</v>
      </c>
      <c r="K211" s="310"/>
      <c r="L211" s="310"/>
      <c r="M211" s="310"/>
      <c r="N211" s="310"/>
      <c r="O211" s="310" t="s">
        <v>4143</v>
      </c>
      <c r="P211" s="448">
        <v>1.2E-2</v>
      </c>
      <c r="Q211" s="440" t="s">
        <v>4227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4147</v>
      </c>
      <c r="BT211" s="117"/>
    </row>
    <row r="212" spans="1:72" ht="15.75" customHeight="1">
      <c r="A212" s="129" t="s">
        <v>17</v>
      </c>
      <c r="B212" s="110" t="s">
        <v>4779</v>
      </c>
      <c r="C212" s="129" t="s">
        <v>4780</v>
      </c>
      <c r="D212" s="310">
        <v>2566765</v>
      </c>
      <c r="E212" s="311" t="s">
        <v>18</v>
      </c>
      <c r="F212" s="311" t="s">
        <v>19</v>
      </c>
      <c r="G212" s="311" t="s">
        <v>2788</v>
      </c>
      <c r="H212" s="311" t="str">
        <f>IFERROR(VLOOKUP(G212,'Cadastro de assessores'!A:B,2,FALSE),"Não Cadastrado")</f>
        <v>18256</v>
      </c>
      <c r="I212" s="311"/>
      <c r="J212" s="26" t="s">
        <v>4136</v>
      </c>
      <c r="K212" s="310" t="s">
        <v>224</v>
      </c>
      <c r="L212" s="310" t="s">
        <v>3443</v>
      </c>
      <c r="M212" s="456" t="s">
        <v>3981</v>
      </c>
      <c r="N212" s="310"/>
      <c r="O212" s="310" t="s">
        <v>4158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208</v>
      </c>
      <c r="U212" s="310" t="s">
        <v>4145</v>
      </c>
      <c r="V212" s="310" t="s">
        <v>19</v>
      </c>
      <c r="W212" s="438" t="s">
        <v>4781</v>
      </c>
      <c r="X212" s="438"/>
      <c r="Y212" s="438" t="s">
        <v>4782</v>
      </c>
      <c r="Z212" s="438" t="s">
        <v>4783</v>
      </c>
      <c r="AA212" s="438" t="s">
        <v>4784</v>
      </c>
      <c r="AB212" s="438" t="s">
        <v>4785</v>
      </c>
      <c r="AC212" s="438" t="s">
        <v>4786</v>
      </c>
      <c r="AD212" s="438" t="s">
        <v>4785</v>
      </c>
      <c r="AE212" s="438" t="s">
        <v>4785</v>
      </c>
      <c r="AF212" s="438" t="s">
        <v>4785</v>
      </c>
      <c r="AG212" s="438" t="s">
        <v>4787</v>
      </c>
      <c r="AH212" s="438" t="s">
        <v>4787</v>
      </c>
      <c r="AI212" s="438" t="s">
        <v>4788</v>
      </c>
      <c r="AJ212" s="438" t="s">
        <v>4788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3232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4789</v>
      </c>
      <c r="C213" s="472" t="s">
        <v>4790</v>
      </c>
      <c r="D213" s="317">
        <v>5092169</v>
      </c>
      <c r="E213" s="310" t="s">
        <v>18</v>
      </c>
      <c r="F213" s="310" t="s">
        <v>76</v>
      </c>
      <c r="G213" s="310" t="s">
        <v>88</v>
      </c>
      <c r="H213" s="310" t="str">
        <f>IFERROR(VLOOKUP(G213,'Cadastro de assessores'!A:B,2,FALSE),"Não Cadastrado")</f>
        <v>18009</v>
      </c>
      <c r="I213" s="310"/>
      <c r="J213" s="26" t="s">
        <v>206</v>
      </c>
      <c r="K213" s="310" t="s">
        <v>4142</v>
      </c>
      <c r="L213" s="406">
        <v>44287</v>
      </c>
      <c r="M213" s="406">
        <v>44287</v>
      </c>
      <c r="N213" s="406">
        <v>44805</v>
      </c>
      <c r="O213" s="310" t="s">
        <v>4143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208</v>
      </c>
      <c r="U213" s="317" t="s">
        <v>4572</v>
      </c>
      <c r="V213" s="317" t="s">
        <v>3990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4147</v>
      </c>
      <c r="BT213" s="117"/>
    </row>
    <row r="214" spans="1:72" ht="15.75" customHeight="1">
      <c r="A214" s="129" t="s">
        <v>17</v>
      </c>
      <c r="B214" s="110" t="s">
        <v>4791</v>
      </c>
      <c r="C214" s="409" t="s">
        <v>4792</v>
      </c>
      <c r="D214" s="317">
        <v>5599106</v>
      </c>
      <c r="E214" s="310" t="s">
        <v>204</v>
      </c>
      <c r="F214" s="310" t="s">
        <v>19</v>
      </c>
      <c r="G214" s="310" t="s">
        <v>4453</v>
      </c>
      <c r="H214" s="310" t="str">
        <f>IFERROR(VLOOKUP(G214,'Cadastro de assessores'!A:B,2,FALSE),"Não Cadastrado")</f>
        <v>19157</v>
      </c>
      <c r="I214" s="310"/>
      <c r="J214" s="26" t="s">
        <v>206</v>
      </c>
      <c r="K214" s="310" t="s">
        <v>4142</v>
      </c>
      <c r="L214" s="406">
        <v>44368</v>
      </c>
      <c r="M214" s="406">
        <v>44368</v>
      </c>
      <c r="N214" s="467">
        <v>44494</v>
      </c>
      <c r="O214" s="317" t="s">
        <v>4158</v>
      </c>
      <c r="P214" s="407">
        <v>2.5000000000000001E-2</v>
      </c>
      <c r="Q214" s="440" t="s">
        <v>4793</v>
      </c>
      <c r="R214" s="437"/>
      <c r="S214" s="310" t="str">
        <f t="shared" si="20"/>
        <v>Não Qualificado</v>
      </c>
      <c r="T214" s="310" t="s">
        <v>208</v>
      </c>
      <c r="U214" s="317" t="s">
        <v>4794</v>
      </c>
      <c r="V214" s="317" t="s">
        <v>76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3232</v>
      </c>
      <c r="BE214" s="357" t="s">
        <v>3232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4147</v>
      </c>
      <c r="BT214" s="117"/>
    </row>
    <row r="215" spans="1:72" ht="15.75" customHeight="1">
      <c r="A215" s="129" t="s">
        <v>17</v>
      </c>
      <c r="B215" s="110" t="s">
        <v>1468</v>
      </c>
      <c r="C215" s="129" t="s">
        <v>1465</v>
      </c>
      <c r="D215" s="310">
        <v>3714924</v>
      </c>
      <c r="E215" s="310" t="s">
        <v>18</v>
      </c>
      <c r="F215" s="310" t="s">
        <v>19</v>
      </c>
      <c r="G215" s="310" t="s">
        <v>97</v>
      </c>
      <c r="H215" s="310"/>
      <c r="I215" s="310"/>
      <c r="J215" s="26" t="s">
        <v>4136</v>
      </c>
      <c r="K215" s="310"/>
      <c r="L215" s="406"/>
      <c r="M215" s="310" t="s">
        <v>4795</v>
      </c>
      <c r="N215" s="406"/>
      <c r="O215" s="310" t="s">
        <v>4151</v>
      </c>
      <c r="P215" s="407">
        <v>0</v>
      </c>
      <c r="Q215" s="440" t="s">
        <v>4796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4147</v>
      </c>
      <c r="BT215" s="117"/>
    </row>
    <row r="216" spans="1:72" ht="15.75" customHeight="1">
      <c r="A216" s="129" t="s">
        <v>17</v>
      </c>
      <c r="B216" s="110" t="s">
        <v>4797</v>
      </c>
      <c r="C216" s="129" t="s">
        <v>4798</v>
      </c>
      <c r="D216" s="310">
        <v>4760280</v>
      </c>
      <c r="E216" s="310" t="s">
        <v>204</v>
      </c>
      <c r="F216" s="310" t="s">
        <v>19</v>
      </c>
      <c r="G216" s="310" t="s">
        <v>4799</v>
      </c>
      <c r="H216" s="310" t="str">
        <f>IFERROR(VLOOKUP(G216,'Cadastro de assessores'!A:B,2,FALSE),"Não Cadastrado")</f>
        <v>14091</v>
      </c>
      <c r="I216" s="310"/>
      <c r="J216" s="26" t="s">
        <v>206</v>
      </c>
      <c r="K216" s="310" t="s">
        <v>4142</v>
      </c>
      <c r="L216" s="406">
        <v>44211</v>
      </c>
      <c r="M216" s="406">
        <v>44211</v>
      </c>
      <c r="N216" s="406">
        <v>44781</v>
      </c>
      <c r="O216" s="310" t="s">
        <v>4158</v>
      </c>
      <c r="P216" s="407">
        <v>2.5000000000000001E-2</v>
      </c>
      <c r="Q216" s="440" t="s">
        <v>4800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208</v>
      </c>
      <c r="U216" s="310" t="s">
        <v>4165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4147</v>
      </c>
      <c r="BT216" s="117"/>
    </row>
    <row r="217" spans="1:72" ht="15.75" customHeight="1">
      <c r="A217" s="129" t="s">
        <v>17</v>
      </c>
      <c r="B217" s="110" t="s">
        <v>4801</v>
      </c>
      <c r="C217" s="409" t="s">
        <v>4802</v>
      </c>
      <c r="D217" s="317">
        <v>2673476</v>
      </c>
      <c r="E217" s="311" t="s">
        <v>18</v>
      </c>
      <c r="F217" s="311" t="s">
        <v>76</v>
      </c>
      <c r="G217" s="311" t="s">
        <v>88</v>
      </c>
      <c r="H217" s="317" t="str">
        <f>IFERROR(VLOOKUP(G217,'Cadastro de assessores'!A:B,2,FALSE),"Não Cadastrado")</f>
        <v>18009</v>
      </c>
      <c r="I217" s="317"/>
      <c r="J217" s="26" t="s">
        <v>215</v>
      </c>
      <c r="K217" s="311" t="s">
        <v>215</v>
      </c>
      <c r="L217" s="435">
        <v>44405</v>
      </c>
      <c r="M217" s="435">
        <v>44405</v>
      </c>
      <c r="N217" s="317"/>
      <c r="O217" s="317" t="s">
        <v>4137</v>
      </c>
      <c r="P217" s="448">
        <v>0.02</v>
      </c>
      <c r="Q217" s="178"/>
      <c r="R217" s="437"/>
      <c r="S217" s="310" t="str">
        <f t="shared" si="21"/>
        <v/>
      </c>
      <c r="T217" s="310" t="s">
        <v>208</v>
      </c>
      <c r="U217" s="317" t="s">
        <v>4195</v>
      </c>
      <c r="V217" s="317" t="s">
        <v>276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4803</v>
      </c>
      <c r="C218" s="129" t="s">
        <v>4804</v>
      </c>
      <c r="D218" s="310">
        <v>4398585</v>
      </c>
      <c r="E218" s="311" t="s">
        <v>204</v>
      </c>
      <c r="F218" s="311" t="s">
        <v>19</v>
      </c>
      <c r="G218" s="311" t="s">
        <v>220</v>
      </c>
      <c r="H218" s="311" t="str">
        <f>IFERROR(VLOOKUP(G218,'Cadastro de assessores'!A:B,2,FALSE),"Não Cadastrado")</f>
        <v>17896</v>
      </c>
      <c r="I218" s="311"/>
      <c r="J218" s="26" t="s">
        <v>4136</v>
      </c>
      <c r="K218" s="311" t="s">
        <v>215</v>
      </c>
      <c r="L218" s="435">
        <v>44098</v>
      </c>
      <c r="M218" s="435">
        <v>44102</v>
      </c>
      <c r="N218" s="310"/>
      <c r="O218" s="310" t="s">
        <v>4680</v>
      </c>
      <c r="P218" s="407">
        <v>2E-3</v>
      </c>
      <c r="Q218" s="440" t="s">
        <v>4805</v>
      </c>
      <c r="R218" s="437"/>
      <c r="S218" s="310" t="str">
        <f t="shared" si="21"/>
        <v/>
      </c>
      <c r="T218" s="310" t="s">
        <v>254</v>
      </c>
      <c r="U218" s="310" t="s">
        <v>4160</v>
      </c>
      <c r="V218" s="310" t="s">
        <v>19</v>
      </c>
      <c r="W218" s="438" t="s">
        <v>4146</v>
      </c>
      <c r="X218" s="438" t="s">
        <v>4146</v>
      </c>
      <c r="Y218" s="438" t="s">
        <v>4146</v>
      </c>
      <c r="Z218" s="438" t="s">
        <v>4146</v>
      </c>
      <c r="AA218" s="438" t="s">
        <v>4146</v>
      </c>
      <c r="AB218" s="438" t="s">
        <v>4146</v>
      </c>
      <c r="AC218" s="438" t="s">
        <v>4146</v>
      </c>
      <c r="AD218" s="438" t="s">
        <v>4146</v>
      </c>
      <c r="AE218" s="438" t="s">
        <v>4146</v>
      </c>
      <c r="AF218" s="438" t="s">
        <v>4146</v>
      </c>
      <c r="AG218" s="438" t="s">
        <v>4146</v>
      </c>
      <c r="AH218" s="438" t="s">
        <v>4806</v>
      </c>
      <c r="AI218" s="438" t="s">
        <v>4807</v>
      </c>
      <c r="AJ218" s="438" t="s">
        <v>4808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4809</v>
      </c>
      <c r="C219" s="409" t="s">
        <v>4810</v>
      </c>
      <c r="D219" s="317">
        <v>5975647</v>
      </c>
      <c r="E219" s="311" t="s">
        <v>18</v>
      </c>
      <c r="F219" s="311" t="s">
        <v>76</v>
      </c>
      <c r="G219" s="311" t="s">
        <v>88</v>
      </c>
      <c r="H219" s="317" t="str">
        <f>IFERROR(VLOOKUP(G219,'Cadastro de assessores'!A:B,2,FALSE),"Não Cadastrado")</f>
        <v>18009</v>
      </c>
      <c r="I219" s="317"/>
      <c r="J219" s="26" t="s">
        <v>4136</v>
      </c>
      <c r="K219" s="310" t="s">
        <v>215</v>
      </c>
      <c r="L219" s="435">
        <v>44403</v>
      </c>
      <c r="M219" s="435">
        <v>44405</v>
      </c>
      <c r="N219" s="310"/>
      <c r="O219" s="310" t="s">
        <v>4143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208</v>
      </c>
      <c r="U219" s="317" t="s">
        <v>4195</v>
      </c>
      <c r="V219" s="317" t="s">
        <v>276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4811</v>
      </c>
      <c r="C220" s="92" t="s">
        <v>4812</v>
      </c>
      <c r="D220" s="7">
        <v>7000733</v>
      </c>
      <c r="E220" s="9" t="s">
        <v>18</v>
      </c>
      <c r="F220" s="9" t="s">
        <v>76</v>
      </c>
      <c r="G220" s="9" t="s">
        <v>88</v>
      </c>
      <c r="H220" s="7" t="str">
        <f>IFERROR(VLOOKUP(G220,'Cadastro de assessores'!A:B,2,FALSE),"Não Cadastrado")</f>
        <v>18009</v>
      </c>
      <c r="I220" s="7"/>
      <c r="J220" s="26" t="s">
        <v>4136</v>
      </c>
      <c r="K220" s="220" t="s">
        <v>215</v>
      </c>
      <c r="L220" s="473">
        <v>44712</v>
      </c>
      <c r="M220" s="250">
        <v>44712</v>
      </c>
      <c r="N220" s="6"/>
      <c r="O220" s="6" t="s">
        <v>4813</v>
      </c>
      <c r="P220" s="28">
        <v>1.2E-2</v>
      </c>
      <c r="Q220" s="474" t="s">
        <v>4814</v>
      </c>
      <c r="R220" s="274"/>
      <c r="S220" s="6" t="str">
        <f t="shared" si="21"/>
        <v/>
      </c>
      <c r="T220" s="6" t="s">
        <v>254</v>
      </c>
      <c r="U220" s="7" t="s">
        <v>4815</v>
      </c>
      <c r="V220" s="7" t="s">
        <v>76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4811</v>
      </c>
      <c r="C221" s="409" t="s">
        <v>4816</v>
      </c>
      <c r="D221" s="317">
        <v>9020656</v>
      </c>
      <c r="E221" s="311" t="s">
        <v>18</v>
      </c>
      <c r="F221" s="311" t="s">
        <v>76</v>
      </c>
      <c r="G221" s="9" t="s">
        <v>88</v>
      </c>
      <c r="H221" s="311" t="str">
        <f>IFERROR(VLOOKUP(G221,'Cadastro de assessores'!A:B,2,FALSE),"Não Cadastrado")</f>
        <v>18009</v>
      </c>
      <c r="I221" s="311"/>
      <c r="J221" s="26" t="s">
        <v>4136</v>
      </c>
      <c r="K221" s="311" t="s">
        <v>224</v>
      </c>
      <c r="L221" s="476">
        <v>44845</v>
      </c>
      <c r="M221" s="476">
        <v>44858</v>
      </c>
      <c r="N221" s="446"/>
      <c r="O221" s="446" t="s">
        <v>4154</v>
      </c>
      <c r="P221" s="448">
        <v>7.0000000000000001E-3</v>
      </c>
      <c r="Q221" s="178" t="s">
        <v>4817</v>
      </c>
      <c r="R221" s="437"/>
      <c r="S221" s="310" t="str">
        <f t="shared" si="21"/>
        <v/>
      </c>
      <c r="T221" s="317" t="s">
        <v>208</v>
      </c>
      <c r="U221" s="310" t="s">
        <v>4190</v>
      </c>
      <c r="V221" s="310" t="s">
        <v>76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4818</v>
      </c>
      <c r="C222" s="129" t="s">
        <v>4819</v>
      </c>
      <c r="D222" s="310">
        <v>4550654</v>
      </c>
      <c r="E222" s="310" t="s">
        <v>204</v>
      </c>
      <c r="F222" s="310" t="s">
        <v>19</v>
      </c>
      <c r="G222" s="310" t="s">
        <v>4820</v>
      </c>
      <c r="H222" s="310" t="str">
        <f>IFERROR(VLOOKUP(G222,'Cadastro de assessores'!A:B,2,FALSE),"Não Cadastrado")</f>
        <v>14244</v>
      </c>
      <c r="I222" s="310"/>
      <c r="J222" s="26" t="s">
        <v>206</v>
      </c>
      <c r="K222" s="310" t="s">
        <v>4142</v>
      </c>
      <c r="L222" s="439">
        <v>44160</v>
      </c>
      <c r="M222" s="439">
        <v>44160</v>
      </c>
      <c r="N222" s="406">
        <v>44270</v>
      </c>
      <c r="O222" s="310" t="s">
        <v>4137</v>
      </c>
      <c r="P222" s="407">
        <v>0.02</v>
      </c>
      <c r="Q222" s="440" t="s">
        <v>4821</v>
      </c>
      <c r="R222" s="437"/>
      <c r="S222" s="310" t="str">
        <f t="shared" si="21"/>
        <v/>
      </c>
      <c r="T222" s="317" t="s">
        <v>208</v>
      </c>
      <c r="U222" s="310" t="s">
        <v>4160</v>
      </c>
      <c r="V222" s="310" t="s">
        <v>19</v>
      </c>
      <c r="W222" s="438" t="s">
        <v>4146</v>
      </c>
      <c r="X222" s="438" t="s">
        <v>4146</v>
      </c>
      <c r="Y222" s="438" t="s">
        <v>4146</v>
      </c>
      <c r="Z222" s="438" t="s">
        <v>4146</v>
      </c>
      <c r="AA222" s="438" t="s">
        <v>4146</v>
      </c>
      <c r="AB222" s="438" t="s">
        <v>4146</v>
      </c>
      <c r="AC222" s="438" t="s">
        <v>4146</v>
      </c>
      <c r="AD222" s="438" t="s">
        <v>4146</v>
      </c>
      <c r="AE222" s="438" t="s">
        <v>4146</v>
      </c>
      <c r="AF222" s="438" t="s">
        <v>4146</v>
      </c>
      <c r="AG222" s="438" t="s">
        <v>4146</v>
      </c>
      <c r="AH222" s="438" t="s">
        <v>4146</v>
      </c>
      <c r="AI222" s="438" t="s">
        <v>4146</v>
      </c>
      <c r="AJ222" s="438" t="s">
        <v>4822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3232</v>
      </c>
      <c r="BE222" s="357" t="s">
        <v>3232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4147</v>
      </c>
      <c r="BT222" s="117"/>
    </row>
    <row r="223" spans="1:72" ht="15.75" customHeight="1">
      <c r="A223" s="129" t="s">
        <v>17</v>
      </c>
      <c r="B223" s="110" t="s">
        <v>4823</v>
      </c>
      <c r="C223" s="129" t="s">
        <v>4824</v>
      </c>
      <c r="D223" s="310">
        <v>3939462</v>
      </c>
      <c r="E223" s="310" t="s">
        <v>3223</v>
      </c>
      <c r="F223" s="310" t="s">
        <v>19</v>
      </c>
      <c r="G223" s="310" t="s">
        <v>3223</v>
      </c>
      <c r="H223" s="310" t="str">
        <f>IFERROR(VLOOKUP(G223,'Cadastro de assessores'!A:B,2,FALSE),"Não Cadastrado")</f>
        <v>18986</v>
      </c>
      <c r="I223" s="310"/>
      <c r="J223" s="26" t="s">
        <v>206</v>
      </c>
      <c r="K223" s="310" t="s">
        <v>4142</v>
      </c>
      <c r="L223" s="406">
        <v>43901</v>
      </c>
      <c r="M223" s="406">
        <v>43901</v>
      </c>
      <c r="N223" s="439">
        <v>44519</v>
      </c>
      <c r="O223" s="310" t="s">
        <v>4137</v>
      </c>
      <c r="P223" s="407">
        <v>1.4999999999999999E-2</v>
      </c>
      <c r="Q223" s="440" t="s">
        <v>4825</v>
      </c>
      <c r="R223" s="437"/>
      <c r="S223" s="310" t="str">
        <f t="shared" si="21"/>
        <v>Não Qualificado</v>
      </c>
      <c r="T223" s="317" t="s">
        <v>208</v>
      </c>
      <c r="U223" s="310" t="s">
        <v>4145</v>
      </c>
      <c r="V223" s="310" t="s">
        <v>19</v>
      </c>
      <c r="W223" s="438" t="s">
        <v>4146</v>
      </c>
      <c r="X223" s="438" t="s">
        <v>4146</v>
      </c>
      <c r="Y223" s="438" t="s">
        <v>4146</v>
      </c>
      <c r="Z223" s="438" t="s">
        <v>4146</v>
      </c>
      <c r="AA223" s="438" t="s">
        <v>4826</v>
      </c>
      <c r="AB223" s="438" t="s">
        <v>4827</v>
      </c>
      <c r="AC223" s="438" t="s">
        <v>4828</v>
      </c>
      <c r="AD223" s="438" t="s">
        <v>4829</v>
      </c>
      <c r="AE223" s="438" t="s">
        <v>4830</v>
      </c>
      <c r="AF223" s="438" t="s">
        <v>4831</v>
      </c>
      <c r="AG223" s="438" t="s">
        <v>4832</v>
      </c>
      <c r="AH223" s="438" t="s">
        <v>4833</v>
      </c>
      <c r="AI223" s="438" t="s">
        <v>4834</v>
      </c>
      <c r="AJ223" s="438" t="s">
        <v>4835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3232</v>
      </c>
      <c r="BE223" s="357" t="s">
        <v>3232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4147</v>
      </c>
      <c r="BT223" s="117"/>
    </row>
    <row r="224" spans="1:72" ht="15.75" customHeight="1">
      <c r="A224" s="129" t="s">
        <v>17</v>
      </c>
      <c r="B224" s="110" t="s">
        <v>4836</v>
      </c>
      <c r="C224" s="129" t="s">
        <v>4837</v>
      </c>
      <c r="D224" s="310">
        <v>4611223</v>
      </c>
      <c r="E224" s="310" t="s">
        <v>18</v>
      </c>
      <c r="F224" s="310" t="s">
        <v>19</v>
      </c>
      <c r="G224" s="310" t="s">
        <v>4141</v>
      </c>
      <c r="H224" s="310" t="str">
        <f>IFERROR(VLOOKUP(G224,'Cadastro de assessores'!A:B,2,FALSE),"Não Cadastrado")</f>
        <v>17679</v>
      </c>
      <c r="I224" s="310"/>
      <c r="J224" s="26" t="s">
        <v>206</v>
      </c>
      <c r="K224" s="310" t="s">
        <v>4142</v>
      </c>
      <c r="L224" s="406">
        <v>44167</v>
      </c>
      <c r="M224" s="406">
        <v>44167</v>
      </c>
      <c r="N224" s="406">
        <v>44229</v>
      </c>
      <c r="O224" s="310" t="s">
        <v>4158</v>
      </c>
      <c r="P224" s="407">
        <v>2.5000000000000001E-2</v>
      </c>
      <c r="Q224" s="440" t="s">
        <v>4838</v>
      </c>
      <c r="R224" s="437"/>
      <c r="S224" s="310" t="str">
        <f t="shared" si="21"/>
        <v>Não Qualificado</v>
      </c>
      <c r="T224" s="317" t="s">
        <v>208</v>
      </c>
      <c r="U224" s="317" t="s">
        <v>4572</v>
      </c>
      <c r="V224" s="317" t="s">
        <v>3990</v>
      </c>
      <c r="W224" s="438" t="s">
        <v>4146</v>
      </c>
      <c r="X224" s="438" t="s">
        <v>4146</v>
      </c>
      <c r="Y224" s="438" t="s">
        <v>4146</v>
      </c>
      <c r="Z224" s="438" t="s">
        <v>4146</v>
      </c>
      <c r="AA224" s="438" t="s">
        <v>4146</v>
      </c>
      <c r="AB224" s="438" t="s">
        <v>4146</v>
      </c>
      <c r="AC224" s="438" t="s">
        <v>4146</v>
      </c>
      <c r="AD224" s="438" t="s">
        <v>4146</v>
      </c>
      <c r="AE224" s="438" t="s">
        <v>4146</v>
      </c>
      <c r="AF224" s="438" t="s">
        <v>4146</v>
      </c>
      <c r="AG224" s="438" t="s">
        <v>4146</v>
      </c>
      <c r="AH224" s="438" t="s">
        <v>4146</v>
      </c>
      <c r="AI224" s="438" t="s">
        <v>4146</v>
      </c>
      <c r="AJ224" s="438" t="s">
        <v>4146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3232</v>
      </c>
      <c r="BE224" s="357" t="s">
        <v>3232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4147</v>
      </c>
      <c r="BT224" s="117"/>
    </row>
    <row r="225" spans="1:72" ht="15.75" customHeight="1">
      <c r="A225" s="129" t="s">
        <v>17</v>
      </c>
      <c r="B225" s="110" t="s">
        <v>78</v>
      </c>
      <c r="C225" s="461" t="s">
        <v>4839</v>
      </c>
      <c r="D225" s="442">
        <v>2427806</v>
      </c>
      <c r="E225" s="311" t="s">
        <v>18</v>
      </c>
      <c r="F225" s="311" t="s">
        <v>76</v>
      </c>
      <c r="G225" s="311" t="s">
        <v>77</v>
      </c>
      <c r="H225" s="311">
        <f>IFERROR(VLOOKUP(G225,'Cadastro de assessores'!A:B,2,FALSE),"Não Cadastrado")</f>
        <v>12331</v>
      </c>
      <c r="I225" s="311"/>
      <c r="J225" s="26" t="s">
        <v>215</v>
      </c>
      <c r="K225" s="311" t="s">
        <v>215</v>
      </c>
      <c r="L225" s="443">
        <v>44615</v>
      </c>
      <c r="M225" s="443">
        <v>44615</v>
      </c>
      <c r="N225" s="317"/>
      <c r="O225" s="317" t="s">
        <v>4143</v>
      </c>
      <c r="P225" s="411">
        <v>1.4999999999999999E-2</v>
      </c>
      <c r="Q225" s="322" t="s">
        <v>4840</v>
      </c>
      <c r="R225" s="437"/>
      <c r="S225" s="310" t="str">
        <f t="shared" si="21"/>
        <v>Não Qualificado</v>
      </c>
      <c r="T225" s="317" t="s">
        <v>208</v>
      </c>
      <c r="U225" s="310" t="s">
        <v>4190</v>
      </c>
      <c r="V225" s="310" t="s">
        <v>76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3924</v>
      </c>
      <c r="C226" s="110" t="s">
        <v>4841</v>
      </c>
      <c r="D226" s="311">
        <v>4847953</v>
      </c>
      <c r="E226" s="311" t="s">
        <v>18</v>
      </c>
      <c r="F226" s="311" t="s">
        <v>19</v>
      </c>
      <c r="G226" s="311" t="s">
        <v>3371</v>
      </c>
      <c r="H226" s="311" t="str">
        <f>IFERROR(VLOOKUP(G226,'Cadastro de assessores'!A:B,2,FALSE),"Não Cadastrado")</f>
        <v>18236</v>
      </c>
      <c r="I226" s="311"/>
      <c r="J226" s="26" t="s">
        <v>215</v>
      </c>
      <c r="K226" s="311" t="s">
        <v>215</v>
      </c>
      <c r="L226" s="435">
        <v>44294</v>
      </c>
      <c r="M226" s="435">
        <v>44294</v>
      </c>
      <c r="N226" s="310"/>
      <c r="O226" s="310" t="s">
        <v>4842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254</v>
      </c>
      <c r="U226" s="310" t="s">
        <v>4165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3443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4843</v>
      </c>
      <c r="C227" s="461" t="s">
        <v>4844</v>
      </c>
      <c r="D227" s="317">
        <v>3029846</v>
      </c>
      <c r="E227" s="311" t="s">
        <v>18</v>
      </c>
      <c r="F227" s="311" t="s">
        <v>76</v>
      </c>
      <c r="G227" s="311" t="s">
        <v>4483</v>
      </c>
      <c r="H227" s="311" t="str">
        <f>IFERROR(VLOOKUP(G227,'Cadastro de assessores'!A:B,2,FALSE),"Não Cadastrado")</f>
        <v>14294</v>
      </c>
      <c r="I227" s="311"/>
      <c r="J227" s="26" t="s">
        <v>224</v>
      </c>
      <c r="K227" s="310" t="s">
        <v>215</v>
      </c>
      <c r="L227" s="435">
        <v>44460</v>
      </c>
      <c r="M227" s="435">
        <v>44469</v>
      </c>
      <c r="N227" s="317"/>
      <c r="O227" s="317" t="s">
        <v>4137</v>
      </c>
      <c r="P227" s="448">
        <v>0.02</v>
      </c>
      <c r="Q227" s="178" t="s">
        <v>4845</v>
      </c>
      <c r="R227" s="437"/>
      <c r="S227" s="310" t="str">
        <f t="shared" si="21"/>
        <v>Não Qualificado</v>
      </c>
      <c r="T227" s="317" t="s">
        <v>208</v>
      </c>
      <c r="U227" s="317" t="s">
        <v>4846</v>
      </c>
      <c r="V227" s="317" t="s">
        <v>127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3232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1536</v>
      </c>
      <c r="C228" s="129" t="s">
        <v>1534</v>
      </c>
      <c r="D228" s="310">
        <v>4793812</v>
      </c>
      <c r="E228" s="311" t="s">
        <v>18</v>
      </c>
      <c r="F228" s="311" t="s">
        <v>19</v>
      </c>
      <c r="G228" s="311" t="s">
        <v>97</v>
      </c>
      <c r="H228" s="311">
        <f>IFERROR(VLOOKUP(G228,'Cadastro de assessores'!A:B,2,FALSE),"Não Cadastrado")</f>
        <v>12344</v>
      </c>
      <c r="I228" s="311"/>
      <c r="J228" s="26" t="s">
        <v>4136</v>
      </c>
      <c r="K228" s="311" t="s">
        <v>215</v>
      </c>
      <c r="L228" s="435">
        <v>44217</v>
      </c>
      <c r="M228" s="435">
        <v>44217</v>
      </c>
      <c r="N228" s="310"/>
      <c r="O228" s="310" t="s">
        <v>4680</v>
      </c>
      <c r="P228" s="407">
        <v>2E-3</v>
      </c>
      <c r="Q228" s="440" t="s">
        <v>4847</v>
      </c>
      <c r="R228" s="437"/>
      <c r="S228" s="310" t="str">
        <f t="shared" si="21"/>
        <v>Não Qualificado</v>
      </c>
      <c r="T228" s="310" t="s">
        <v>254</v>
      </c>
      <c r="U228" s="310" t="s">
        <v>4165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1536</v>
      </c>
      <c r="C229" s="129" t="s">
        <v>1534</v>
      </c>
      <c r="D229" s="310">
        <v>4783402</v>
      </c>
      <c r="E229" s="311" t="s">
        <v>18</v>
      </c>
      <c r="F229" s="311" t="s">
        <v>19</v>
      </c>
      <c r="G229" s="311" t="s">
        <v>97</v>
      </c>
      <c r="H229" s="311">
        <f>IFERROR(VLOOKUP(G229,'Cadastro de assessores'!A:B,2,FALSE),"Não Cadastrado")</f>
        <v>12344</v>
      </c>
      <c r="I229" s="311"/>
      <c r="J229" s="26" t="s">
        <v>4136</v>
      </c>
      <c r="K229" s="310" t="s">
        <v>215</v>
      </c>
      <c r="L229" s="435">
        <v>44218</v>
      </c>
      <c r="M229" s="435">
        <v>44218</v>
      </c>
      <c r="N229" s="310"/>
      <c r="O229" s="310" t="s">
        <v>4143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254</v>
      </c>
      <c r="U229" s="310" t="s">
        <v>4165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1539</v>
      </c>
      <c r="C230" s="409" t="s">
        <v>4848</v>
      </c>
      <c r="D230" s="442">
        <v>8392987</v>
      </c>
      <c r="E230" s="311" t="s">
        <v>18</v>
      </c>
      <c r="F230" s="311" t="s">
        <v>19</v>
      </c>
      <c r="G230" s="311" t="s">
        <v>97</v>
      </c>
      <c r="H230" s="311">
        <f>IFERROR(VLOOKUP(G230,'Cadastro de assessores'!A:B,2,FALSE),"Não Cadastrado")</f>
        <v>12344</v>
      </c>
      <c r="I230" s="311"/>
      <c r="J230" s="26" t="s">
        <v>4136</v>
      </c>
      <c r="K230" s="311" t="s">
        <v>215</v>
      </c>
      <c r="L230" s="435">
        <v>44669</v>
      </c>
      <c r="M230" s="435">
        <v>44670</v>
      </c>
      <c r="N230" s="317"/>
      <c r="O230" s="317" t="s">
        <v>4151</v>
      </c>
      <c r="P230" s="407">
        <v>7.0000000000000001E-3</v>
      </c>
      <c r="Q230" s="329" t="s">
        <v>4849</v>
      </c>
      <c r="R230" s="437"/>
      <c r="S230" s="310" t="str">
        <f t="shared" si="21"/>
        <v/>
      </c>
      <c r="T230" s="310" t="s">
        <v>208</v>
      </c>
      <c r="U230" s="310" t="s">
        <v>4165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4850</v>
      </c>
      <c r="C231" s="409" t="s">
        <v>4851</v>
      </c>
      <c r="D231" s="311">
        <v>4423520</v>
      </c>
      <c r="E231" s="311" t="s">
        <v>18</v>
      </c>
      <c r="F231" s="311" t="s">
        <v>19</v>
      </c>
      <c r="G231" s="311" t="s">
        <v>3455</v>
      </c>
      <c r="H231" s="311" t="str">
        <f>IFERROR(VLOOKUP(G231,'Cadastro de assessores'!A:B,2,FALSE),"Não Cadastrado")</f>
        <v>13444</v>
      </c>
      <c r="I231" s="311"/>
      <c r="J231" s="26" t="s">
        <v>215</v>
      </c>
      <c r="K231" s="311" t="s">
        <v>215</v>
      </c>
      <c r="L231" s="435">
        <v>44372</v>
      </c>
      <c r="M231" s="435">
        <v>44372</v>
      </c>
      <c r="N231" s="317"/>
      <c r="O231" s="317" t="s">
        <v>4368</v>
      </c>
      <c r="P231" s="407">
        <v>0.02</v>
      </c>
      <c r="Q231" s="329"/>
      <c r="R231" s="437"/>
      <c r="S231" s="310" t="str">
        <f t="shared" si="21"/>
        <v/>
      </c>
      <c r="T231" s="317" t="s">
        <v>254</v>
      </c>
      <c r="U231" s="317" t="s">
        <v>4369</v>
      </c>
      <c r="V231" s="317" t="s">
        <v>127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1543</v>
      </c>
      <c r="C232" s="129" t="s">
        <v>1540</v>
      </c>
      <c r="D232" s="310">
        <v>8765907</v>
      </c>
      <c r="E232" s="310" t="s">
        <v>18</v>
      </c>
      <c r="F232" s="310" t="s">
        <v>76</v>
      </c>
      <c r="G232" s="310" t="s">
        <v>229</v>
      </c>
      <c r="H232" s="311" t="str">
        <f>IFERROR(VLOOKUP(G232,'Cadastro de assessores'!A:B,2,FALSE),"Não Cadastrado")</f>
        <v>18890</v>
      </c>
      <c r="I232" s="311"/>
      <c r="J232" s="26" t="s">
        <v>4136</v>
      </c>
      <c r="K232" s="310" t="s">
        <v>215</v>
      </c>
      <c r="L232" s="406">
        <v>44721</v>
      </c>
      <c r="M232" s="406">
        <v>44727</v>
      </c>
      <c r="N232" s="406"/>
      <c r="O232" s="310" t="s">
        <v>4154</v>
      </c>
      <c r="P232" s="407">
        <v>1.2E-2</v>
      </c>
      <c r="Q232" s="440" t="s">
        <v>4852</v>
      </c>
      <c r="R232" s="437"/>
      <c r="S232" s="310"/>
      <c r="T232" s="310" t="s">
        <v>208</v>
      </c>
      <c r="U232" s="310" t="s">
        <v>4190</v>
      </c>
      <c r="V232" s="310" t="s">
        <v>76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4853</v>
      </c>
      <c r="C233" s="461" t="s">
        <v>4854</v>
      </c>
      <c r="D233" s="311">
        <v>6519491</v>
      </c>
      <c r="E233" s="311" t="s">
        <v>18</v>
      </c>
      <c r="F233" s="311" t="s">
        <v>76</v>
      </c>
      <c r="G233" s="311" t="s">
        <v>88</v>
      </c>
      <c r="H233" s="311" t="str">
        <f>IFERROR(VLOOKUP(G233,'Cadastro de assessores'!A:B,2,FALSE),"Não Cadastrado")</f>
        <v>18009</v>
      </c>
      <c r="I233" s="311"/>
      <c r="J233" s="26" t="s">
        <v>4136</v>
      </c>
      <c r="K233" s="310" t="s">
        <v>3443</v>
      </c>
      <c r="L233" s="310" t="s">
        <v>3443</v>
      </c>
      <c r="M233" s="456" t="s">
        <v>3981</v>
      </c>
      <c r="N233" s="317"/>
      <c r="O233" s="317" t="s">
        <v>4154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208</v>
      </c>
      <c r="U233" s="310" t="s">
        <v>4316</v>
      </c>
      <c r="V233" s="310" t="s">
        <v>76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3232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4855</v>
      </c>
      <c r="C234" s="409" t="s">
        <v>4856</v>
      </c>
      <c r="D234" s="317">
        <v>3452038</v>
      </c>
      <c r="E234" s="311" t="s">
        <v>18</v>
      </c>
      <c r="F234" s="311" t="s">
        <v>76</v>
      </c>
      <c r="G234" s="317" t="s">
        <v>351</v>
      </c>
      <c r="H234" s="311" t="str">
        <f>IFERROR(VLOOKUP(G234,'Cadastro de assessores'!A:B,2,FALSE),"Não Cadastrado")</f>
        <v>17831</v>
      </c>
      <c r="I234" s="311"/>
      <c r="J234" s="26" t="s">
        <v>206</v>
      </c>
      <c r="K234" s="311" t="s">
        <v>215</v>
      </c>
      <c r="L234" s="435">
        <v>44698</v>
      </c>
      <c r="M234" s="435">
        <v>44698</v>
      </c>
      <c r="N234" s="410">
        <v>44834</v>
      </c>
      <c r="O234" s="317" t="s">
        <v>4154</v>
      </c>
      <c r="P234" s="407">
        <v>1.2E-2</v>
      </c>
      <c r="Q234" s="465" t="s">
        <v>4857</v>
      </c>
      <c r="R234" s="437"/>
      <c r="S234" s="310" t="str">
        <f t="shared" si="22"/>
        <v/>
      </c>
      <c r="T234" s="310" t="s">
        <v>208</v>
      </c>
      <c r="U234" s="310" t="s">
        <v>4190</v>
      </c>
      <c r="V234" s="310" t="s">
        <v>76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4147</v>
      </c>
      <c r="BT234" s="117"/>
    </row>
    <row r="235" spans="1:72" ht="15.75" customHeight="1">
      <c r="A235" s="129" t="s">
        <v>17</v>
      </c>
      <c r="B235" s="110" t="s">
        <v>1549</v>
      </c>
      <c r="C235" s="129" t="s">
        <v>1547</v>
      </c>
      <c r="D235" s="310">
        <v>4750693</v>
      </c>
      <c r="E235" s="311" t="s">
        <v>18</v>
      </c>
      <c r="F235" s="311" t="s">
        <v>19</v>
      </c>
      <c r="G235" s="311" t="s">
        <v>2788</v>
      </c>
      <c r="H235" s="311" t="str">
        <f>IFERROR(VLOOKUP(G235,'Cadastro de assessores'!A:B,2,FALSE),"Não Cadastrado")</f>
        <v>18256</v>
      </c>
      <c r="I235" s="311"/>
      <c r="J235" s="26" t="s">
        <v>4136</v>
      </c>
      <c r="K235" s="311" t="s">
        <v>215</v>
      </c>
      <c r="L235" s="435">
        <v>44228</v>
      </c>
      <c r="M235" s="435">
        <v>44166</v>
      </c>
      <c r="N235" s="310"/>
      <c r="O235" s="310" t="s">
        <v>4858</v>
      </c>
      <c r="P235" s="407">
        <v>1.2E-2</v>
      </c>
      <c r="Q235" s="440"/>
      <c r="R235" s="437"/>
      <c r="S235" s="310" t="str">
        <f t="shared" si="22"/>
        <v/>
      </c>
      <c r="T235" s="310" t="s">
        <v>208</v>
      </c>
      <c r="U235" s="310" t="s">
        <v>4558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4859</v>
      </c>
      <c r="C236" s="129" t="s">
        <v>4860</v>
      </c>
      <c r="D236" s="310">
        <v>4744608</v>
      </c>
      <c r="E236" s="311" t="s">
        <v>18</v>
      </c>
      <c r="F236" s="311" t="s">
        <v>19</v>
      </c>
      <c r="G236" s="311" t="s">
        <v>453</v>
      </c>
      <c r="H236" s="311">
        <f>IFERROR(VLOOKUP(G236,'Cadastro de assessores'!A:B,2,FALSE),"Não Cadastrado")</f>
        <v>12359</v>
      </c>
      <c r="I236" s="311"/>
      <c r="J236" s="26" t="s">
        <v>206</v>
      </c>
      <c r="K236" s="311" t="s">
        <v>215</v>
      </c>
      <c r="L236" s="435">
        <v>44218</v>
      </c>
      <c r="M236" s="435">
        <v>44218</v>
      </c>
      <c r="N236" s="439">
        <v>44887</v>
      </c>
      <c r="O236" s="310" t="s">
        <v>4137</v>
      </c>
      <c r="P236" s="407">
        <v>0.02</v>
      </c>
      <c r="Q236" s="440" t="s">
        <v>4861</v>
      </c>
      <c r="R236" s="437"/>
      <c r="S236" s="310" t="str">
        <f t="shared" si="22"/>
        <v/>
      </c>
      <c r="T236" s="310" t="s">
        <v>208</v>
      </c>
      <c r="U236" s="310" t="s">
        <v>4165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4147</v>
      </c>
      <c r="BT236" s="117"/>
    </row>
    <row r="237" spans="1:72" ht="15.75" customHeight="1">
      <c r="A237" s="129" t="s">
        <v>17</v>
      </c>
      <c r="B237" s="110" t="s">
        <v>1557</v>
      </c>
      <c r="C237" s="129" t="s">
        <v>4862</v>
      </c>
      <c r="D237" s="310">
        <v>6164897</v>
      </c>
      <c r="E237" s="311" t="s">
        <v>18</v>
      </c>
      <c r="F237" s="311" t="s">
        <v>19</v>
      </c>
      <c r="G237" s="311" t="s">
        <v>453</v>
      </c>
      <c r="H237" s="311">
        <f>IFERROR(VLOOKUP(G237,'Cadastro de assessores'!A:B,2,FALSE),"Não Cadastrado")</f>
        <v>12359</v>
      </c>
      <c r="I237" s="311"/>
      <c r="J237" s="26" t="s">
        <v>4136</v>
      </c>
      <c r="K237" s="311"/>
      <c r="L237" s="435"/>
      <c r="M237" s="435">
        <v>44845</v>
      </c>
      <c r="N237" s="310"/>
      <c r="O237" s="310" t="s">
        <v>4151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4863</v>
      </c>
      <c r="C238" s="129" t="s">
        <v>4864</v>
      </c>
      <c r="D238" s="310">
        <v>8424056</v>
      </c>
      <c r="E238" s="311" t="s">
        <v>204</v>
      </c>
      <c r="F238" s="311" t="s">
        <v>19</v>
      </c>
      <c r="G238" s="311" t="s">
        <v>4501</v>
      </c>
      <c r="H238" s="311">
        <f>IFERROR(VLOOKUP(G238,'Cadastro de assessores'!A:B,2,FALSE),"Não Cadastrado")</f>
        <v>12352</v>
      </c>
      <c r="I238" s="311"/>
      <c r="J238" s="26" t="s">
        <v>4136</v>
      </c>
      <c r="K238" s="311" t="s">
        <v>215</v>
      </c>
      <c r="L238" s="443">
        <v>44665</v>
      </c>
      <c r="M238" s="443">
        <v>44673</v>
      </c>
      <c r="N238" s="310"/>
      <c r="O238" s="310" t="s">
        <v>4154</v>
      </c>
      <c r="P238" s="407">
        <v>7.0000000000000001E-3</v>
      </c>
      <c r="Q238" s="178" t="s">
        <v>4865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208</v>
      </c>
      <c r="U238" s="310" t="s">
        <v>4527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4866</v>
      </c>
      <c r="C239" s="129" t="s">
        <v>4867</v>
      </c>
      <c r="D239" s="310">
        <v>2009210</v>
      </c>
      <c r="E239" s="311" t="s">
        <v>18</v>
      </c>
      <c r="F239" s="311" t="s">
        <v>19</v>
      </c>
      <c r="G239" s="311" t="s">
        <v>4021</v>
      </c>
      <c r="H239" s="311" t="str">
        <f>IFERROR(VLOOKUP(G239,'Cadastro de assessores'!A:B,2,FALSE),"Não Cadastrado")</f>
        <v>19352</v>
      </c>
      <c r="I239" s="311"/>
      <c r="J239" s="26" t="s">
        <v>215</v>
      </c>
      <c r="K239" s="311" t="s">
        <v>215</v>
      </c>
      <c r="L239" s="435">
        <v>43775</v>
      </c>
      <c r="M239" s="435">
        <v>43775</v>
      </c>
      <c r="N239" s="310"/>
      <c r="O239" s="310" t="s">
        <v>4158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208</v>
      </c>
      <c r="U239" s="310" t="s">
        <v>4145</v>
      </c>
      <c r="V239" s="310" t="s">
        <v>19</v>
      </c>
      <c r="W239" s="438" t="s">
        <v>4868</v>
      </c>
      <c r="X239" s="438"/>
      <c r="Y239" s="438" t="s">
        <v>4869</v>
      </c>
      <c r="Z239" s="438" t="s">
        <v>4870</v>
      </c>
      <c r="AA239" s="438" t="s">
        <v>4871</v>
      </c>
      <c r="AB239" s="438" t="s">
        <v>4872</v>
      </c>
      <c r="AC239" s="438" t="s">
        <v>4873</v>
      </c>
      <c r="AD239" s="438" t="s">
        <v>4874</v>
      </c>
      <c r="AE239" s="438" t="s">
        <v>4875</v>
      </c>
      <c r="AF239" s="438" t="s">
        <v>4876</v>
      </c>
      <c r="AG239" s="438" t="s">
        <v>4877</v>
      </c>
      <c r="AH239" s="438" t="s">
        <v>4878</v>
      </c>
      <c r="AI239" s="438" t="s">
        <v>4879</v>
      </c>
      <c r="AJ239" s="438" t="s">
        <v>4880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4881</v>
      </c>
      <c r="C240" s="129" t="s">
        <v>4882</v>
      </c>
      <c r="D240" s="310">
        <v>480281</v>
      </c>
      <c r="E240" s="310" t="s">
        <v>18</v>
      </c>
      <c r="F240" s="310" t="s">
        <v>19</v>
      </c>
      <c r="G240" s="310" t="s">
        <v>4649</v>
      </c>
      <c r="H240" s="310" t="str">
        <f>IFERROR(VLOOKUP(G240,'Cadastro de assessores'!A:B,2,FALSE),"Não Cadastrado")</f>
        <v>12846</v>
      </c>
      <c r="I240" s="310"/>
      <c r="J240" s="26" t="s">
        <v>206</v>
      </c>
      <c r="K240" s="310" t="s">
        <v>4142</v>
      </c>
      <c r="L240" s="406">
        <v>44166</v>
      </c>
      <c r="M240" s="406">
        <v>44166</v>
      </c>
      <c r="N240" s="406">
        <v>44378</v>
      </c>
      <c r="O240" s="310" t="s">
        <v>4143</v>
      </c>
      <c r="P240" s="407">
        <v>5.0000000000000001E-3</v>
      </c>
      <c r="Q240" s="440" t="s">
        <v>4650</v>
      </c>
      <c r="R240" s="437"/>
      <c r="S240" s="310" t="str">
        <f t="shared" si="23"/>
        <v/>
      </c>
      <c r="T240" s="310" t="s">
        <v>208</v>
      </c>
      <c r="U240" s="310" t="s">
        <v>4181</v>
      </c>
      <c r="V240" s="310" t="s">
        <v>19</v>
      </c>
      <c r="W240" s="438" t="s">
        <v>4146</v>
      </c>
      <c r="X240" s="438" t="s">
        <v>4146</v>
      </c>
      <c r="Y240" s="438" t="s">
        <v>4146</v>
      </c>
      <c r="Z240" s="438" t="s">
        <v>4146</v>
      </c>
      <c r="AA240" s="438" t="s">
        <v>4146</v>
      </c>
      <c r="AB240" s="438" t="s">
        <v>4146</v>
      </c>
      <c r="AC240" s="438" t="s">
        <v>4146</v>
      </c>
      <c r="AD240" s="438" t="s">
        <v>4146</v>
      </c>
      <c r="AE240" s="438" t="s">
        <v>4146</v>
      </c>
      <c r="AF240" s="438" t="s">
        <v>4146</v>
      </c>
      <c r="AG240" s="438" t="s">
        <v>4146</v>
      </c>
      <c r="AH240" s="438" t="s">
        <v>4146</v>
      </c>
      <c r="AI240" s="438" t="s">
        <v>4146</v>
      </c>
      <c r="AJ240" s="438" t="s">
        <v>4146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3232</v>
      </c>
      <c r="BE240" s="357" t="s">
        <v>3232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4147</v>
      </c>
      <c r="BT240" s="117"/>
    </row>
    <row r="241" spans="1:72" ht="15.75" customHeight="1">
      <c r="A241" s="129" t="s">
        <v>17</v>
      </c>
      <c r="B241" s="110" t="s">
        <v>1579</v>
      </c>
      <c r="C241" s="129" t="s">
        <v>4883</v>
      </c>
      <c r="D241" s="442">
        <v>9183025</v>
      </c>
      <c r="E241" s="311" t="s">
        <v>18</v>
      </c>
      <c r="F241" s="311" t="s">
        <v>76</v>
      </c>
      <c r="G241" s="311" t="s">
        <v>229</v>
      </c>
      <c r="H241" s="310" t="str">
        <f>IFERROR(VLOOKUP(G241,'Cadastro de assessores'!A:B,2,FALSE),"Não Cadastrado")</f>
        <v>18890</v>
      </c>
      <c r="I241" s="310"/>
      <c r="J241" s="26" t="s">
        <v>4136</v>
      </c>
      <c r="K241" s="446" t="s">
        <v>224</v>
      </c>
      <c r="L241" s="446" t="s">
        <v>3443</v>
      </c>
      <c r="M241" s="449">
        <v>44806</v>
      </c>
      <c r="N241" s="310"/>
      <c r="O241" s="310" t="s">
        <v>4154</v>
      </c>
      <c r="P241" s="407">
        <v>1.2E-2</v>
      </c>
      <c r="Q241" s="440" t="s">
        <v>4257</v>
      </c>
      <c r="R241" s="437"/>
      <c r="S241" s="310"/>
      <c r="T241" s="310"/>
      <c r="U241" s="310"/>
      <c r="V241" s="310" t="s">
        <v>76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1590</v>
      </c>
      <c r="C242" s="129" t="s">
        <v>4884</v>
      </c>
      <c r="D242" s="442">
        <v>2278886</v>
      </c>
      <c r="E242" s="311" t="s">
        <v>18</v>
      </c>
      <c r="F242" s="311" t="s">
        <v>76</v>
      </c>
      <c r="G242" s="311" t="s">
        <v>2289</v>
      </c>
      <c r="H242" s="311"/>
      <c r="I242" s="311"/>
      <c r="J242" s="26" t="s">
        <v>4136</v>
      </c>
      <c r="K242" s="311"/>
      <c r="L242" s="449"/>
      <c r="M242" s="435">
        <v>44950</v>
      </c>
      <c r="N242" s="310"/>
      <c r="O242" s="310" t="s">
        <v>4137</v>
      </c>
      <c r="P242" s="407">
        <v>0.02</v>
      </c>
      <c r="Q242" s="440"/>
      <c r="R242" s="437"/>
      <c r="S242" s="310"/>
      <c r="T242" s="310"/>
      <c r="U242" s="310"/>
      <c r="V242" s="310" t="s">
        <v>1419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4147</v>
      </c>
      <c r="BT242" s="117"/>
    </row>
    <row r="243" spans="1:72" ht="15.75" customHeight="1">
      <c r="A243" s="129" t="s">
        <v>17</v>
      </c>
      <c r="B243" s="110" t="s">
        <v>3538</v>
      </c>
      <c r="C243" s="129" t="s">
        <v>3536</v>
      </c>
      <c r="D243" s="442">
        <v>4064668</v>
      </c>
      <c r="E243" s="311" t="s">
        <v>18</v>
      </c>
      <c r="F243" s="311" t="s">
        <v>19</v>
      </c>
      <c r="G243" s="311" t="s">
        <v>3255</v>
      </c>
      <c r="H243" s="311" t="str">
        <f>IFERROR(VLOOKUP(G243,'Cadastro de assessores'!A:B,2,FALSE),"Não Cadastrado")</f>
        <v>18836</v>
      </c>
      <c r="I243" s="311"/>
      <c r="J243" s="26" t="s">
        <v>215</v>
      </c>
      <c r="K243" s="311" t="s">
        <v>215</v>
      </c>
      <c r="L243" s="449">
        <v>44277</v>
      </c>
      <c r="M243" s="449">
        <v>44285</v>
      </c>
      <c r="N243" s="310"/>
      <c r="O243" s="310" t="s">
        <v>4143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208</v>
      </c>
      <c r="U243" s="310" t="s">
        <v>4398</v>
      </c>
      <c r="V243" s="310" t="s">
        <v>131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4885</v>
      </c>
      <c r="C244" s="129" t="s">
        <v>4886</v>
      </c>
      <c r="D244" s="454">
        <v>6113871</v>
      </c>
      <c r="E244" s="311" t="s">
        <v>18</v>
      </c>
      <c r="F244" s="311" t="s">
        <v>76</v>
      </c>
      <c r="G244" s="311" t="s">
        <v>88</v>
      </c>
      <c r="H244" s="311"/>
      <c r="I244" s="311"/>
      <c r="J244" s="26" t="s">
        <v>4136</v>
      </c>
      <c r="K244" s="310"/>
      <c r="L244" s="436"/>
      <c r="M244" s="436">
        <v>44916</v>
      </c>
      <c r="N244" s="310"/>
      <c r="O244" s="310" t="s">
        <v>4143</v>
      </c>
      <c r="P244" s="407">
        <v>1.4999999999999999E-2</v>
      </c>
      <c r="Q244" s="460"/>
      <c r="R244" s="437"/>
      <c r="S244" s="310"/>
      <c r="T244" s="310"/>
      <c r="U244" s="310"/>
      <c r="V244" s="310" t="s">
        <v>923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4147</v>
      </c>
      <c r="BT244" s="117"/>
    </row>
    <row r="245" spans="1:72" ht="15.75" customHeight="1">
      <c r="A245" s="129" t="s">
        <v>17</v>
      </c>
      <c r="B245" s="110" t="s">
        <v>4887</v>
      </c>
      <c r="C245" s="129" t="s">
        <v>4888</v>
      </c>
      <c r="D245" s="310">
        <v>4416789</v>
      </c>
      <c r="E245" s="311" t="s">
        <v>204</v>
      </c>
      <c r="F245" s="311" t="s">
        <v>19</v>
      </c>
      <c r="G245" s="311" t="s">
        <v>1889</v>
      </c>
      <c r="H245" s="311" t="str">
        <f>IFERROR(VLOOKUP(G245,'Cadastro de assessores'!A:B,2,FALSE),"Não Cadastrado")</f>
        <v>17243</v>
      </c>
      <c r="I245" s="311"/>
      <c r="J245" s="26" t="s">
        <v>4136</v>
      </c>
      <c r="K245" s="310" t="s">
        <v>224</v>
      </c>
      <c r="L245" s="436">
        <v>44127</v>
      </c>
      <c r="M245" s="436">
        <v>44130</v>
      </c>
      <c r="N245" s="310"/>
      <c r="O245" s="310" t="s">
        <v>4143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208</v>
      </c>
      <c r="U245" s="310" t="s">
        <v>4165</v>
      </c>
      <c r="V245" s="310" t="s">
        <v>19</v>
      </c>
      <c r="W245" s="438" t="s">
        <v>4146</v>
      </c>
      <c r="X245" s="438" t="s">
        <v>4146</v>
      </c>
      <c r="Y245" s="438" t="s">
        <v>4146</v>
      </c>
      <c r="Z245" s="438" t="s">
        <v>4146</v>
      </c>
      <c r="AA245" s="438" t="s">
        <v>4146</v>
      </c>
      <c r="AB245" s="438" t="s">
        <v>4146</v>
      </c>
      <c r="AC245" s="438" t="s">
        <v>4146</v>
      </c>
      <c r="AD245" s="438" t="s">
        <v>4146</v>
      </c>
      <c r="AE245" s="438" t="s">
        <v>4146</v>
      </c>
      <c r="AF245" s="438" t="s">
        <v>4146</v>
      </c>
      <c r="AG245" s="438" t="s">
        <v>4146</v>
      </c>
      <c r="AH245" s="438" t="s">
        <v>4146</v>
      </c>
      <c r="AI245" s="438" t="s">
        <v>4889</v>
      </c>
      <c r="AJ245" s="438" t="s">
        <v>4890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4891</v>
      </c>
      <c r="C246" s="461" t="s">
        <v>4892</v>
      </c>
      <c r="D246" s="311">
        <v>522223</v>
      </c>
      <c r="E246" s="311" t="s">
        <v>18</v>
      </c>
      <c r="F246" s="311" t="s">
        <v>76</v>
      </c>
      <c r="G246" s="311" t="s">
        <v>77</v>
      </c>
      <c r="H246" s="311">
        <f>IFERROR(VLOOKUP(G246,'Cadastro de assessores'!A:B,2,FALSE),"Não Cadastrado")</f>
        <v>12331</v>
      </c>
      <c r="I246" s="311"/>
      <c r="J246" s="26" t="s">
        <v>4136</v>
      </c>
      <c r="K246" s="310" t="s">
        <v>224</v>
      </c>
      <c r="L246" s="459" t="s">
        <v>3443</v>
      </c>
      <c r="M246" s="443">
        <v>44816</v>
      </c>
      <c r="N246" s="317"/>
      <c r="O246" s="317" t="s">
        <v>4154</v>
      </c>
      <c r="P246" s="407">
        <v>1.2E-2</v>
      </c>
      <c r="Q246" s="329" t="s">
        <v>4893</v>
      </c>
      <c r="R246" s="437"/>
      <c r="S246" s="310"/>
      <c r="T246" s="310"/>
      <c r="U246" s="310"/>
      <c r="V246" s="310" t="s">
        <v>76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4147</v>
      </c>
      <c r="BT246" s="117"/>
    </row>
    <row r="247" spans="1:72" ht="15.75" customHeight="1">
      <c r="A247" s="129" t="s">
        <v>17</v>
      </c>
      <c r="B247" s="110" t="s">
        <v>1610</v>
      </c>
      <c r="C247" s="461" t="s">
        <v>4894</v>
      </c>
      <c r="D247" s="311">
        <v>6852608</v>
      </c>
      <c r="E247" s="311" t="s">
        <v>18</v>
      </c>
      <c r="F247" s="311" t="s">
        <v>76</v>
      </c>
      <c r="G247" s="311" t="s">
        <v>88</v>
      </c>
      <c r="H247" s="311" t="str">
        <f>IFERROR(VLOOKUP(G247,'Cadastro de assessores'!A:B,2,FALSE),"Não Cadastrado")</f>
        <v>18009</v>
      </c>
      <c r="I247" s="311"/>
      <c r="J247" s="26" t="s">
        <v>4136</v>
      </c>
      <c r="K247" s="311" t="s">
        <v>215</v>
      </c>
      <c r="L247" s="443">
        <v>44736</v>
      </c>
      <c r="M247" s="443">
        <v>44739</v>
      </c>
      <c r="N247" s="317"/>
      <c r="O247" s="317" t="s">
        <v>4151</v>
      </c>
      <c r="P247" s="407">
        <v>7.0000000000000001E-3</v>
      </c>
      <c r="Q247" s="178" t="s">
        <v>4895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208</v>
      </c>
      <c r="U247" s="310" t="s">
        <v>4316</v>
      </c>
      <c r="V247" s="310" t="s">
        <v>76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3232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3550</v>
      </c>
      <c r="C248" s="129" t="s">
        <v>3549</v>
      </c>
      <c r="D248" s="311">
        <v>4898136</v>
      </c>
      <c r="E248" s="311" t="s">
        <v>3223</v>
      </c>
      <c r="F248" s="311" t="s">
        <v>19</v>
      </c>
      <c r="G248" s="311" t="s">
        <v>3223</v>
      </c>
      <c r="H248" s="311" t="str">
        <f>IFERROR(VLOOKUP(G248,'Cadastro de assessores'!A:B,2,FALSE),"Não Cadastrado")</f>
        <v>18986</v>
      </c>
      <c r="I248" s="311"/>
      <c r="J248" s="26" t="s">
        <v>4136</v>
      </c>
      <c r="K248" s="311" t="s">
        <v>215</v>
      </c>
      <c r="L248" s="435">
        <v>44257</v>
      </c>
      <c r="M248" s="435">
        <v>44263</v>
      </c>
      <c r="N248" s="310"/>
      <c r="O248" s="310" t="s">
        <v>4154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208</v>
      </c>
      <c r="U248" s="310" t="s">
        <v>4145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4147</v>
      </c>
      <c r="BT248" s="117"/>
    </row>
    <row r="249" spans="1:72" ht="15.75" customHeight="1">
      <c r="A249" s="129" t="s">
        <v>17</v>
      </c>
      <c r="B249" s="110" t="s">
        <v>1631</v>
      </c>
      <c r="C249" s="461" t="s">
        <v>4896</v>
      </c>
      <c r="D249" s="442">
        <v>447631</v>
      </c>
      <c r="E249" s="311" t="s">
        <v>18</v>
      </c>
      <c r="F249" s="311" t="s">
        <v>76</v>
      </c>
      <c r="G249" s="311" t="s">
        <v>229</v>
      </c>
      <c r="H249" s="311" t="str">
        <f>IFERROR(VLOOKUP(G249,'Cadastro de assessores'!A:B,2,FALSE),"Não Cadastrado")</f>
        <v>18890</v>
      </c>
      <c r="I249" s="311"/>
      <c r="J249" s="26" t="s">
        <v>4136</v>
      </c>
      <c r="K249" s="311" t="s">
        <v>215</v>
      </c>
      <c r="L249" s="410">
        <v>44476</v>
      </c>
      <c r="M249" s="410">
        <v>44473</v>
      </c>
      <c r="N249" s="317"/>
      <c r="O249" s="317" t="s">
        <v>4143</v>
      </c>
      <c r="P249" s="407">
        <v>1.4999999999999999E-2</v>
      </c>
      <c r="Q249" s="178" t="s">
        <v>4257</v>
      </c>
      <c r="R249" s="437"/>
      <c r="S249" s="310" t="str">
        <f t="shared" si="24"/>
        <v/>
      </c>
      <c r="T249" s="310" t="s">
        <v>208</v>
      </c>
      <c r="U249" s="310" t="s">
        <v>4316</v>
      </c>
      <c r="V249" s="310" t="s">
        <v>76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4897</v>
      </c>
      <c r="C250" s="129" t="s">
        <v>4898</v>
      </c>
      <c r="D250" s="310">
        <v>4396977</v>
      </c>
      <c r="E250" s="311" t="s">
        <v>18</v>
      </c>
      <c r="F250" s="311" t="s">
        <v>19</v>
      </c>
      <c r="G250" s="311" t="s">
        <v>3255</v>
      </c>
      <c r="H250" s="311" t="str">
        <f>IFERROR(VLOOKUP(G250,'Cadastro de assessores'!A:B,2,FALSE),"Não Cadastrado")</f>
        <v>18836</v>
      </c>
      <c r="I250" s="311"/>
      <c r="J250" s="26" t="s">
        <v>4136</v>
      </c>
      <c r="K250" s="310" t="s">
        <v>224</v>
      </c>
      <c r="L250" s="435">
        <v>44078</v>
      </c>
      <c r="M250" s="435">
        <v>44085</v>
      </c>
      <c r="N250" s="310"/>
      <c r="O250" s="310" t="s">
        <v>4137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208</v>
      </c>
      <c r="U250" s="310" t="s">
        <v>4899</v>
      </c>
      <c r="V250" s="310" t="s">
        <v>127</v>
      </c>
      <c r="W250" s="438" t="s">
        <v>4146</v>
      </c>
      <c r="X250" s="438" t="s">
        <v>4146</v>
      </c>
      <c r="Y250" s="438" t="s">
        <v>4146</v>
      </c>
      <c r="Z250" s="438" t="s">
        <v>4146</v>
      </c>
      <c r="AA250" s="438" t="s">
        <v>4146</v>
      </c>
      <c r="AB250" s="438" t="s">
        <v>4146</v>
      </c>
      <c r="AC250" s="438" t="s">
        <v>4146</v>
      </c>
      <c r="AD250" s="438" t="s">
        <v>4146</v>
      </c>
      <c r="AE250" s="438" t="s">
        <v>4146</v>
      </c>
      <c r="AF250" s="438" t="s">
        <v>4146</v>
      </c>
      <c r="AG250" s="438" t="s">
        <v>4146</v>
      </c>
      <c r="AH250" s="438" t="s">
        <v>4900</v>
      </c>
      <c r="AI250" s="438" t="s">
        <v>4901</v>
      </c>
      <c r="AJ250" s="438" t="s">
        <v>4902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1635</v>
      </c>
      <c r="C251" s="129" t="s">
        <v>1632</v>
      </c>
      <c r="D251" s="310">
        <v>4551730</v>
      </c>
      <c r="E251" s="311" t="s">
        <v>18</v>
      </c>
      <c r="F251" s="311" t="s">
        <v>19</v>
      </c>
      <c r="G251" s="311" t="s">
        <v>453</v>
      </c>
      <c r="H251" s="311">
        <f>IFERROR(VLOOKUP(G251,'Cadastro de assessores'!A:B,2,FALSE),"Não Cadastrado")</f>
        <v>12359</v>
      </c>
      <c r="I251" s="311"/>
      <c r="J251" s="26" t="s">
        <v>4136</v>
      </c>
      <c r="K251" s="311" t="s">
        <v>215</v>
      </c>
      <c r="L251" s="435">
        <v>44138</v>
      </c>
      <c r="M251" s="435">
        <v>44138</v>
      </c>
      <c r="N251" s="310"/>
      <c r="O251" s="310" t="s">
        <v>4154</v>
      </c>
      <c r="P251" s="407">
        <v>1.2E-2</v>
      </c>
      <c r="Q251" s="440" t="s">
        <v>4249</v>
      </c>
      <c r="R251" s="437"/>
      <c r="S251" s="310" t="str">
        <f t="shared" si="24"/>
        <v>Não Qualificado</v>
      </c>
      <c r="T251" s="310" t="s">
        <v>208</v>
      </c>
      <c r="U251" s="310" t="s">
        <v>4340</v>
      </c>
      <c r="V251" s="310" t="s">
        <v>19</v>
      </c>
      <c r="W251" s="438" t="s">
        <v>4146</v>
      </c>
      <c r="X251" s="438" t="s">
        <v>4146</v>
      </c>
      <c r="Y251" s="438" t="s">
        <v>4146</v>
      </c>
      <c r="Z251" s="438" t="s">
        <v>4146</v>
      </c>
      <c r="AA251" s="438" t="s">
        <v>4146</v>
      </c>
      <c r="AB251" s="438" t="s">
        <v>4146</v>
      </c>
      <c r="AC251" s="438" t="s">
        <v>4146</v>
      </c>
      <c r="AD251" s="438" t="s">
        <v>4146</v>
      </c>
      <c r="AE251" s="438" t="s">
        <v>4146</v>
      </c>
      <c r="AF251" s="438" t="s">
        <v>4146</v>
      </c>
      <c r="AG251" s="438" t="s">
        <v>4146</v>
      </c>
      <c r="AH251" s="438" t="s">
        <v>4146</v>
      </c>
      <c r="AI251" s="438" t="s">
        <v>4903</v>
      </c>
      <c r="AJ251" s="438" t="s">
        <v>4904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4905</v>
      </c>
      <c r="C252" s="129" t="s">
        <v>309</v>
      </c>
      <c r="D252" s="310">
        <v>4416642</v>
      </c>
      <c r="E252" s="311" t="s">
        <v>204</v>
      </c>
      <c r="F252" s="311" t="s">
        <v>19</v>
      </c>
      <c r="G252" s="311" t="s">
        <v>1889</v>
      </c>
      <c r="H252" s="311" t="str">
        <f>IFERROR(VLOOKUP(G252,'Cadastro de assessores'!A:B,2,FALSE),"Não Cadastrado")</f>
        <v>17243</v>
      </c>
      <c r="I252" s="311"/>
      <c r="J252" s="26" t="s">
        <v>4136</v>
      </c>
      <c r="K252" s="310" t="s">
        <v>215</v>
      </c>
      <c r="L252" s="435">
        <v>44069</v>
      </c>
      <c r="M252" s="435">
        <v>44074</v>
      </c>
      <c r="N252" s="310"/>
      <c r="O252" s="310" t="s">
        <v>4137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208</v>
      </c>
      <c r="U252" s="310" t="s">
        <v>4165</v>
      </c>
      <c r="V252" s="310" t="s">
        <v>19</v>
      </c>
      <c r="W252" s="438" t="s">
        <v>4146</v>
      </c>
      <c r="X252" s="438" t="s">
        <v>4146</v>
      </c>
      <c r="Y252" s="438" t="s">
        <v>4146</v>
      </c>
      <c r="Z252" s="438" t="s">
        <v>4146</v>
      </c>
      <c r="AA252" s="438" t="s">
        <v>4146</v>
      </c>
      <c r="AB252" s="438" t="s">
        <v>4146</v>
      </c>
      <c r="AC252" s="438" t="s">
        <v>4146</v>
      </c>
      <c r="AD252" s="438" t="s">
        <v>4146</v>
      </c>
      <c r="AE252" s="438" t="s">
        <v>4146</v>
      </c>
      <c r="AF252" s="438" t="s">
        <v>4146</v>
      </c>
      <c r="AG252" s="438" t="s">
        <v>4906</v>
      </c>
      <c r="AH252" s="438" t="s">
        <v>4907</v>
      </c>
      <c r="AI252" s="438" t="s">
        <v>4908</v>
      </c>
      <c r="AJ252" s="438" t="s">
        <v>4909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1641</v>
      </c>
      <c r="C253" s="129" t="s">
        <v>4910</v>
      </c>
      <c r="D253" s="310">
        <v>4413569</v>
      </c>
      <c r="E253" s="311" t="s">
        <v>204</v>
      </c>
      <c r="F253" s="311" t="s">
        <v>19</v>
      </c>
      <c r="G253" s="311" t="s">
        <v>4322</v>
      </c>
      <c r="H253" s="311" t="str">
        <f>IFERROR(VLOOKUP(G253,'Cadastro de assessores'!A:B,2,FALSE),"Não Cadastrado")</f>
        <v>16459</v>
      </c>
      <c r="I253" s="311"/>
      <c r="J253" s="26" t="s">
        <v>4136</v>
      </c>
      <c r="K253" s="311" t="s">
        <v>215</v>
      </c>
      <c r="L253" s="435">
        <v>44070</v>
      </c>
      <c r="M253" s="435">
        <v>44075</v>
      </c>
      <c r="N253" s="317"/>
      <c r="O253" s="317" t="s">
        <v>4191</v>
      </c>
      <c r="P253" s="407">
        <v>1.4999999999999999E-2</v>
      </c>
      <c r="Q253" s="440" t="s">
        <v>4911</v>
      </c>
      <c r="R253" s="437"/>
      <c r="S253" s="310" t="str">
        <f t="shared" si="24"/>
        <v/>
      </c>
      <c r="T253" s="310" t="s">
        <v>208</v>
      </c>
      <c r="U253" s="310" t="s">
        <v>4145</v>
      </c>
      <c r="V253" s="310" t="s">
        <v>19</v>
      </c>
      <c r="W253" s="438" t="s">
        <v>4146</v>
      </c>
      <c r="X253" s="438" t="s">
        <v>4146</v>
      </c>
      <c r="Y253" s="438" t="s">
        <v>4146</v>
      </c>
      <c r="Z253" s="438" t="s">
        <v>4146</v>
      </c>
      <c r="AA253" s="438" t="s">
        <v>4146</v>
      </c>
      <c r="AB253" s="438" t="s">
        <v>4146</v>
      </c>
      <c r="AC253" s="438" t="s">
        <v>4146</v>
      </c>
      <c r="AD253" s="438" t="s">
        <v>4146</v>
      </c>
      <c r="AE253" s="438" t="s">
        <v>4146</v>
      </c>
      <c r="AF253" s="438" t="s">
        <v>4146</v>
      </c>
      <c r="AG253" s="438" t="s">
        <v>4912</v>
      </c>
      <c r="AH253" s="438" t="s">
        <v>4913</v>
      </c>
      <c r="AI253" s="438" t="s">
        <v>4914</v>
      </c>
      <c r="AJ253" s="438" t="s">
        <v>4915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4147</v>
      </c>
      <c r="BT253" s="117"/>
    </row>
    <row r="254" spans="1:72" ht="15.75" customHeight="1">
      <c r="A254" s="129" t="s">
        <v>17</v>
      </c>
      <c r="B254" s="110" t="s">
        <v>1641</v>
      </c>
      <c r="C254" s="129" t="s">
        <v>4910</v>
      </c>
      <c r="D254" s="310">
        <v>4307232</v>
      </c>
      <c r="E254" s="311" t="s">
        <v>204</v>
      </c>
      <c r="F254" s="311" t="s">
        <v>19</v>
      </c>
      <c r="G254" s="311" t="s">
        <v>4322</v>
      </c>
      <c r="H254" s="311" t="str">
        <f>IFERROR(VLOOKUP(G254,'Cadastro de assessores'!A:B,2,FALSE),"Não Cadastrado")</f>
        <v>16459</v>
      </c>
      <c r="I254" s="311"/>
      <c r="J254" s="26" t="s">
        <v>4136</v>
      </c>
      <c r="K254" s="311" t="s">
        <v>215</v>
      </c>
      <c r="L254" s="435">
        <v>44050</v>
      </c>
      <c r="M254" s="435">
        <v>44054</v>
      </c>
      <c r="N254" s="310"/>
      <c r="O254" s="310" t="s">
        <v>4158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208</v>
      </c>
      <c r="U254" s="310" t="s">
        <v>4145</v>
      </c>
      <c r="V254" s="310" t="s">
        <v>19</v>
      </c>
      <c r="W254" s="438" t="s">
        <v>4146</v>
      </c>
      <c r="X254" s="438" t="s">
        <v>4146</v>
      </c>
      <c r="Y254" s="438" t="s">
        <v>4146</v>
      </c>
      <c r="Z254" s="438" t="s">
        <v>4146</v>
      </c>
      <c r="AA254" s="438" t="s">
        <v>4146</v>
      </c>
      <c r="AB254" s="438" t="s">
        <v>4146</v>
      </c>
      <c r="AC254" s="438" t="s">
        <v>4146</v>
      </c>
      <c r="AD254" s="438" t="s">
        <v>4146</v>
      </c>
      <c r="AE254" s="438" t="s">
        <v>4146</v>
      </c>
      <c r="AF254" s="438" t="s">
        <v>4146</v>
      </c>
      <c r="AG254" s="438" t="s">
        <v>4916</v>
      </c>
      <c r="AH254" s="438" t="s">
        <v>4917</v>
      </c>
      <c r="AI254" s="438" t="s">
        <v>4918</v>
      </c>
      <c r="AJ254" s="438" t="s">
        <v>4919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4920</v>
      </c>
      <c r="C255" s="129" t="s">
        <v>4921</v>
      </c>
      <c r="D255" s="310">
        <v>4871016</v>
      </c>
      <c r="E255" s="310" t="s">
        <v>18</v>
      </c>
      <c r="F255" s="310" t="s">
        <v>76</v>
      </c>
      <c r="G255" s="310" t="s">
        <v>88</v>
      </c>
      <c r="H255" s="310" t="str">
        <f>IFERROR(VLOOKUP(G255,'Cadastro de assessores'!A:B,2,FALSE),"Não Cadastrado")</f>
        <v>18009</v>
      </c>
      <c r="I255" s="310"/>
      <c r="J255" s="26" t="s">
        <v>206</v>
      </c>
      <c r="K255" s="310" t="s">
        <v>4142</v>
      </c>
      <c r="L255" s="477" t="s">
        <v>3443</v>
      </c>
      <c r="M255" s="406">
        <v>44252</v>
      </c>
      <c r="N255" s="439">
        <v>44524</v>
      </c>
      <c r="O255" s="310" t="s">
        <v>4158</v>
      </c>
      <c r="P255" s="407">
        <v>2.5000000000000001E-2</v>
      </c>
      <c r="Q255" s="440" t="s">
        <v>4354</v>
      </c>
      <c r="R255" s="437"/>
      <c r="S255" s="310" t="str">
        <f t="shared" si="24"/>
        <v>Não Qualificado</v>
      </c>
      <c r="T255" s="310" t="s">
        <v>208</v>
      </c>
      <c r="U255" s="310" t="s">
        <v>4922</v>
      </c>
      <c r="V255" s="310" t="s">
        <v>117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3232</v>
      </c>
      <c r="BE255" s="357" t="s">
        <v>3232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4147</v>
      </c>
      <c r="BT255" s="117"/>
    </row>
    <row r="256" spans="1:72" ht="15.75" customHeight="1">
      <c r="A256" s="129" t="s">
        <v>17</v>
      </c>
      <c r="B256" s="110" t="s">
        <v>1654</v>
      </c>
      <c r="C256" s="129" t="s">
        <v>4923</v>
      </c>
      <c r="D256" s="310">
        <v>4461684</v>
      </c>
      <c r="E256" s="311" t="s">
        <v>3223</v>
      </c>
      <c r="F256" s="311" t="s">
        <v>19</v>
      </c>
      <c r="G256" s="311" t="s">
        <v>3223</v>
      </c>
      <c r="H256" s="311" t="str">
        <f>IFERROR(VLOOKUP(G256,'Cadastro de assessores'!A:B,2,FALSE),"Não Cadastrado")</f>
        <v>18986</v>
      </c>
      <c r="I256" s="311"/>
      <c r="J256" s="26" t="s">
        <v>4136</v>
      </c>
      <c r="K256" s="311" t="s">
        <v>215</v>
      </c>
      <c r="L256" s="436">
        <v>44117</v>
      </c>
      <c r="M256" s="436">
        <v>44118</v>
      </c>
      <c r="N256" s="310"/>
      <c r="O256" s="310" t="s">
        <v>4154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208</v>
      </c>
      <c r="U256" s="310" t="s">
        <v>4165</v>
      </c>
      <c r="V256" s="310" t="s">
        <v>19</v>
      </c>
      <c r="W256" s="438" t="s">
        <v>4146</v>
      </c>
      <c r="X256" s="438" t="s">
        <v>4146</v>
      </c>
      <c r="Y256" s="438" t="s">
        <v>4146</v>
      </c>
      <c r="Z256" s="438" t="s">
        <v>4146</v>
      </c>
      <c r="AA256" s="438" t="s">
        <v>4146</v>
      </c>
      <c r="AB256" s="438" t="s">
        <v>4146</v>
      </c>
      <c r="AC256" s="438" t="s">
        <v>4146</v>
      </c>
      <c r="AD256" s="438" t="s">
        <v>4146</v>
      </c>
      <c r="AE256" s="438" t="s">
        <v>4146</v>
      </c>
      <c r="AF256" s="438" t="s">
        <v>4146</v>
      </c>
      <c r="AG256" s="438" t="s">
        <v>4146</v>
      </c>
      <c r="AH256" s="438" t="s">
        <v>4146</v>
      </c>
      <c r="AI256" s="438" t="s">
        <v>4924</v>
      </c>
      <c r="AJ256" s="438" t="s">
        <v>4925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4926</v>
      </c>
      <c r="C257" s="409" t="s">
        <v>4927</v>
      </c>
      <c r="D257" s="478">
        <v>8685427</v>
      </c>
      <c r="E257" s="311" t="s">
        <v>18</v>
      </c>
      <c r="F257" s="311" t="s">
        <v>19</v>
      </c>
      <c r="G257" s="311" t="s">
        <v>97</v>
      </c>
      <c r="H257" s="311">
        <f>IFERROR(VLOOKUP(G257,'Cadastro de assessores'!A:B,2,FALSE),"Não Cadastrado")</f>
        <v>12344</v>
      </c>
      <c r="I257" s="311"/>
      <c r="J257" s="26" t="s">
        <v>4136</v>
      </c>
      <c r="K257" s="311" t="s">
        <v>215</v>
      </c>
      <c r="L257" s="435">
        <v>44742</v>
      </c>
      <c r="M257" s="435">
        <v>44743</v>
      </c>
      <c r="N257" s="317"/>
      <c r="O257" s="317" t="s">
        <v>4151</v>
      </c>
      <c r="P257" s="407">
        <v>7.0000000000000001E-3</v>
      </c>
      <c r="Q257" s="178" t="s">
        <v>4928</v>
      </c>
      <c r="R257" s="437"/>
      <c r="S257" s="310"/>
      <c r="T257" s="310" t="s">
        <v>208</v>
      </c>
      <c r="U257" s="310" t="s">
        <v>4929</v>
      </c>
      <c r="V257" s="310" t="s">
        <v>368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4930</v>
      </c>
      <c r="C258" s="409" t="s">
        <v>4931</v>
      </c>
      <c r="D258" s="317">
        <v>5660556</v>
      </c>
      <c r="E258" s="311" t="s">
        <v>18</v>
      </c>
      <c r="F258" s="311" t="s">
        <v>19</v>
      </c>
      <c r="G258" s="311" t="s">
        <v>266</v>
      </c>
      <c r="H258" s="311">
        <f>IFERROR(VLOOKUP(G258,'Cadastro de assessores'!A:B,2,FALSE),"Não Cadastrado")</f>
        <v>12332</v>
      </c>
      <c r="I258" s="311"/>
      <c r="J258" s="26" t="s">
        <v>4136</v>
      </c>
      <c r="K258" s="311" t="s">
        <v>215</v>
      </c>
      <c r="L258" s="435">
        <v>44357</v>
      </c>
      <c r="M258" s="435">
        <v>44361</v>
      </c>
      <c r="N258" s="317"/>
      <c r="O258" s="317" t="s">
        <v>4151</v>
      </c>
      <c r="P258" s="407">
        <v>7.0000000000000001E-3</v>
      </c>
      <c r="Q258" s="97" t="s">
        <v>4932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208</v>
      </c>
      <c r="U258" s="310" t="s">
        <v>4165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4147</v>
      </c>
      <c r="BT258" s="117"/>
    </row>
    <row r="259" spans="1:72" ht="15.75" customHeight="1">
      <c r="A259" s="129" t="s">
        <v>17</v>
      </c>
      <c r="B259" s="110" t="s">
        <v>1669</v>
      </c>
      <c r="C259" s="409" t="s">
        <v>1667</v>
      </c>
      <c r="D259" s="317">
        <v>8479778</v>
      </c>
      <c r="E259" s="311" t="s">
        <v>204</v>
      </c>
      <c r="F259" s="311" t="s">
        <v>19</v>
      </c>
      <c r="G259" s="317" t="s">
        <v>4933</v>
      </c>
      <c r="H259" s="311">
        <f>IFERROR(VLOOKUP(G259,'Cadastro de assessores'!A:B,2,FALSE),"Não Cadastrado")</f>
        <v>12357</v>
      </c>
      <c r="I259" s="311"/>
      <c r="J259" s="26" t="s">
        <v>206</v>
      </c>
      <c r="K259" s="311" t="s">
        <v>215</v>
      </c>
      <c r="L259" s="436">
        <v>44684</v>
      </c>
      <c r="M259" s="436">
        <v>44683</v>
      </c>
      <c r="N259" s="410">
        <v>44936</v>
      </c>
      <c r="O259" s="317" t="s">
        <v>4154</v>
      </c>
      <c r="P259" s="407">
        <v>1.2E-2</v>
      </c>
      <c r="Q259" s="460" t="s">
        <v>4934</v>
      </c>
      <c r="R259" s="437"/>
      <c r="S259" s="310" t="str">
        <f t="shared" si="25"/>
        <v/>
      </c>
      <c r="T259" s="310" t="s">
        <v>208</v>
      </c>
      <c r="U259" s="310" t="s">
        <v>4165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4147</v>
      </c>
      <c r="BT259" s="117"/>
    </row>
    <row r="260" spans="1:72" ht="15" customHeight="1">
      <c r="A260" s="129" t="s">
        <v>17</v>
      </c>
      <c r="B260" s="110" t="s">
        <v>1672</v>
      </c>
      <c r="C260" s="409" t="s">
        <v>1670</v>
      </c>
      <c r="D260" s="442">
        <v>8155858</v>
      </c>
      <c r="E260" s="311" t="s">
        <v>18</v>
      </c>
      <c r="F260" s="311" t="s">
        <v>76</v>
      </c>
      <c r="G260" s="311" t="s">
        <v>88</v>
      </c>
      <c r="H260" s="311" t="str">
        <f>IFERROR(VLOOKUP(G260,'Cadastro de assessores'!A:B,2,FALSE),"Não Cadastrado")</f>
        <v>18009</v>
      </c>
      <c r="I260" s="311"/>
      <c r="J260" s="26" t="s">
        <v>4136</v>
      </c>
      <c r="K260" s="446" t="s">
        <v>215</v>
      </c>
      <c r="L260" s="443">
        <v>44683</v>
      </c>
      <c r="M260" s="443">
        <v>44644</v>
      </c>
      <c r="N260" s="310"/>
      <c r="O260" s="310" t="s">
        <v>4151</v>
      </c>
      <c r="P260" s="407">
        <v>7.0000000000000001E-3</v>
      </c>
      <c r="Q260" s="440" t="s">
        <v>4935</v>
      </c>
      <c r="R260" s="437"/>
      <c r="S260" s="310" t="str">
        <f t="shared" si="25"/>
        <v>Não Qualificado</v>
      </c>
      <c r="T260" s="310" t="s">
        <v>208</v>
      </c>
      <c r="U260" s="310" t="s">
        <v>4527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4936</v>
      </c>
      <c r="C261" s="129" t="s">
        <v>4937</v>
      </c>
      <c r="D261" s="310">
        <v>250289</v>
      </c>
      <c r="E261" s="310" t="s">
        <v>18</v>
      </c>
      <c r="F261" s="310" t="s">
        <v>19</v>
      </c>
      <c r="G261" s="310" t="s">
        <v>338</v>
      </c>
      <c r="H261" s="310" t="str">
        <f>IFERROR(VLOOKUP(G261,'Cadastro de assessores'!A:B,2,FALSE),"Não Cadastrado")</f>
        <v>18993</v>
      </c>
      <c r="I261" s="310"/>
      <c r="J261" s="26" t="s">
        <v>206</v>
      </c>
      <c r="K261" s="310" t="s">
        <v>4142</v>
      </c>
      <c r="L261" s="406">
        <v>43880</v>
      </c>
      <c r="M261" s="406">
        <v>43880</v>
      </c>
      <c r="N261" s="406">
        <v>44335</v>
      </c>
      <c r="O261" s="310" t="s">
        <v>4158</v>
      </c>
      <c r="P261" s="407">
        <v>0.01</v>
      </c>
      <c r="Q261" s="440" t="s">
        <v>4938</v>
      </c>
      <c r="R261" s="437"/>
      <c r="S261" s="310" t="str">
        <f t="shared" si="25"/>
        <v>Não Qualificado</v>
      </c>
      <c r="T261" s="310" t="s">
        <v>208</v>
      </c>
      <c r="U261" s="310" t="s">
        <v>4165</v>
      </c>
      <c r="V261" s="310" t="s">
        <v>19</v>
      </c>
      <c r="W261" s="438" t="s">
        <v>4146</v>
      </c>
      <c r="X261" s="438" t="s">
        <v>4146</v>
      </c>
      <c r="Y261" s="438" t="s">
        <v>4146</v>
      </c>
      <c r="Z261" s="438" t="s">
        <v>4939</v>
      </c>
      <c r="AA261" s="438" t="s">
        <v>4940</v>
      </c>
      <c r="AB261" s="438" t="s">
        <v>4941</v>
      </c>
      <c r="AC261" s="438" t="s">
        <v>4942</v>
      </c>
      <c r="AD261" s="438" t="s">
        <v>4943</v>
      </c>
      <c r="AE261" s="438" t="s">
        <v>4944</v>
      </c>
      <c r="AF261" s="438" t="s">
        <v>4945</v>
      </c>
      <c r="AG261" s="438" t="s">
        <v>4946</v>
      </c>
      <c r="AH261" s="438" t="s">
        <v>4947</v>
      </c>
      <c r="AI261" s="438" t="s">
        <v>4948</v>
      </c>
      <c r="AJ261" s="438" t="s">
        <v>4949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3232</v>
      </c>
      <c r="BE261" s="357" t="s">
        <v>3232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4147</v>
      </c>
      <c r="BT261" s="117"/>
    </row>
    <row r="262" spans="1:72" ht="15.75" customHeight="1">
      <c r="A262" s="129" t="s">
        <v>17</v>
      </c>
      <c r="B262" s="110" t="s">
        <v>4950</v>
      </c>
      <c r="C262" s="129" t="s">
        <v>4951</v>
      </c>
      <c r="D262" s="310">
        <v>4847801</v>
      </c>
      <c r="E262" s="311" t="s">
        <v>204</v>
      </c>
      <c r="F262" s="311" t="s">
        <v>19</v>
      </c>
      <c r="G262" s="311" t="s">
        <v>3977</v>
      </c>
      <c r="H262" s="311" t="str">
        <f>IFERROR(VLOOKUP(G262,'Cadastro de assessores'!A:B,2,FALSE),"Não Cadastrado")</f>
        <v>14574</v>
      </c>
      <c r="I262" s="311"/>
      <c r="J262" s="26" t="s">
        <v>4136</v>
      </c>
      <c r="K262" s="310" t="s">
        <v>215</v>
      </c>
      <c r="L262" s="435">
        <v>44236</v>
      </c>
      <c r="M262" s="435">
        <v>44236</v>
      </c>
      <c r="N262" s="310"/>
      <c r="O262" s="310" t="s">
        <v>4137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208</v>
      </c>
      <c r="U262" s="310" t="s">
        <v>4278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4952</v>
      </c>
      <c r="C263" s="89" t="s">
        <v>4953</v>
      </c>
      <c r="D263" s="317">
        <v>6666003</v>
      </c>
      <c r="E263" s="311" t="s">
        <v>3223</v>
      </c>
      <c r="F263" s="311" t="s">
        <v>19</v>
      </c>
      <c r="G263" s="311" t="s">
        <v>3223</v>
      </c>
      <c r="H263" s="311" t="str">
        <f>IFERROR(VLOOKUP(G263,'Cadastro de assessores'!A:B,2,FALSE),"Não Cadastrado")</f>
        <v>18986</v>
      </c>
      <c r="I263" s="311"/>
      <c r="J263" s="26" t="s">
        <v>4136</v>
      </c>
      <c r="K263" s="310" t="s">
        <v>3443</v>
      </c>
      <c r="L263" s="479"/>
      <c r="M263" s="480" t="s">
        <v>4954</v>
      </c>
      <c r="N263" s="481"/>
      <c r="O263" s="311" t="s">
        <v>4955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208</v>
      </c>
      <c r="U263" s="89"/>
      <c r="V263" s="317" t="s">
        <v>3443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3232</v>
      </c>
      <c r="BE263" s="357" t="s">
        <v>3232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4147</v>
      </c>
      <c r="BT263" s="117"/>
    </row>
    <row r="264" spans="1:72" ht="15.75" customHeight="1">
      <c r="A264" s="129" t="s">
        <v>17</v>
      </c>
      <c r="B264" s="110" t="s">
        <v>4956</v>
      </c>
      <c r="C264" s="409" t="s">
        <v>4957</v>
      </c>
      <c r="D264" s="317">
        <v>58954</v>
      </c>
      <c r="E264" s="311" t="s">
        <v>18</v>
      </c>
      <c r="F264" s="311" t="s">
        <v>76</v>
      </c>
      <c r="G264" s="311" t="s">
        <v>2289</v>
      </c>
      <c r="H264" s="311">
        <f>IFERROR(VLOOKUP(G264,'Cadastro de assessores'!A:B,2,FALSE),"Não Cadastrado")</f>
        <v>12350</v>
      </c>
      <c r="I264" s="311"/>
      <c r="J264" s="26" t="s">
        <v>215</v>
      </c>
      <c r="K264" s="310" t="s">
        <v>224</v>
      </c>
      <c r="L264" s="311" t="s">
        <v>3443</v>
      </c>
      <c r="M264" s="435">
        <v>44866</v>
      </c>
      <c r="N264" s="317"/>
      <c r="O264" s="317" t="s">
        <v>4151</v>
      </c>
      <c r="P264" s="407">
        <v>5.0000000000000001E-3</v>
      </c>
      <c r="Q264" s="178" t="s">
        <v>4958</v>
      </c>
      <c r="R264" s="437"/>
      <c r="S264" s="310"/>
      <c r="T264" s="310" t="s">
        <v>208</v>
      </c>
      <c r="U264" s="310" t="s">
        <v>4190</v>
      </c>
      <c r="V264" s="310" t="s">
        <v>76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4959</v>
      </c>
      <c r="C265" s="129" t="s">
        <v>4960</v>
      </c>
      <c r="D265" s="310">
        <v>4920389</v>
      </c>
      <c r="E265" s="310" t="s">
        <v>18</v>
      </c>
      <c r="F265" s="310" t="s">
        <v>19</v>
      </c>
      <c r="G265" s="310" t="s">
        <v>4141</v>
      </c>
      <c r="H265" s="310" t="str">
        <f>IFERROR(VLOOKUP(G265,'Cadastro de assessores'!A:B,2,FALSE),"Não Cadastrado")</f>
        <v>17679</v>
      </c>
      <c r="I265" s="310"/>
      <c r="J265" s="26" t="s">
        <v>206</v>
      </c>
      <c r="K265" s="310" t="s">
        <v>4142</v>
      </c>
      <c r="L265" s="406">
        <v>44263</v>
      </c>
      <c r="M265" s="406">
        <v>44263</v>
      </c>
      <c r="N265" s="410">
        <v>44456</v>
      </c>
      <c r="O265" s="317" t="s">
        <v>4191</v>
      </c>
      <c r="P265" s="407">
        <v>8.0000000000000002E-3</v>
      </c>
      <c r="Q265" s="440" t="s">
        <v>4144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208</v>
      </c>
      <c r="U265" s="310" t="s">
        <v>4961</v>
      </c>
      <c r="V265" s="310" t="s">
        <v>1864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3232</v>
      </c>
      <c r="BE265" s="357" t="s">
        <v>3232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4147</v>
      </c>
      <c r="BT265" s="117"/>
    </row>
    <row r="266" spans="1:72" ht="15.75" customHeight="1">
      <c r="A266" s="129" t="s">
        <v>17</v>
      </c>
      <c r="B266" s="110" t="s">
        <v>3561</v>
      </c>
      <c r="C266" s="129" t="s">
        <v>4962</v>
      </c>
      <c r="D266" s="310">
        <v>3518710</v>
      </c>
      <c r="E266" s="310" t="s">
        <v>3223</v>
      </c>
      <c r="F266" s="310" t="s">
        <v>19</v>
      </c>
      <c r="G266" s="310" t="s">
        <v>3223</v>
      </c>
      <c r="H266" s="310" t="str">
        <f>IFERROR(VLOOKUP(G266,'Cadastro de assessores'!A:B,2,FALSE),"Não Cadastrado")</f>
        <v>18986</v>
      </c>
      <c r="I266" s="310"/>
      <c r="J266" s="26" t="s">
        <v>206</v>
      </c>
      <c r="K266" s="310" t="s">
        <v>4142</v>
      </c>
      <c r="L266" s="406">
        <v>43717</v>
      </c>
      <c r="M266" s="406">
        <v>43717</v>
      </c>
      <c r="N266" s="406">
        <v>44705</v>
      </c>
      <c r="O266" s="310" t="s">
        <v>4537</v>
      </c>
      <c r="P266" s="407">
        <v>0.01</v>
      </c>
      <c r="Q266" s="178" t="s">
        <v>4963</v>
      </c>
      <c r="R266" s="437"/>
      <c r="S266" s="310" t="str">
        <f t="shared" si="26"/>
        <v>Não Qualificado</v>
      </c>
      <c r="T266" s="310" t="s">
        <v>208</v>
      </c>
      <c r="U266" s="310" t="s">
        <v>4145</v>
      </c>
      <c r="V266" s="310" t="s">
        <v>19</v>
      </c>
      <c r="W266" s="438" t="s">
        <v>4964</v>
      </c>
      <c r="X266" s="438"/>
      <c r="Y266" s="438" t="s">
        <v>4965</v>
      </c>
      <c r="Z266" s="438" t="s">
        <v>4966</v>
      </c>
      <c r="AA266" s="438" t="s">
        <v>4967</v>
      </c>
      <c r="AB266" s="438" t="s">
        <v>4968</v>
      </c>
      <c r="AC266" s="438" t="s">
        <v>4969</v>
      </c>
      <c r="AD266" s="438" t="s">
        <v>4970</v>
      </c>
      <c r="AE266" s="438" t="s">
        <v>4971</v>
      </c>
      <c r="AF266" s="438" t="s">
        <v>4972</v>
      </c>
      <c r="AG266" s="438" t="s">
        <v>4973</v>
      </c>
      <c r="AH266" s="438" t="s">
        <v>4974</v>
      </c>
      <c r="AI266" s="438" t="s">
        <v>4975</v>
      </c>
      <c r="AJ266" s="438" t="s">
        <v>4976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3232</v>
      </c>
      <c r="BE266" s="357" t="s">
        <v>3232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4147</v>
      </c>
      <c r="BT266" s="117"/>
    </row>
    <row r="267" spans="1:72" ht="15.75" customHeight="1">
      <c r="A267" s="129" t="s">
        <v>17</v>
      </c>
      <c r="B267" s="110" t="s">
        <v>4977</v>
      </c>
      <c r="C267" s="129" t="s">
        <v>4978</v>
      </c>
      <c r="D267" s="310">
        <v>2746879</v>
      </c>
      <c r="E267" s="311" t="s">
        <v>204</v>
      </c>
      <c r="F267" s="311" t="s">
        <v>19</v>
      </c>
      <c r="G267" s="311" t="s">
        <v>4453</v>
      </c>
      <c r="H267" s="311" t="str">
        <f>IFERROR(VLOOKUP(G267,'Cadastro de assessores'!A:B,2,FALSE),"Não Cadastrado")</f>
        <v>19157</v>
      </c>
      <c r="I267" s="311"/>
      <c r="J267" s="26" t="s">
        <v>4136</v>
      </c>
      <c r="K267" s="311" t="s">
        <v>215</v>
      </c>
      <c r="L267" s="435">
        <v>44218</v>
      </c>
      <c r="M267" s="435">
        <v>44249</v>
      </c>
      <c r="N267" s="310"/>
      <c r="O267" s="310" t="s">
        <v>4158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208</v>
      </c>
      <c r="U267" s="310" t="s">
        <v>4278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4147</v>
      </c>
      <c r="BT267" s="117"/>
    </row>
    <row r="268" spans="1:72" ht="15.75" customHeight="1">
      <c r="A268" s="129" t="s">
        <v>17</v>
      </c>
      <c r="B268" s="110" t="s">
        <v>4979</v>
      </c>
      <c r="C268" s="409" t="s">
        <v>4980</v>
      </c>
      <c r="D268" s="442">
        <v>8392629</v>
      </c>
      <c r="E268" s="311" t="s">
        <v>18</v>
      </c>
      <c r="F268" s="311" t="s">
        <v>19</v>
      </c>
      <c r="G268" s="311" t="s">
        <v>1077</v>
      </c>
      <c r="H268" s="311">
        <f>IFERROR(VLOOKUP(G268,'Cadastro de assessores'!A:B,2,FALSE),"Não Cadastrado")</f>
        <v>12342</v>
      </c>
      <c r="I268" s="311"/>
      <c r="J268" s="26" t="s">
        <v>4136</v>
      </c>
      <c r="K268" s="311" t="s">
        <v>215</v>
      </c>
      <c r="L268" s="435">
        <v>44662</v>
      </c>
      <c r="M268" s="435">
        <v>44670</v>
      </c>
      <c r="N268" s="317"/>
      <c r="O268" s="317" t="s">
        <v>4151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208</v>
      </c>
      <c r="U268" s="310" t="s">
        <v>4981</v>
      </c>
      <c r="V268" s="310" t="s">
        <v>4982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4147</v>
      </c>
      <c r="BT268" s="117"/>
    </row>
    <row r="269" spans="1:72" ht="15.75" customHeight="1">
      <c r="A269" s="129" t="s">
        <v>17</v>
      </c>
      <c r="B269" s="110" t="s">
        <v>1706</v>
      </c>
      <c r="C269" s="129" t="s">
        <v>4983</v>
      </c>
      <c r="D269" s="310">
        <v>3848682</v>
      </c>
      <c r="E269" s="311" t="s">
        <v>18</v>
      </c>
      <c r="F269" s="311" t="s">
        <v>19</v>
      </c>
      <c r="G269" s="311" t="s">
        <v>97</v>
      </c>
      <c r="H269" s="311">
        <f>IFERROR(VLOOKUP(G269,'Cadastro de assessores'!A:B,2,FALSE),"Não Cadastrado")</f>
        <v>12344</v>
      </c>
      <c r="I269" s="311"/>
      <c r="J269" s="26" t="s">
        <v>4136</v>
      </c>
      <c r="K269" s="311" t="s">
        <v>215</v>
      </c>
      <c r="L269" s="435">
        <v>44586</v>
      </c>
      <c r="M269" s="435">
        <v>44586</v>
      </c>
      <c r="N269" s="325"/>
      <c r="O269" s="317" t="s">
        <v>4151</v>
      </c>
      <c r="P269" s="407">
        <v>7.0000000000000001E-3</v>
      </c>
      <c r="Q269" s="178" t="s">
        <v>4984</v>
      </c>
      <c r="R269" s="437"/>
      <c r="S269" s="310" t="str">
        <f t="shared" si="26"/>
        <v/>
      </c>
      <c r="T269" s="310" t="s">
        <v>208</v>
      </c>
      <c r="U269" s="310" t="s">
        <v>4165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1706</v>
      </c>
      <c r="C270" s="129" t="s">
        <v>4983</v>
      </c>
      <c r="D270" s="317">
        <v>7975707</v>
      </c>
      <c r="E270" s="311" t="s">
        <v>18</v>
      </c>
      <c r="F270" s="311" t="s">
        <v>19</v>
      </c>
      <c r="G270" s="311" t="s">
        <v>97</v>
      </c>
      <c r="H270" s="311">
        <f>IFERROR(VLOOKUP(G270,'Cadastro de assessores'!A:B,2,FALSE),"Não Cadastrado")</f>
        <v>12344</v>
      </c>
      <c r="I270" s="311"/>
      <c r="J270" s="26" t="s">
        <v>215</v>
      </c>
      <c r="K270" s="311"/>
      <c r="L270" s="435"/>
      <c r="M270" s="435"/>
      <c r="N270" s="477"/>
      <c r="O270" s="310" t="s">
        <v>4158</v>
      </c>
      <c r="P270" s="407">
        <v>2.5000000000000001E-2</v>
      </c>
      <c r="Q270" s="178"/>
      <c r="R270" s="437"/>
      <c r="S270" s="310"/>
      <c r="T270" s="310"/>
      <c r="U270" s="310"/>
      <c r="V270" s="310" t="s">
        <v>1864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1706</v>
      </c>
      <c r="C271" s="129" t="s">
        <v>4983</v>
      </c>
      <c r="D271" s="310">
        <v>4652696</v>
      </c>
      <c r="E271" s="311" t="s">
        <v>18</v>
      </c>
      <c r="F271" s="311" t="s">
        <v>19</v>
      </c>
      <c r="G271" s="311" t="s">
        <v>97</v>
      </c>
      <c r="H271" s="311">
        <f>IFERROR(VLOOKUP(G271,'Cadastro de assessores'!A:B,2,FALSE),"Não Cadastrado")</f>
        <v>12344</v>
      </c>
      <c r="I271" s="311"/>
      <c r="J271" s="26" t="s">
        <v>215</v>
      </c>
      <c r="K271" s="311" t="s">
        <v>215</v>
      </c>
      <c r="L271" s="435">
        <v>44188</v>
      </c>
      <c r="M271" s="435">
        <v>44194</v>
      </c>
      <c r="N271" s="477"/>
      <c r="O271" s="310" t="s">
        <v>4499</v>
      </c>
      <c r="P271" s="407">
        <v>0.01</v>
      </c>
      <c r="Q271" s="178" t="s">
        <v>4985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208</v>
      </c>
      <c r="U271" s="310" t="s">
        <v>4165</v>
      </c>
      <c r="V271" s="310" t="s">
        <v>19</v>
      </c>
      <c r="W271" s="438" t="s">
        <v>4146</v>
      </c>
      <c r="X271" s="438" t="s">
        <v>4146</v>
      </c>
      <c r="Y271" s="438" t="s">
        <v>4146</v>
      </c>
      <c r="Z271" s="438" t="s">
        <v>4146</v>
      </c>
      <c r="AA271" s="438" t="s">
        <v>4146</v>
      </c>
      <c r="AB271" s="438" t="s">
        <v>4146</v>
      </c>
      <c r="AC271" s="438" t="s">
        <v>4146</v>
      </c>
      <c r="AD271" s="438" t="s">
        <v>4146</v>
      </c>
      <c r="AE271" s="438" t="s">
        <v>4146</v>
      </c>
      <c r="AF271" s="438" t="s">
        <v>4146</v>
      </c>
      <c r="AG271" s="438" t="s">
        <v>4146</v>
      </c>
      <c r="AH271" s="438" t="s">
        <v>4146</v>
      </c>
      <c r="AI271" s="438" t="s">
        <v>4146</v>
      </c>
      <c r="AJ271" s="438" t="s">
        <v>4146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4986</v>
      </c>
      <c r="C272" s="409" t="s">
        <v>4987</v>
      </c>
      <c r="D272" s="317">
        <v>8514028</v>
      </c>
      <c r="E272" s="311" t="s">
        <v>18</v>
      </c>
      <c r="F272" s="311" t="s">
        <v>76</v>
      </c>
      <c r="G272" s="317" t="s">
        <v>4988</v>
      </c>
      <c r="H272" s="311">
        <f>IFERROR(VLOOKUP(G272,'Cadastro de assessores'!A:B,2,FALSE),"Não Cadastrado")</f>
        <v>12358</v>
      </c>
      <c r="I272" s="311"/>
      <c r="J272" s="26" t="s">
        <v>206</v>
      </c>
      <c r="K272" s="311" t="s">
        <v>215</v>
      </c>
      <c r="L272" s="435">
        <v>44690</v>
      </c>
      <c r="M272" s="435">
        <v>44693</v>
      </c>
      <c r="N272" s="439">
        <v>44914</v>
      </c>
      <c r="O272" s="310" t="s">
        <v>4191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208</v>
      </c>
      <c r="U272" s="310" t="s">
        <v>4181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4147</v>
      </c>
      <c r="BT272" s="117"/>
    </row>
    <row r="273" spans="1:72" ht="15.75" customHeight="1">
      <c r="A273" s="129" t="s">
        <v>17</v>
      </c>
      <c r="B273" s="110" t="s">
        <v>1754</v>
      </c>
      <c r="C273" s="129" t="s">
        <v>1752</v>
      </c>
      <c r="D273" s="310">
        <v>2358079</v>
      </c>
      <c r="E273" s="311" t="s">
        <v>18</v>
      </c>
      <c r="F273" s="311" t="s">
        <v>76</v>
      </c>
      <c r="G273" s="311" t="s">
        <v>4332</v>
      </c>
      <c r="H273" s="311">
        <f>IFERROR(VLOOKUP(G273,'Cadastro de assessores'!A:B,2,FALSE),"Não Cadastrado")</f>
        <v>12351</v>
      </c>
      <c r="I273" s="311"/>
      <c r="J273" s="26" t="s">
        <v>4136</v>
      </c>
      <c r="K273" s="311" t="s">
        <v>215</v>
      </c>
      <c r="L273" s="435">
        <v>44733</v>
      </c>
      <c r="M273" s="435">
        <v>44733</v>
      </c>
      <c r="N273" s="310"/>
      <c r="O273" s="310" t="s">
        <v>4154</v>
      </c>
      <c r="P273" s="407">
        <v>1.2E-2</v>
      </c>
      <c r="Q273" s="460" t="s">
        <v>4989</v>
      </c>
      <c r="R273" s="437"/>
      <c r="S273" s="310"/>
      <c r="T273" s="310" t="s">
        <v>208</v>
      </c>
      <c r="U273" s="324" t="s">
        <v>4398</v>
      </c>
      <c r="V273" s="310" t="s">
        <v>131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4990</v>
      </c>
      <c r="C274" s="129" t="s">
        <v>4991</v>
      </c>
      <c r="D274" s="310">
        <v>2864258</v>
      </c>
      <c r="E274" s="310" t="s">
        <v>3223</v>
      </c>
      <c r="F274" s="310" t="s">
        <v>19</v>
      </c>
      <c r="G274" s="310" t="s">
        <v>3223</v>
      </c>
      <c r="H274" s="310" t="str">
        <f>IFERROR(VLOOKUP(G274,'Cadastro de assessores'!A:B,2,FALSE),"Não Cadastrado")</f>
        <v>18986</v>
      </c>
      <c r="I274" s="310"/>
      <c r="J274" s="26" t="s">
        <v>206</v>
      </c>
      <c r="K274" s="310" t="s">
        <v>4142</v>
      </c>
      <c r="L274" s="406">
        <v>44070</v>
      </c>
      <c r="M274" s="406">
        <v>44070</v>
      </c>
      <c r="N274" s="310"/>
      <c r="O274" s="310" t="s">
        <v>4137</v>
      </c>
      <c r="P274" s="407">
        <v>0.02</v>
      </c>
      <c r="Q274" s="460" t="s">
        <v>4992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208</v>
      </c>
      <c r="U274" s="324" t="s">
        <v>4278</v>
      </c>
      <c r="V274" s="310" t="s">
        <v>19</v>
      </c>
      <c r="W274" s="438" t="s">
        <v>4146</v>
      </c>
      <c r="X274" s="438" t="s">
        <v>4146</v>
      </c>
      <c r="Y274" s="438" t="s">
        <v>4146</v>
      </c>
      <c r="Z274" s="438" t="s">
        <v>4146</v>
      </c>
      <c r="AA274" s="438" t="s">
        <v>4146</v>
      </c>
      <c r="AB274" s="438" t="s">
        <v>4146</v>
      </c>
      <c r="AC274" s="438" t="s">
        <v>4146</v>
      </c>
      <c r="AD274" s="438" t="s">
        <v>4146</v>
      </c>
      <c r="AE274" s="438" t="s">
        <v>4146</v>
      </c>
      <c r="AF274" s="438" t="s">
        <v>4146</v>
      </c>
      <c r="AG274" s="438" t="s">
        <v>4993</v>
      </c>
      <c r="AH274" s="438" t="s">
        <v>4994</v>
      </c>
      <c r="AI274" s="438" t="s">
        <v>4995</v>
      </c>
      <c r="AJ274" s="438" t="s">
        <v>4996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4147</v>
      </c>
      <c r="BT274" s="117"/>
    </row>
    <row r="275" spans="1:72" ht="15.75" customHeight="1">
      <c r="A275" s="129" t="s">
        <v>17</v>
      </c>
      <c r="B275" s="110" t="s">
        <v>1784</v>
      </c>
      <c r="C275" s="461" t="s">
        <v>1781</v>
      </c>
      <c r="D275" s="446">
        <v>6879934</v>
      </c>
      <c r="E275" s="311" t="s">
        <v>18</v>
      </c>
      <c r="F275" s="311" t="s">
        <v>76</v>
      </c>
      <c r="G275" s="446" t="s">
        <v>229</v>
      </c>
      <c r="H275" s="311" t="str">
        <f>IFERROR(VLOOKUP(G275,'Cadastro de assessores'!A:B,2,FALSE),"Não Cadastrado")</f>
        <v>18890</v>
      </c>
      <c r="I275" s="311"/>
      <c r="J275" s="26" t="s">
        <v>4136</v>
      </c>
      <c r="K275" s="311" t="s">
        <v>215</v>
      </c>
      <c r="L275" s="435">
        <v>44567</v>
      </c>
      <c r="M275" s="435">
        <v>44568</v>
      </c>
      <c r="N275" s="446"/>
      <c r="O275" s="446" t="s">
        <v>4813</v>
      </c>
      <c r="P275" s="407">
        <v>1.0999999999999999E-2</v>
      </c>
      <c r="Q275" s="178" t="s">
        <v>4997</v>
      </c>
      <c r="R275" s="437"/>
      <c r="S275" s="310" t="str">
        <f t="shared" si="28"/>
        <v>Não Qualificado</v>
      </c>
      <c r="T275" s="310" t="s">
        <v>208</v>
      </c>
      <c r="U275" s="317" t="s">
        <v>4998</v>
      </c>
      <c r="V275" s="310" t="s">
        <v>76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4999</v>
      </c>
      <c r="C276" s="129" t="s">
        <v>5000</v>
      </c>
      <c r="D276" s="310">
        <v>4386181</v>
      </c>
      <c r="E276" s="310" t="s">
        <v>204</v>
      </c>
      <c r="F276" s="310" t="s">
        <v>19</v>
      </c>
      <c r="G276" s="310" t="s">
        <v>1889</v>
      </c>
      <c r="H276" s="310" t="str">
        <f>IFERROR(VLOOKUP(G276,'Cadastro de assessores'!A:B,2,FALSE),"Não Cadastrado")</f>
        <v>17243</v>
      </c>
      <c r="I276" s="310"/>
      <c r="J276" s="26" t="s">
        <v>206</v>
      </c>
      <c r="K276" s="310" t="s">
        <v>4142</v>
      </c>
      <c r="L276" s="406">
        <v>44067</v>
      </c>
      <c r="M276" s="406">
        <v>44067</v>
      </c>
      <c r="N276" s="310"/>
      <c r="O276" s="310" t="s">
        <v>4158</v>
      </c>
      <c r="P276" s="407">
        <v>2.5000000000000001E-2</v>
      </c>
      <c r="Q276" s="440" t="s">
        <v>5001</v>
      </c>
      <c r="R276" s="437"/>
      <c r="S276" s="310" t="str">
        <f t="shared" si="28"/>
        <v>Qualificado</v>
      </c>
      <c r="T276" s="310" t="s">
        <v>208</v>
      </c>
      <c r="U276" s="310" t="s">
        <v>4165</v>
      </c>
      <c r="V276" s="310" t="s">
        <v>19</v>
      </c>
      <c r="W276" s="438" t="s">
        <v>4146</v>
      </c>
      <c r="X276" s="438" t="s">
        <v>4146</v>
      </c>
      <c r="Y276" s="438" t="s">
        <v>4146</v>
      </c>
      <c r="Z276" s="438" t="s">
        <v>4146</v>
      </c>
      <c r="AA276" s="438" t="s">
        <v>4146</v>
      </c>
      <c r="AB276" s="438" t="s">
        <v>4146</v>
      </c>
      <c r="AC276" s="438" t="s">
        <v>4146</v>
      </c>
      <c r="AD276" s="438" t="s">
        <v>4146</v>
      </c>
      <c r="AE276" s="438" t="s">
        <v>4146</v>
      </c>
      <c r="AF276" s="438" t="s">
        <v>4146</v>
      </c>
      <c r="AG276" s="438" t="s">
        <v>5002</v>
      </c>
      <c r="AH276" s="438" t="s">
        <v>5003</v>
      </c>
      <c r="AI276" s="438" t="s">
        <v>5004</v>
      </c>
      <c r="AJ276" s="438" t="s">
        <v>5005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3232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4147</v>
      </c>
      <c r="BT276" s="117"/>
    </row>
    <row r="277" spans="1:72" ht="15.75" customHeight="1">
      <c r="A277" s="129" t="s">
        <v>17</v>
      </c>
      <c r="B277" s="110" t="s">
        <v>5006</v>
      </c>
      <c r="C277" s="129" t="s">
        <v>5007</v>
      </c>
      <c r="D277" s="310">
        <v>4868468</v>
      </c>
      <c r="E277" s="311" t="s">
        <v>204</v>
      </c>
      <c r="F277" s="311" t="s">
        <v>19</v>
      </c>
      <c r="G277" s="311" t="s">
        <v>3977</v>
      </c>
      <c r="H277" s="311" t="str">
        <f>IFERROR(VLOOKUP(G277,'Cadastro de assessores'!A:B,2,FALSE),"Não Cadastrado")</f>
        <v>14574</v>
      </c>
      <c r="I277" s="311"/>
      <c r="J277" s="26" t="s">
        <v>206</v>
      </c>
      <c r="K277" s="311" t="s">
        <v>215</v>
      </c>
      <c r="L277" s="435">
        <v>44246</v>
      </c>
      <c r="M277" s="435">
        <v>44246</v>
      </c>
      <c r="N277" s="406">
        <v>44896</v>
      </c>
      <c r="O277" s="310" t="s">
        <v>4143</v>
      </c>
      <c r="P277" s="407">
        <v>1.4999999999999999E-2</v>
      </c>
      <c r="Q277" s="440" t="s">
        <v>5008</v>
      </c>
      <c r="R277" s="437"/>
      <c r="S277" s="310" t="str">
        <f t="shared" si="28"/>
        <v/>
      </c>
      <c r="T277" s="310" t="s">
        <v>254</v>
      </c>
      <c r="U277" s="310" t="s">
        <v>5009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5010</v>
      </c>
      <c r="AI277" s="438" t="s">
        <v>5011</v>
      </c>
      <c r="AJ277" s="438" t="s">
        <v>5012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4147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5013</v>
      </c>
      <c r="D278" s="310">
        <v>3713246</v>
      </c>
      <c r="E278" s="310" t="s">
        <v>3223</v>
      </c>
      <c r="F278" s="310" t="s">
        <v>19</v>
      </c>
      <c r="G278" s="310" t="s">
        <v>3223</v>
      </c>
      <c r="H278" s="310" t="str">
        <f>IFERROR(VLOOKUP(G278,'Cadastro de assessores'!A:B,2,FALSE),"Não Cadastrado")</f>
        <v>18986</v>
      </c>
      <c r="I278" s="310"/>
      <c r="J278" s="26" t="s">
        <v>206</v>
      </c>
      <c r="K278" s="310" t="s">
        <v>4142</v>
      </c>
      <c r="L278" s="406">
        <v>43850</v>
      </c>
      <c r="M278" s="406">
        <v>43850</v>
      </c>
      <c r="N278" s="406">
        <v>44252</v>
      </c>
      <c r="O278" s="310" t="s">
        <v>4154</v>
      </c>
      <c r="P278" s="407">
        <v>0.01</v>
      </c>
      <c r="Q278" s="440" t="s">
        <v>5014</v>
      </c>
      <c r="R278" s="437"/>
      <c r="S278" s="310" t="str">
        <f t="shared" si="28"/>
        <v>Não Qualificado</v>
      </c>
      <c r="T278" s="310" t="s">
        <v>208</v>
      </c>
      <c r="U278" s="310" t="s">
        <v>4340</v>
      </c>
      <c r="V278" s="310" t="s">
        <v>19</v>
      </c>
      <c r="W278" s="438" t="s">
        <v>4146</v>
      </c>
      <c r="X278" s="438" t="s">
        <v>4146</v>
      </c>
      <c r="Y278" s="438" t="s">
        <v>4146</v>
      </c>
      <c r="Z278" s="438" t="s">
        <v>5015</v>
      </c>
      <c r="AA278" s="438" t="s">
        <v>5016</v>
      </c>
      <c r="AB278" s="438" t="s">
        <v>5017</v>
      </c>
      <c r="AC278" s="438" t="s">
        <v>5018</v>
      </c>
      <c r="AD278" s="438" t="s">
        <v>5019</v>
      </c>
      <c r="AE278" s="438" t="s">
        <v>5020</v>
      </c>
      <c r="AF278" s="438" t="s">
        <v>5021</v>
      </c>
      <c r="AG278" s="438" t="s">
        <v>5022</v>
      </c>
      <c r="AH278" s="438" t="s">
        <v>5023</v>
      </c>
      <c r="AI278" s="438" t="s">
        <v>5024</v>
      </c>
      <c r="AJ278" s="438" t="s">
        <v>5025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3232</v>
      </c>
      <c r="BE278" s="357" t="s">
        <v>3232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4147</v>
      </c>
      <c r="BT278" s="117"/>
    </row>
    <row r="279" spans="1:72" ht="15.75" customHeight="1">
      <c r="A279" s="129" t="s">
        <v>17</v>
      </c>
      <c r="B279" s="110" t="s">
        <v>5026</v>
      </c>
      <c r="C279" s="129" t="s">
        <v>5027</v>
      </c>
      <c r="D279" s="310">
        <v>2310651</v>
      </c>
      <c r="E279" s="310" t="s">
        <v>3223</v>
      </c>
      <c r="F279" s="310" t="s">
        <v>19</v>
      </c>
      <c r="G279" s="310" t="s">
        <v>3223</v>
      </c>
      <c r="H279" s="310" t="str">
        <f>IFERROR(VLOOKUP(G279,'Cadastro de assessores'!A:B,2,FALSE),"Não Cadastrado")</f>
        <v>18986</v>
      </c>
      <c r="I279" s="310"/>
      <c r="J279" s="26" t="s">
        <v>206</v>
      </c>
      <c r="K279" s="310" t="s">
        <v>4142</v>
      </c>
      <c r="L279" s="406">
        <v>43872</v>
      </c>
      <c r="M279" s="406">
        <v>43872</v>
      </c>
      <c r="N279" s="406">
        <v>44369</v>
      </c>
      <c r="O279" s="310" t="s">
        <v>4143</v>
      </c>
      <c r="P279" s="407">
        <v>1.4999999999999999E-2</v>
      </c>
      <c r="Q279" s="440" t="s">
        <v>5028</v>
      </c>
      <c r="R279" s="437"/>
      <c r="S279" s="310" t="str">
        <f t="shared" si="28"/>
        <v/>
      </c>
      <c r="T279" s="310" t="s">
        <v>208</v>
      </c>
      <c r="U279" s="310" t="s">
        <v>4340</v>
      </c>
      <c r="V279" s="310" t="s">
        <v>19</v>
      </c>
      <c r="W279" s="438" t="s">
        <v>4146</v>
      </c>
      <c r="X279" s="438" t="s">
        <v>4146</v>
      </c>
      <c r="Y279" s="438" t="s">
        <v>4146</v>
      </c>
      <c r="Z279" s="438" t="s">
        <v>5029</v>
      </c>
      <c r="AA279" s="438" t="s">
        <v>5030</v>
      </c>
      <c r="AB279" s="438" t="s">
        <v>5031</v>
      </c>
      <c r="AC279" s="438" t="s">
        <v>5032</v>
      </c>
      <c r="AD279" s="438" t="s">
        <v>5033</v>
      </c>
      <c r="AE279" s="438" t="s">
        <v>5034</v>
      </c>
      <c r="AF279" s="438" t="s">
        <v>5035</v>
      </c>
      <c r="AG279" s="438" t="s">
        <v>5036</v>
      </c>
      <c r="AH279" s="438"/>
      <c r="AI279" s="438" t="s">
        <v>5037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3232</v>
      </c>
      <c r="BE279" s="357" t="s">
        <v>3232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4147</v>
      </c>
      <c r="BT279" s="117"/>
    </row>
    <row r="280" spans="1:72" ht="15.75" customHeight="1">
      <c r="A280" s="129" t="s">
        <v>17</v>
      </c>
      <c r="B280" s="110" t="s">
        <v>5038</v>
      </c>
      <c r="C280" s="409" t="s">
        <v>5039</v>
      </c>
      <c r="D280" s="317">
        <v>2256294</v>
      </c>
      <c r="E280" s="311" t="s">
        <v>18</v>
      </c>
      <c r="F280" s="311" t="s">
        <v>76</v>
      </c>
      <c r="G280" s="311" t="s">
        <v>88</v>
      </c>
      <c r="H280" s="311" t="str">
        <f>IFERROR(VLOOKUP(G280,'Cadastro de assessores'!A:B,2,FALSE),"Não Cadastrado")</f>
        <v>18009</v>
      </c>
      <c r="I280" s="311"/>
      <c r="J280" s="26" t="s">
        <v>4136</v>
      </c>
      <c r="K280" s="311" t="s">
        <v>215</v>
      </c>
      <c r="L280" s="435">
        <v>44421</v>
      </c>
      <c r="M280" s="435">
        <v>44421</v>
      </c>
      <c r="N280" s="310"/>
      <c r="O280" s="310" t="s">
        <v>4137</v>
      </c>
      <c r="P280" s="407">
        <v>0.02</v>
      </c>
      <c r="Q280" s="329"/>
      <c r="R280" s="437"/>
      <c r="S280" s="310" t="str">
        <f t="shared" si="28"/>
        <v/>
      </c>
      <c r="T280" s="310" t="s">
        <v>208</v>
      </c>
      <c r="U280" s="317" t="s">
        <v>4530</v>
      </c>
      <c r="V280" s="317" t="s">
        <v>923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4147</v>
      </c>
      <c r="BT280" s="117"/>
    </row>
    <row r="281" spans="1:72" ht="15.75" customHeight="1">
      <c r="A281" s="129" t="s">
        <v>17</v>
      </c>
      <c r="B281" s="110" t="s">
        <v>1833</v>
      </c>
      <c r="C281" s="461" t="s">
        <v>1830</v>
      </c>
      <c r="D281" s="442">
        <v>3643555</v>
      </c>
      <c r="E281" s="311" t="s">
        <v>18</v>
      </c>
      <c r="F281" s="311" t="s">
        <v>76</v>
      </c>
      <c r="G281" s="311" t="s">
        <v>229</v>
      </c>
      <c r="H281" s="311" t="str">
        <f>IFERROR(VLOOKUP(G281,'Cadastro de assessores'!A:B,2,FALSE),"Não Cadastrado")</f>
        <v>18890</v>
      </c>
      <c r="I281" s="311"/>
      <c r="J281" s="26" t="s">
        <v>4136</v>
      </c>
      <c r="K281" s="311" t="s">
        <v>215</v>
      </c>
      <c r="L281" s="436">
        <v>44503</v>
      </c>
      <c r="M281" s="436">
        <v>44517</v>
      </c>
      <c r="N281" s="317"/>
      <c r="O281" s="317" t="s">
        <v>4143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208</v>
      </c>
      <c r="U281" s="310" t="s">
        <v>4316</v>
      </c>
      <c r="V281" s="310" t="s">
        <v>76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5040</v>
      </c>
      <c r="C282" s="129" t="s">
        <v>5041</v>
      </c>
      <c r="D282" s="310">
        <v>2851864</v>
      </c>
      <c r="E282" s="310" t="s">
        <v>204</v>
      </c>
      <c r="F282" s="310" t="s">
        <v>19</v>
      </c>
      <c r="G282" s="310" t="s">
        <v>1889</v>
      </c>
      <c r="H282" s="310" t="str">
        <f>IFERROR(VLOOKUP(G282,'Cadastro de assessores'!A:B,2,FALSE),"Não Cadastrado")</f>
        <v>17243</v>
      </c>
      <c r="I282" s="310"/>
      <c r="J282" s="26" t="s">
        <v>206</v>
      </c>
      <c r="K282" s="310" t="s">
        <v>4142</v>
      </c>
      <c r="L282" s="439">
        <v>44389</v>
      </c>
      <c r="M282" s="439">
        <v>44389</v>
      </c>
      <c r="N282" s="406">
        <v>44613</v>
      </c>
      <c r="O282" s="310" t="s">
        <v>4137</v>
      </c>
      <c r="P282" s="407">
        <v>0.02</v>
      </c>
      <c r="Q282" s="178" t="s">
        <v>5042</v>
      </c>
      <c r="R282" s="437"/>
      <c r="S282" s="310" t="str">
        <f t="shared" si="28"/>
        <v/>
      </c>
      <c r="T282" s="310" t="s">
        <v>208</v>
      </c>
      <c r="U282" s="310" t="s">
        <v>4278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3232</v>
      </c>
      <c r="BE282" s="357" t="s">
        <v>3232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4147</v>
      </c>
      <c r="BT282" s="117"/>
    </row>
    <row r="283" spans="1:72" ht="15.75" customHeight="1">
      <c r="A283" s="129" t="s">
        <v>17</v>
      </c>
      <c r="B283" s="110" t="s">
        <v>5043</v>
      </c>
      <c r="C283" s="129" t="s">
        <v>5044</v>
      </c>
      <c r="D283" s="310">
        <v>4697985</v>
      </c>
      <c r="E283" s="310" t="s">
        <v>204</v>
      </c>
      <c r="F283" s="310" t="s">
        <v>19</v>
      </c>
      <c r="G283" s="310" t="s">
        <v>4820</v>
      </c>
      <c r="H283" s="310" t="str">
        <f>IFERROR(VLOOKUP(G283,'Cadastro de assessores'!A:B,2,FALSE),"Não Cadastrado")</f>
        <v>14244</v>
      </c>
      <c r="I283" s="310"/>
      <c r="J283" s="26" t="s">
        <v>206</v>
      </c>
      <c r="K283" s="310" t="s">
        <v>4142</v>
      </c>
      <c r="L283" s="439">
        <v>44187</v>
      </c>
      <c r="M283" s="439">
        <v>44187</v>
      </c>
      <c r="N283" s="406">
        <v>44467</v>
      </c>
      <c r="O283" s="310" t="s">
        <v>4137</v>
      </c>
      <c r="P283" s="407">
        <v>0.02</v>
      </c>
      <c r="Q283" s="440" t="s">
        <v>5045</v>
      </c>
      <c r="R283" s="437"/>
      <c r="S283" s="310" t="str">
        <f t="shared" si="28"/>
        <v/>
      </c>
      <c r="T283" s="310" t="s">
        <v>208</v>
      </c>
      <c r="U283" s="310" t="s">
        <v>4172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5046</v>
      </c>
      <c r="AI283" s="438" t="s">
        <v>4146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3232</v>
      </c>
      <c r="BE283" s="357" t="s">
        <v>3232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4147</v>
      </c>
      <c r="BT283" s="117"/>
    </row>
    <row r="284" spans="1:72" ht="15.75" customHeight="1">
      <c r="A284" s="129" t="s">
        <v>17</v>
      </c>
      <c r="B284" s="110" t="s">
        <v>1847</v>
      </c>
      <c r="C284" s="409" t="s">
        <v>5047</v>
      </c>
      <c r="D284" s="442">
        <v>5927535</v>
      </c>
      <c r="E284" s="311" t="s">
        <v>18</v>
      </c>
      <c r="F284" s="311" t="s">
        <v>76</v>
      </c>
      <c r="G284" s="311" t="s">
        <v>4332</v>
      </c>
      <c r="H284" s="310">
        <f>IFERROR(VLOOKUP(G284,'Cadastro de assessores'!A:B,2,FALSE),"Não Cadastrado")</f>
        <v>12351</v>
      </c>
      <c r="I284" s="310"/>
      <c r="J284" s="26" t="s">
        <v>206</v>
      </c>
      <c r="K284" s="311" t="s">
        <v>215</v>
      </c>
      <c r="L284" s="443">
        <v>44776</v>
      </c>
      <c r="M284" s="443">
        <v>44776</v>
      </c>
      <c r="N284" s="310"/>
      <c r="O284" s="310" t="s">
        <v>4158</v>
      </c>
      <c r="P284" s="407">
        <v>2.5000000000000001E-2</v>
      </c>
      <c r="Q284" s="178" t="s">
        <v>5048</v>
      </c>
      <c r="R284" s="437"/>
      <c r="S284" s="310"/>
      <c r="T284" s="310" t="s">
        <v>208</v>
      </c>
      <c r="U284" s="310" t="s">
        <v>4190</v>
      </c>
      <c r="V284" s="310" t="s">
        <v>76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4147</v>
      </c>
      <c r="BT284" s="117"/>
    </row>
    <row r="285" spans="1:72" ht="15.75" customHeight="1">
      <c r="A285" s="129" t="s">
        <v>17</v>
      </c>
      <c r="B285" s="110" t="s">
        <v>1870</v>
      </c>
      <c r="C285" s="409" t="s">
        <v>1868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4136</v>
      </c>
      <c r="K285" s="311" t="s">
        <v>215</v>
      </c>
      <c r="L285" s="443">
        <v>44658</v>
      </c>
      <c r="M285" s="443">
        <v>44659</v>
      </c>
      <c r="N285" s="310"/>
      <c r="O285" s="310" t="s">
        <v>4154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208</v>
      </c>
      <c r="U285" s="310" t="s">
        <v>4165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3598</v>
      </c>
      <c r="C286" s="129" t="s">
        <v>3596</v>
      </c>
      <c r="D286" s="310">
        <v>2865175</v>
      </c>
      <c r="E286" s="310" t="s">
        <v>3223</v>
      </c>
      <c r="F286" s="310" t="s">
        <v>19</v>
      </c>
      <c r="G286" s="310" t="s">
        <v>3223</v>
      </c>
      <c r="H286" s="310" t="str">
        <f>IFERROR(VLOOKUP(G286,'Cadastro de assessores'!A:B,2,FALSE),"Não Cadastrado")</f>
        <v>18986</v>
      </c>
      <c r="I286" s="310"/>
      <c r="J286" s="26" t="s">
        <v>206</v>
      </c>
      <c r="K286" s="310" t="s">
        <v>4142</v>
      </c>
      <c r="L286" s="406">
        <v>43700</v>
      </c>
      <c r="M286" s="406">
        <v>43700</v>
      </c>
      <c r="N286" s="484">
        <v>44105</v>
      </c>
      <c r="O286" s="310" t="s">
        <v>4143</v>
      </c>
      <c r="P286" s="407">
        <v>0.01</v>
      </c>
      <c r="Q286" s="440" t="s">
        <v>5049</v>
      </c>
      <c r="R286" s="437"/>
      <c r="S286" s="310" t="str">
        <f t="shared" si="29"/>
        <v/>
      </c>
      <c r="T286" s="310" t="s">
        <v>208</v>
      </c>
      <c r="U286" s="310" t="s">
        <v>4172</v>
      </c>
      <c r="V286" s="310" t="s">
        <v>19</v>
      </c>
      <c r="W286" s="438" t="s">
        <v>5050</v>
      </c>
      <c r="X286" s="438"/>
      <c r="Y286" s="438" t="s">
        <v>5051</v>
      </c>
      <c r="Z286" s="438" t="s">
        <v>5052</v>
      </c>
      <c r="AA286" s="438" t="s">
        <v>5053</v>
      </c>
      <c r="AB286" s="438" t="s">
        <v>5054</v>
      </c>
      <c r="AC286" s="438" t="s">
        <v>5055</v>
      </c>
      <c r="AD286" s="438" t="s">
        <v>5056</v>
      </c>
      <c r="AE286" s="438" t="s">
        <v>5057</v>
      </c>
      <c r="AF286" s="438" t="s">
        <v>5058</v>
      </c>
      <c r="AG286" s="438" t="s">
        <v>5059</v>
      </c>
      <c r="AH286" s="438" t="s">
        <v>4146</v>
      </c>
      <c r="AI286" s="438" t="s">
        <v>4146</v>
      </c>
      <c r="AJ286" s="438" t="s">
        <v>4146</v>
      </c>
      <c r="AK286" s="357">
        <v>332098.88</v>
      </c>
      <c r="AL286" s="357">
        <v>324200.71000000002</v>
      </c>
      <c r="AM286" s="357" t="s">
        <v>3443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3232</v>
      </c>
      <c r="BE286" s="357" t="s">
        <v>3232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4147</v>
      </c>
      <c r="BT286" s="117"/>
    </row>
    <row r="287" spans="1:72" ht="15.75" customHeight="1">
      <c r="A287" s="129" t="s">
        <v>17</v>
      </c>
      <c r="B287" s="110" t="s">
        <v>1874</v>
      </c>
      <c r="C287" s="129" t="s">
        <v>1871</v>
      </c>
      <c r="D287" s="310">
        <v>4954616</v>
      </c>
      <c r="E287" s="310" t="s">
        <v>18</v>
      </c>
      <c r="F287" s="310" t="s">
        <v>76</v>
      </c>
      <c r="G287" s="310" t="s">
        <v>229</v>
      </c>
      <c r="H287" s="310"/>
      <c r="I287" s="310"/>
      <c r="J287" s="26" t="s">
        <v>4136</v>
      </c>
      <c r="K287" s="310"/>
      <c r="L287" s="406"/>
      <c r="M287" s="406"/>
      <c r="N287" s="439"/>
      <c r="O287" s="310" t="s">
        <v>4151</v>
      </c>
      <c r="P287" s="407">
        <v>0.01</v>
      </c>
      <c r="Q287" s="440"/>
      <c r="R287" s="437"/>
      <c r="S287" s="310"/>
      <c r="T287" s="310"/>
      <c r="U287" s="310"/>
      <c r="V287" s="310" t="s">
        <v>76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5060</v>
      </c>
      <c r="C288" s="129" t="s">
        <v>5061</v>
      </c>
      <c r="D288" s="310">
        <v>9398037</v>
      </c>
      <c r="E288" s="310" t="s">
        <v>18</v>
      </c>
      <c r="F288" s="310" t="s">
        <v>19</v>
      </c>
      <c r="G288" s="310" t="s">
        <v>1077</v>
      </c>
      <c r="H288" s="310"/>
      <c r="I288" s="310"/>
      <c r="J288" s="26" t="s">
        <v>215</v>
      </c>
      <c r="K288" s="310"/>
      <c r="L288" s="406"/>
      <c r="M288" s="406"/>
      <c r="N288" s="439"/>
      <c r="O288" s="310" t="s">
        <v>4143</v>
      </c>
      <c r="P288" s="407">
        <v>1.4999999999999999E-2</v>
      </c>
      <c r="Q288" s="440" t="s">
        <v>5062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5063</v>
      </c>
      <c r="C289" s="129" t="s">
        <v>5064</v>
      </c>
      <c r="D289" s="310">
        <v>4645513</v>
      </c>
      <c r="E289" s="310" t="s">
        <v>204</v>
      </c>
      <c r="F289" s="310" t="s">
        <v>19</v>
      </c>
      <c r="G289" s="310" t="s">
        <v>4407</v>
      </c>
      <c r="H289" s="310" t="str">
        <f>IFERROR(VLOOKUP(G289,'Cadastro de assessores'!A:B,2,FALSE),"Não Cadastrado")</f>
        <v>19634</v>
      </c>
      <c r="I289" s="310"/>
      <c r="J289" s="26" t="s">
        <v>206</v>
      </c>
      <c r="K289" s="310" t="s">
        <v>4142</v>
      </c>
      <c r="L289" s="406">
        <v>44172</v>
      </c>
      <c r="M289" s="406">
        <v>44172</v>
      </c>
      <c r="N289" s="439">
        <v>44495</v>
      </c>
      <c r="O289" s="310" t="s">
        <v>4137</v>
      </c>
      <c r="P289" s="407">
        <v>0.02</v>
      </c>
      <c r="Q289" s="440" t="s">
        <v>5065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208</v>
      </c>
      <c r="U289" s="310" t="s">
        <v>5066</v>
      </c>
      <c r="V289" s="310" t="s">
        <v>76</v>
      </c>
      <c r="W289" s="438" t="s">
        <v>4146</v>
      </c>
      <c r="X289" s="438" t="s">
        <v>4146</v>
      </c>
      <c r="Y289" s="438" t="s">
        <v>4146</v>
      </c>
      <c r="Z289" s="438" t="s">
        <v>4146</v>
      </c>
      <c r="AA289" s="438" t="s">
        <v>4146</v>
      </c>
      <c r="AB289" s="438" t="s">
        <v>4146</v>
      </c>
      <c r="AC289" s="438" t="s">
        <v>4146</v>
      </c>
      <c r="AD289" s="438" t="s">
        <v>4146</v>
      </c>
      <c r="AE289" s="438" t="s">
        <v>4146</v>
      </c>
      <c r="AF289" s="438" t="s">
        <v>4146</v>
      </c>
      <c r="AG289" s="438" t="s">
        <v>4146</v>
      </c>
      <c r="AH289" s="438" t="s">
        <v>4146</v>
      </c>
      <c r="AI289" s="438" t="s">
        <v>5067</v>
      </c>
      <c r="AJ289" s="438" t="s">
        <v>5068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3232</v>
      </c>
      <c r="BE289" s="357" t="s">
        <v>3232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4147</v>
      </c>
      <c r="BT289" s="117"/>
    </row>
    <row r="290" spans="1:72" ht="15.75" customHeight="1">
      <c r="A290" s="129" t="s">
        <v>17</v>
      </c>
      <c r="B290" s="110" t="s">
        <v>1882</v>
      </c>
      <c r="C290" s="409" t="s">
        <v>4000</v>
      </c>
      <c r="D290" s="317">
        <v>8126020</v>
      </c>
      <c r="E290" s="311" t="s">
        <v>18</v>
      </c>
      <c r="F290" s="311" t="s">
        <v>19</v>
      </c>
      <c r="G290" s="317" t="s">
        <v>2788</v>
      </c>
      <c r="H290" s="317"/>
      <c r="I290" s="317"/>
      <c r="J290" s="26" t="s">
        <v>4136</v>
      </c>
      <c r="K290" s="311"/>
      <c r="L290" s="435"/>
      <c r="M290" s="435"/>
      <c r="N290" s="310"/>
      <c r="O290" s="310" t="s">
        <v>4143</v>
      </c>
      <c r="P290" s="407">
        <v>1.4999999999999999E-2</v>
      </c>
      <c r="Q290" s="178" t="s">
        <v>5069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4147</v>
      </c>
      <c r="BT290" s="117"/>
    </row>
    <row r="291" spans="1:72" ht="15.75" customHeight="1">
      <c r="A291" s="129" t="s">
        <v>17</v>
      </c>
      <c r="B291" s="110" t="s">
        <v>5070</v>
      </c>
      <c r="C291" s="409" t="s">
        <v>5071</v>
      </c>
      <c r="D291" s="317">
        <v>5905556</v>
      </c>
      <c r="E291" s="311" t="s">
        <v>18</v>
      </c>
      <c r="F291" s="311" t="s">
        <v>19</v>
      </c>
      <c r="G291" s="317" t="s">
        <v>3371</v>
      </c>
      <c r="H291" s="317" t="str">
        <f>IFERROR(VLOOKUP(G291,'Cadastro de assessores'!A:B,2,FALSE),"Não Cadastrado")</f>
        <v>18236</v>
      </c>
      <c r="I291" s="317"/>
      <c r="J291" s="26" t="s">
        <v>4136</v>
      </c>
      <c r="K291" s="311" t="s">
        <v>215</v>
      </c>
      <c r="L291" s="435">
        <v>44389</v>
      </c>
      <c r="M291" s="435">
        <v>44393</v>
      </c>
      <c r="N291" s="310"/>
      <c r="O291" s="310" t="s">
        <v>4137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208</v>
      </c>
      <c r="U291" s="310" t="s">
        <v>4172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4147</v>
      </c>
      <c r="BT291" s="117"/>
    </row>
    <row r="292" spans="1:72" ht="15.75" customHeight="1">
      <c r="A292" s="129" t="s">
        <v>17</v>
      </c>
      <c r="B292" s="110" t="s">
        <v>5072</v>
      </c>
      <c r="C292" s="129" t="s">
        <v>5073</v>
      </c>
      <c r="D292" s="310">
        <v>4554462</v>
      </c>
      <c r="E292" s="310" t="s">
        <v>204</v>
      </c>
      <c r="F292" s="310" t="s">
        <v>19</v>
      </c>
      <c r="G292" s="310" t="s">
        <v>5074</v>
      </c>
      <c r="H292" s="310" t="str">
        <f>IFERROR(VLOOKUP(G292,'Cadastro de assessores'!A:B,2,FALSE),"Não Cadastrado")</f>
        <v>12639</v>
      </c>
      <c r="I292" s="310"/>
      <c r="J292" s="26" t="s">
        <v>206</v>
      </c>
      <c r="K292" s="310" t="s">
        <v>4142</v>
      </c>
      <c r="L292" s="439">
        <v>44130</v>
      </c>
      <c r="M292" s="439">
        <v>44130</v>
      </c>
      <c r="N292" s="406">
        <v>44538</v>
      </c>
      <c r="O292" s="310" t="s">
        <v>4143</v>
      </c>
      <c r="P292" s="407">
        <v>1.4999999999999999E-2</v>
      </c>
      <c r="Q292" s="440" t="s">
        <v>5075</v>
      </c>
      <c r="R292" s="437"/>
      <c r="S292" s="310" t="str">
        <f t="shared" si="30"/>
        <v>Não Qualificado</v>
      </c>
      <c r="T292" s="310" t="s">
        <v>208</v>
      </c>
      <c r="U292" s="310" t="s">
        <v>4145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5076</v>
      </c>
      <c r="AJ292" s="438" t="s">
        <v>5068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3232</v>
      </c>
      <c r="BE292" s="357" t="s">
        <v>3232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4147</v>
      </c>
      <c r="BT292" s="117"/>
    </row>
    <row r="293" spans="1:72" ht="15.75" customHeight="1">
      <c r="A293" s="129" t="s">
        <v>17</v>
      </c>
      <c r="B293" s="110" t="s">
        <v>5077</v>
      </c>
      <c r="C293" s="409" t="s">
        <v>5078</v>
      </c>
      <c r="D293" s="311">
        <v>4988368</v>
      </c>
      <c r="E293" s="311" t="s">
        <v>18</v>
      </c>
      <c r="F293" s="311" t="s">
        <v>19</v>
      </c>
      <c r="G293" s="311" t="s">
        <v>3455</v>
      </c>
      <c r="H293" s="310" t="str">
        <f>IFERROR(VLOOKUP(G293,'Cadastro de assessores'!A:B,2,FALSE),"Não Cadastrado")</f>
        <v>13444</v>
      </c>
      <c r="I293" s="310"/>
      <c r="J293" s="26" t="s">
        <v>215</v>
      </c>
      <c r="K293" s="311" t="s">
        <v>215</v>
      </c>
      <c r="L293" s="435">
        <v>44293</v>
      </c>
      <c r="M293" s="435">
        <v>44293</v>
      </c>
      <c r="N293" s="317"/>
      <c r="O293" s="317" t="s">
        <v>4191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208</v>
      </c>
      <c r="U293" s="310" t="s">
        <v>4272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1893</v>
      </c>
      <c r="C294" s="409" t="s">
        <v>5079</v>
      </c>
      <c r="D294" s="442">
        <v>4823267</v>
      </c>
      <c r="E294" s="311" t="s">
        <v>18</v>
      </c>
      <c r="F294" s="311" t="s">
        <v>19</v>
      </c>
      <c r="G294" s="311" t="s">
        <v>97</v>
      </c>
      <c r="H294" s="311"/>
      <c r="I294" s="311"/>
      <c r="J294" s="26" t="s">
        <v>4136</v>
      </c>
      <c r="K294" s="311"/>
      <c r="L294" s="443"/>
      <c r="M294" s="443">
        <v>44945</v>
      </c>
      <c r="N294" s="310"/>
      <c r="O294" s="310" t="s">
        <v>4151</v>
      </c>
      <c r="P294" s="407">
        <v>1.2E-2</v>
      </c>
      <c r="Q294" s="440"/>
      <c r="R294" s="437"/>
      <c r="S294" s="310"/>
      <c r="T294" s="310"/>
      <c r="U294" s="310"/>
      <c r="V294" s="310" t="s">
        <v>127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4147</v>
      </c>
      <c r="BT294" s="117"/>
    </row>
    <row r="295" spans="1:72" ht="15.75" customHeight="1">
      <c r="A295" s="129" t="s">
        <v>17</v>
      </c>
      <c r="B295" s="110" t="s">
        <v>5080</v>
      </c>
      <c r="C295" s="409" t="s">
        <v>5081</v>
      </c>
      <c r="D295" s="442">
        <v>8023410</v>
      </c>
      <c r="E295" s="311" t="s">
        <v>18</v>
      </c>
      <c r="F295" s="311" t="s">
        <v>76</v>
      </c>
      <c r="G295" s="311" t="s">
        <v>351</v>
      </c>
      <c r="H295" s="311" t="str">
        <f>IFERROR(VLOOKUP(G295,'Cadastro de assessores'!A:B,2,FALSE),"Não Cadastrado")</f>
        <v>17831</v>
      </c>
      <c r="I295" s="311"/>
      <c r="J295" s="26" t="s">
        <v>4136</v>
      </c>
      <c r="K295" s="311" t="s">
        <v>215</v>
      </c>
      <c r="L295" s="443">
        <v>44617</v>
      </c>
      <c r="M295" s="443">
        <v>44642</v>
      </c>
      <c r="N295" s="310"/>
      <c r="O295" s="310" t="s">
        <v>4154</v>
      </c>
      <c r="P295" s="407">
        <v>1.2E-2</v>
      </c>
      <c r="Q295" s="440" t="s">
        <v>5082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208</v>
      </c>
      <c r="U295" s="310" t="s">
        <v>4190</v>
      </c>
      <c r="V295" s="310" t="s">
        <v>76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1910</v>
      </c>
      <c r="C296" s="129" t="s">
        <v>5083</v>
      </c>
      <c r="D296" s="324">
        <v>4680314</v>
      </c>
      <c r="E296" s="311" t="s">
        <v>18</v>
      </c>
      <c r="F296" s="311" t="s">
        <v>19</v>
      </c>
      <c r="G296" s="311" t="s">
        <v>5084</v>
      </c>
      <c r="H296" s="311">
        <f>IFERROR(VLOOKUP(G296,'Cadastro de assessores'!A:B,2,FALSE),"Não Cadastrado")</f>
        <v>12340</v>
      </c>
      <c r="I296" s="311"/>
      <c r="J296" s="26" t="s">
        <v>4136</v>
      </c>
      <c r="K296" s="311" t="s">
        <v>215</v>
      </c>
      <c r="L296" s="436">
        <v>44181</v>
      </c>
      <c r="M296" s="436">
        <v>44186</v>
      </c>
      <c r="N296" s="310"/>
      <c r="O296" s="310" t="s">
        <v>4143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208</v>
      </c>
      <c r="U296" s="310" t="s">
        <v>4181</v>
      </c>
      <c r="V296" s="310" t="s">
        <v>19</v>
      </c>
      <c r="W296" s="438" t="s">
        <v>4146</v>
      </c>
      <c r="X296" s="438" t="s">
        <v>4146</v>
      </c>
      <c r="Y296" s="438" t="s">
        <v>4146</v>
      </c>
      <c r="Z296" s="438" t="s">
        <v>4146</v>
      </c>
      <c r="AA296" s="438" t="s">
        <v>4146</v>
      </c>
      <c r="AB296" s="438" t="s">
        <v>4146</v>
      </c>
      <c r="AC296" s="438" t="s">
        <v>4146</v>
      </c>
      <c r="AD296" s="438" t="s">
        <v>4146</v>
      </c>
      <c r="AE296" s="438" t="s">
        <v>4146</v>
      </c>
      <c r="AF296" s="438" t="s">
        <v>4146</v>
      </c>
      <c r="AG296" s="438" t="s">
        <v>4146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5085</v>
      </c>
      <c r="C297" s="409" t="s">
        <v>5086</v>
      </c>
      <c r="D297" s="442">
        <v>7667659</v>
      </c>
      <c r="E297" s="311" t="s">
        <v>18</v>
      </c>
      <c r="F297" s="311" t="s">
        <v>76</v>
      </c>
      <c r="G297" s="311" t="s">
        <v>229</v>
      </c>
      <c r="H297" s="311" t="str">
        <f>IFERROR(VLOOKUP(G297,'Cadastro de assessores'!A:B,2,FALSE),"Não Cadastrado")</f>
        <v>18890</v>
      </c>
      <c r="I297" s="311"/>
      <c r="J297" s="26" t="s">
        <v>215</v>
      </c>
      <c r="K297" s="311" t="s">
        <v>215</v>
      </c>
      <c r="L297" s="443">
        <v>44641</v>
      </c>
      <c r="M297" s="443">
        <v>44645</v>
      </c>
      <c r="N297" s="310"/>
      <c r="O297" s="310" t="s">
        <v>4151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208</v>
      </c>
      <c r="U297" s="310" t="s">
        <v>5087</v>
      </c>
      <c r="V297" s="310" t="s">
        <v>76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5088</v>
      </c>
      <c r="C298" s="129" t="s">
        <v>5089</v>
      </c>
      <c r="D298" s="311">
        <v>2417083</v>
      </c>
      <c r="E298" s="311" t="s">
        <v>18</v>
      </c>
      <c r="F298" s="311" t="s">
        <v>76</v>
      </c>
      <c r="G298" s="311" t="s">
        <v>351</v>
      </c>
      <c r="H298" s="311" t="str">
        <f>IFERROR(VLOOKUP(G298,'Cadastro de assessores'!A:B,2,FALSE),"Não Cadastrado")</f>
        <v>17831</v>
      </c>
      <c r="I298" s="311"/>
      <c r="J298" s="26" t="s">
        <v>206</v>
      </c>
      <c r="K298" s="311" t="s">
        <v>215</v>
      </c>
      <c r="L298" s="436">
        <v>44762</v>
      </c>
      <c r="M298" s="436">
        <v>44790</v>
      </c>
      <c r="N298" s="406">
        <v>44939</v>
      </c>
      <c r="O298" s="310" t="s">
        <v>4154</v>
      </c>
      <c r="P298" s="407">
        <v>1.2E-2</v>
      </c>
      <c r="Q298" s="440" t="s">
        <v>5090</v>
      </c>
      <c r="R298" s="437"/>
      <c r="S298" s="310"/>
      <c r="T298" s="310"/>
      <c r="U298" s="310"/>
      <c r="V298" s="310" t="s">
        <v>3443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4147</v>
      </c>
      <c r="BT298" s="117"/>
    </row>
    <row r="299" spans="1:72" ht="15.75" customHeight="1">
      <c r="A299" s="129" t="s">
        <v>17</v>
      </c>
      <c r="B299" s="110" t="s">
        <v>1921</v>
      </c>
      <c r="C299" s="409" t="s">
        <v>5091</v>
      </c>
      <c r="D299" s="337">
        <v>2114710</v>
      </c>
      <c r="E299" s="311" t="s">
        <v>18</v>
      </c>
      <c r="F299" s="311" t="s">
        <v>76</v>
      </c>
      <c r="G299" s="485" t="s">
        <v>5092</v>
      </c>
      <c r="H299" s="311" t="str">
        <f>IFERROR(VLOOKUP(G299,'Cadastro de assessores'!A:B,2,FALSE),"Não Cadastrado")</f>
        <v>Não Cadastrado</v>
      </c>
      <c r="I299" s="311"/>
      <c r="J299" s="26" t="s">
        <v>4136</v>
      </c>
      <c r="K299" s="311" t="s">
        <v>215</v>
      </c>
      <c r="L299" s="443">
        <v>44799</v>
      </c>
      <c r="M299" s="443">
        <v>44799</v>
      </c>
      <c r="N299" s="310"/>
      <c r="O299" s="310" t="s">
        <v>4154</v>
      </c>
      <c r="P299" s="407">
        <v>1.2E-2</v>
      </c>
      <c r="Q299" s="440" t="s">
        <v>5093</v>
      </c>
      <c r="R299" s="437"/>
      <c r="S299" s="310"/>
      <c r="T299" s="310"/>
      <c r="U299" s="310"/>
      <c r="V299" s="310" t="s">
        <v>76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4147</v>
      </c>
      <c r="BT299" s="117"/>
    </row>
    <row r="300" spans="1:72" ht="15.75" customHeight="1">
      <c r="A300" s="129" t="s">
        <v>17</v>
      </c>
      <c r="B300" s="110" t="s">
        <v>1930</v>
      </c>
      <c r="C300" s="409" t="s">
        <v>1928</v>
      </c>
      <c r="D300" s="442">
        <v>7772568</v>
      </c>
      <c r="E300" s="311" t="s">
        <v>18</v>
      </c>
      <c r="F300" s="311" t="s">
        <v>19</v>
      </c>
      <c r="G300" s="311" t="s">
        <v>266</v>
      </c>
      <c r="H300" s="311">
        <f>IFERROR(VLOOKUP(G300,'Cadastro de assessores'!A:B,2,FALSE),"Não Cadastrado")</f>
        <v>12332</v>
      </c>
      <c r="I300" s="311"/>
      <c r="J300" s="26" t="s">
        <v>206</v>
      </c>
      <c r="K300" s="311" t="s">
        <v>215</v>
      </c>
      <c r="L300" s="443">
        <v>44636</v>
      </c>
      <c r="M300" s="443">
        <v>44637</v>
      </c>
      <c r="N300" s="310"/>
      <c r="O300" s="310" t="s">
        <v>4151</v>
      </c>
      <c r="P300" s="407">
        <v>7.0000000000000001E-3</v>
      </c>
      <c r="Q300" s="440" t="s">
        <v>5094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208</v>
      </c>
      <c r="U300" s="310" t="s">
        <v>5095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4147</v>
      </c>
      <c r="BT300" s="117"/>
    </row>
    <row r="301" spans="1:72" ht="15.75" customHeight="1">
      <c r="A301" s="129" t="s">
        <v>17</v>
      </c>
      <c r="B301" s="110" t="s">
        <v>1933</v>
      </c>
      <c r="C301" s="409" t="s">
        <v>1931</v>
      </c>
      <c r="D301" s="442">
        <v>5702220</v>
      </c>
      <c r="E301" s="311" t="s">
        <v>18</v>
      </c>
      <c r="F301" s="311" t="s">
        <v>19</v>
      </c>
      <c r="G301" s="311" t="s">
        <v>453</v>
      </c>
      <c r="H301" s="311">
        <f>IFERROR(VLOOKUP(G301,'Cadastro de assessores'!A:B,2,FALSE),"Não Cadastrado")</f>
        <v>12359</v>
      </c>
      <c r="I301" s="311"/>
      <c r="J301" s="26" t="s">
        <v>215</v>
      </c>
      <c r="K301" s="311" t="s">
        <v>215</v>
      </c>
      <c r="L301" s="443">
        <v>44655</v>
      </c>
      <c r="M301" s="443">
        <v>44656</v>
      </c>
      <c r="N301" s="310"/>
      <c r="O301" s="310" t="s">
        <v>4137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208</v>
      </c>
      <c r="U301" s="310" t="s">
        <v>4165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3232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5096</v>
      </c>
      <c r="C302" s="409" t="s">
        <v>5097</v>
      </c>
      <c r="D302" s="442">
        <v>8450642</v>
      </c>
      <c r="E302" s="311" t="s">
        <v>18</v>
      </c>
      <c r="F302" s="311" t="s">
        <v>76</v>
      </c>
      <c r="G302" s="311" t="s">
        <v>88</v>
      </c>
      <c r="H302" s="311" t="str">
        <f>IFERROR(VLOOKUP(G302,'Cadastro de assessores'!A:B,2,FALSE),"Não Cadastrado")</f>
        <v>18009</v>
      </c>
      <c r="I302" s="311"/>
      <c r="J302" s="26" t="s">
        <v>206</v>
      </c>
      <c r="K302" s="311" t="s">
        <v>215</v>
      </c>
      <c r="L302" s="443">
        <v>44671</v>
      </c>
      <c r="M302" s="443">
        <v>44679</v>
      </c>
      <c r="N302" s="439">
        <v>44890</v>
      </c>
      <c r="O302" s="310" t="s">
        <v>4143</v>
      </c>
      <c r="P302" s="407">
        <v>1.4999999999999999E-2</v>
      </c>
      <c r="Q302" s="486" t="s">
        <v>5098</v>
      </c>
      <c r="R302" s="437"/>
      <c r="S302" s="310" t="str">
        <f t="shared" si="32"/>
        <v>Não Qualificado</v>
      </c>
      <c r="T302" s="310" t="s">
        <v>208</v>
      </c>
      <c r="U302" s="310" t="s">
        <v>4190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4147</v>
      </c>
      <c r="BT302" s="117"/>
    </row>
    <row r="303" spans="1:72" ht="15.75" customHeight="1">
      <c r="A303" s="129" t="s">
        <v>17</v>
      </c>
      <c r="B303" s="110" t="s">
        <v>5099</v>
      </c>
      <c r="C303" s="129" t="s">
        <v>5100</v>
      </c>
      <c r="D303" s="310">
        <v>4859807</v>
      </c>
      <c r="E303" s="310" t="s">
        <v>204</v>
      </c>
      <c r="F303" s="310" t="s">
        <v>2304</v>
      </c>
      <c r="G303" s="310" t="s">
        <v>5101</v>
      </c>
      <c r="H303" s="310" t="str">
        <f>IFERROR(VLOOKUP(G303,'Cadastro de assessores'!A:B,2,FALSE),"Não Cadastrado")</f>
        <v>1449</v>
      </c>
      <c r="I303" s="310"/>
      <c r="J303" s="26" t="s">
        <v>206</v>
      </c>
      <c r="K303" s="310" t="s">
        <v>4142</v>
      </c>
      <c r="L303" s="406">
        <v>44246</v>
      </c>
      <c r="M303" s="406">
        <v>44246</v>
      </c>
      <c r="N303" s="406">
        <v>44319</v>
      </c>
      <c r="O303" s="310" t="s">
        <v>4137</v>
      </c>
      <c r="P303" s="407">
        <v>0.02</v>
      </c>
      <c r="Q303" s="440" t="s">
        <v>5102</v>
      </c>
      <c r="R303" s="437"/>
      <c r="S303" s="310" t="str">
        <f t="shared" si="32"/>
        <v>Não Qualificado</v>
      </c>
      <c r="T303" s="310" t="s">
        <v>208</v>
      </c>
      <c r="U303" s="310" t="s">
        <v>4145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5103</v>
      </c>
      <c r="AI303" s="438" t="s">
        <v>5104</v>
      </c>
      <c r="AJ303" s="438" t="s">
        <v>5105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3232</v>
      </c>
      <c r="BE303" s="357" t="s">
        <v>3232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4147</v>
      </c>
      <c r="BT303" s="117"/>
    </row>
    <row r="304" spans="1:72" ht="15.75" customHeight="1">
      <c r="A304" s="129" t="s">
        <v>17</v>
      </c>
      <c r="B304" s="110" t="s">
        <v>5106</v>
      </c>
      <c r="C304" s="409" t="s">
        <v>5107</v>
      </c>
      <c r="D304" s="317">
        <v>5627240</v>
      </c>
      <c r="E304" s="311" t="s">
        <v>18</v>
      </c>
      <c r="F304" s="311" t="s">
        <v>76</v>
      </c>
      <c r="G304" s="311" t="s">
        <v>88</v>
      </c>
      <c r="H304" s="311" t="str">
        <f>IFERROR(VLOOKUP(G304,'Cadastro de assessores'!A:B,2,FALSE),"Não Cadastrado")</f>
        <v>18009</v>
      </c>
      <c r="I304" s="311"/>
      <c r="J304" s="26" t="s">
        <v>4136</v>
      </c>
      <c r="K304" s="311" t="s">
        <v>215</v>
      </c>
      <c r="L304" s="435">
        <v>44361</v>
      </c>
      <c r="M304" s="435">
        <v>44362</v>
      </c>
      <c r="N304" s="317"/>
      <c r="O304" s="317" t="s">
        <v>4151</v>
      </c>
      <c r="P304" s="407">
        <v>1.2E-2</v>
      </c>
      <c r="Q304" s="178" t="s">
        <v>5108</v>
      </c>
      <c r="R304" s="437"/>
      <c r="S304" s="310" t="str">
        <f t="shared" si="32"/>
        <v/>
      </c>
      <c r="T304" s="310" t="s">
        <v>208</v>
      </c>
      <c r="U304" s="310" t="s">
        <v>4195</v>
      </c>
      <c r="V304" s="310" t="s">
        <v>276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4147</v>
      </c>
      <c r="BT304" s="117"/>
    </row>
    <row r="305" spans="1:72" ht="15.75" customHeight="1">
      <c r="A305" s="129" t="s">
        <v>17</v>
      </c>
      <c r="B305" s="110" t="s">
        <v>5109</v>
      </c>
      <c r="C305" s="409" t="s">
        <v>5110</v>
      </c>
      <c r="D305" s="317">
        <v>5634110</v>
      </c>
      <c r="E305" s="310" t="s">
        <v>18</v>
      </c>
      <c r="F305" s="310" t="s">
        <v>76</v>
      </c>
      <c r="G305" s="310" t="s">
        <v>88</v>
      </c>
      <c r="H305" s="310" t="str">
        <f>IFERROR(VLOOKUP(G305,'Cadastro de assessores'!A:B,2,FALSE),"Não Cadastrado")</f>
        <v>18009</v>
      </c>
      <c r="I305" s="310"/>
      <c r="J305" s="26" t="s">
        <v>206</v>
      </c>
      <c r="K305" s="310" t="s">
        <v>4142</v>
      </c>
      <c r="L305" s="406">
        <v>44356</v>
      </c>
      <c r="M305" s="406">
        <v>44356</v>
      </c>
      <c r="N305" s="410">
        <v>44714</v>
      </c>
      <c r="O305" s="317" t="s">
        <v>4137</v>
      </c>
      <c r="P305" s="407">
        <v>0.02</v>
      </c>
      <c r="Q305" s="178" t="s">
        <v>5111</v>
      </c>
      <c r="R305" s="437"/>
      <c r="S305" s="310" t="str">
        <f t="shared" si="32"/>
        <v>Não Qualificado</v>
      </c>
      <c r="T305" s="310" t="s">
        <v>208</v>
      </c>
      <c r="U305" s="310" t="s">
        <v>4316</v>
      </c>
      <c r="V305" s="310" t="s">
        <v>76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3232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4147</v>
      </c>
      <c r="BT305" s="117"/>
    </row>
    <row r="306" spans="1:72" ht="15.75" customHeight="1">
      <c r="A306" s="129" t="s">
        <v>17</v>
      </c>
      <c r="B306" s="110" t="s">
        <v>1947</v>
      </c>
      <c r="C306" s="129" t="s">
        <v>1945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4136</v>
      </c>
      <c r="K306" s="311" t="s">
        <v>215</v>
      </c>
      <c r="L306" s="435">
        <v>44000</v>
      </c>
      <c r="M306" s="435">
        <v>44000</v>
      </c>
      <c r="N306" s="310"/>
      <c r="O306" s="310" t="s">
        <v>4143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208</v>
      </c>
      <c r="U306" s="310" t="s">
        <v>4278</v>
      </c>
      <c r="V306" s="310" t="s">
        <v>19</v>
      </c>
      <c r="W306" s="438" t="s">
        <v>4146</v>
      </c>
      <c r="X306" s="438" t="s">
        <v>4146</v>
      </c>
      <c r="Y306" s="438" t="s">
        <v>4146</v>
      </c>
      <c r="Z306" s="438" t="s">
        <v>4146</v>
      </c>
      <c r="AA306" s="438" t="s">
        <v>4146</v>
      </c>
      <c r="AB306" s="438" t="s">
        <v>4146</v>
      </c>
      <c r="AC306" s="438" t="s">
        <v>4146</v>
      </c>
      <c r="AD306" s="438" t="s">
        <v>5112</v>
      </c>
      <c r="AE306" s="438" t="s">
        <v>5113</v>
      </c>
      <c r="AF306" s="438" t="s">
        <v>5114</v>
      </c>
      <c r="AG306" s="438" t="s">
        <v>5115</v>
      </c>
      <c r="AH306" s="438" t="s">
        <v>4146</v>
      </c>
      <c r="AI306" s="438" t="s">
        <v>5116</v>
      </c>
      <c r="AJ306" s="438" t="s">
        <v>5117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5118</v>
      </c>
      <c r="C307" s="129" t="s">
        <v>5119</v>
      </c>
      <c r="D307" s="452">
        <v>4990009</v>
      </c>
      <c r="E307" s="310" t="s">
        <v>18</v>
      </c>
      <c r="F307" s="310" t="s">
        <v>76</v>
      </c>
      <c r="G307" s="310" t="s">
        <v>88</v>
      </c>
      <c r="H307" s="310" t="str">
        <f>IFERROR(VLOOKUP(G307,'Cadastro de assessores'!A:B,2,FALSE),"Não Cadastrado")</f>
        <v>18009</v>
      </c>
      <c r="I307" s="310"/>
      <c r="J307" s="26" t="s">
        <v>206</v>
      </c>
      <c r="K307" s="310" t="s">
        <v>4142</v>
      </c>
      <c r="L307" s="406">
        <v>44274</v>
      </c>
      <c r="M307" s="406">
        <v>44274</v>
      </c>
      <c r="N307" s="406">
        <v>44649</v>
      </c>
      <c r="O307" s="310" t="s">
        <v>4143</v>
      </c>
      <c r="P307" s="407">
        <v>1.4999999999999999E-2</v>
      </c>
      <c r="Q307" s="440" t="s">
        <v>5120</v>
      </c>
      <c r="R307" s="437"/>
      <c r="S307" s="310" t="str">
        <f t="shared" si="32"/>
        <v/>
      </c>
      <c r="T307" s="310" t="s">
        <v>208</v>
      </c>
      <c r="U307" s="310" t="s">
        <v>4195</v>
      </c>
      <c r="V307" s="310" t="s">
        <v>276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3232</v>
      </c>
      <c r="BE307" s="357" t="s">
        <v>3232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4147</v>
      </c>
      <c r="BT307" s="117"/>
    </row>
    <row r="308" spans="1:72" ht="15.75" customHeight="1">
      <c r="A308" s="129" t="s">
        <v>17</v>
      </c>
      <c r="B308" s="110" t="s">
        <v>5121</v>
      </c>
      <c r="C308" s="129" t="s">
        <v>5122</v>
      </c>
      <c r="D308" s="310">
        <v>4606048</v>
      </c>
      <c r="E308" s="311" t="s">
        <v>204</v>
      </c>
      <c r="F308" s="311" t="s">
        <v>19</v>
      </c>
      <c r="G308" s="311" t="s">
        <v>318</v>
      </c>
      <c r="H308" s="311" t="str">
        <f>IFERROR(VLOOKUP(G308,'Cadastro de assessores'!A:B,2,FALSE),"Não Cadastrado")</f>
        <v>14699</v>
      </c>
      <c r="I308" s="311"/>
      <c r="J308" s="26" t="s">
        <v>215</v>
      </c>
      <c r="K308" s="311" t="s">
        <v>215</v>
      </c>
      <c r="L308" s="436">
        <v>44154</v>
      </c>
      <c r="M308" s="436">
        <v>44160</v>
      </c>
      <c r="N308" s="310"/>
      <c r="O308" s="310" t="s">
        <v>4158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208</v>
      </c>
      <c r="U308" s="310" t="s">
        <v>4340</v>
      </c>
      <c r="V308" s="310" t="s">
        <v>19</v>
      </c>
      <c r="W308" s="438" t="s">
        <v>4146</v>
      </c>
      <c r="X308" s="438" t="s">
        <v>4146</v>
      </c>
      <c r="Y308" s="438" t="s">
        <v>4146</v>
      </c>
      <c r="Z308" s="438" t="s">
        <v>4146</v>
      </c>
      <c r="AA308" s="438" t="s">
        <v>4146</v>
      </c>
      <c r="AB308" s="438" t="s">
        <v>4146</v>
      </c>
      <c r="AC308" s="438" t="s">
        <v>4146</v>
      </c>
      <c r="AD308" s="438" t="s">
        <v>4146</v>
      </c>
      <c r="AE308" s="438" t="s">
        <v>4146</v>
      </c>
      <c r="AF308" s="438" t="s">
        <v>4146</v>
      </c>
      <c r="AG308" s="438" t="s">
        <v>4146</v>
      </c>
      <c r="AH308" s="438"/>
      <c r="AI308" s="438"/>
      <c r="AJ308" s="438" t="s">
        <v>5117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1970</v>
      </c>
      <c r="C309" s="89" t="s">
        <v>1968</v>
      </c>
      <c r="D309" s="446">
        <v>7783008</v>
      </c>
      <c r="E309" s="311" t="s">
        <v>18</v>
      </c>
      <c r="F309" s="311" t="s">
        <v>19</v>
      </c>
      <c r="G309" s="311" t="s">
        <v>97</v>
      </c>
      <c r="H309" s="311">
        <f>IFERROR(VLOOKUP(G309,'Cadastro de assessores'!A:B,2,FALSE),"Não Cadastrado")</f>
        <v>12344</v>
      </c>
      <c r="I309" s="311"/>
      <c r="J309" s="26" t="s">
        <v>4136</v>
      </c>
      <c r="K309" s="311" t="s">
        <v>215</v>
      </c>
      <c r="L309" s="435">
        <v>44587</v>
      </c>
      <c r="M309" s="435">
        <v>44594</v>
      </c>
      <c r="N309" s="317"/>
      <c r="O309" s="317" t="s">
        <v>4151</v>
      </c>
      <c r="P309" s="407">
        <v>7.0000000000000001E-3</v>
      </c>
      <c r="Q309" s="178" t="s">
        <v>5123</v>
      </c>
      <c r="R309" s="437"/>
      <c r="S309" s="310" t="str">
        <f t="shared" si="32"/>
        <v/>
      </c>
      <c r="T309" s="310" t="s">
        <v>208</v>
      </c>
      <c r="U309" s="317" t="s">
        <v>4278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5124</v>
      </c>
      <c r="C310" s="409" t="s">
        <v>5125</v>
      </c>
      <c r="D310" s="317">
        <v>6549214</v>
      </c>
      <c r="E310" s="310" t="s">
        <v>18</v>
      </c>
      <c r="F310" s="310" t="s">
        <v>76</v>
      </c>
      <c r="G310" s="310" t="s">
        <v>4483</v>
      </c>
      <c r="H310" s="310" t="str">
        <f>IFERROR(VLOOKUP(G310,'Cadastro de assessores'!A:B,2,FALSE),"Não Cadastrado")</f>
        <v>14294</v>
      </c>
      <c r="I310" s="310"/>
      <c r="J310" s="26" t="s">
        <v>206</v>
      </c>
      <c r="K310" s="310" t="s">
        <v>4142</v>
      </c>
      <c r="L310" s="439">
        <v>44487</v>
      </c>
      <c r="M310" s="439">
        <v>44487</v>
      </c>
      <c r="N310" s="410">
        <v>44810</v>
      </c>
      <c r="O310" s="317" t="s">
        <v>4143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208</v>
      </c>
      <c r="U310" s="317" t="s">
        <v>4232</v>
      </c>
      <c r="V310" s="310" t="s">
        <v>4233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4147</v>
      </c>
      <c r="BT310" s="117"/>
    </row>
    <row r="311" spans="1:72" ht="15.75" customHeight="1">
      <c r="A311" s="129" t="s">
        <v>17</v>
      </c>
      <c r="B311" s="110" t="s">
        <v>1992</v>
      </c>
      <c r="C311" s="461" t="s">
        <v>1989</v>
      </c>
      <c r="D311" s="446">
        <v>3025955</v>
      </c>
      <c r="E311" s="311" t="s">
        <v>18</v>
      </c>
      <c r="F311" s="311" t="s">
        <v>76</v>
      </c>
      <c r="G311" s="446" t="s">
        <v>88</v>
      </c>
      <c r="H311" s="311" t="str">
        <f>IFERROR(VLOOKUP(G311,'Cadastro de assessores'!A:B,2,FALSE),"Não Cadastrado")</f>
        <v>18009</v>
      </c>
      <c r="I311" s="311"/>
      <c r="J311" s="26" t="s">
        <v>215</v>
      </c>
      <c r="K311" s="311" t="s">
        <v>215</v>
      </c>
      <c r="L311" s="467">
        <v>44565</v>
      </c>
      <c r="M311" s="467">
        <v>44557</v>
      </c>
      <c r="N311" s="317"/>
      <c r="O311" s="317" t="s">
        <v>4955</v>
      </c>
      <c r="P311" s="407">
        <v>1.4999999999999999E-2</v>
      </c>
      <c r="Q311" s="178" t="s">
        <v>4425</v>
      </c>
      <c r="R311" s="437"/>
      <c r="S311" s="310" t="str">
        <f t="shared" si="32"/>
        <v>Não Qualificado</v>
      </c>
      <c r="T311" s="310" t="s">
        <v>208</v>
      </c>
      <c r="U311" s="310" t="s">
        <v>4316</v>
      </c>
      <c r="V311" s="310" t="s">
        <v>76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2004</v>
      </c>
      <c r="C312" s="89" t="s">
        <v>2002</v>
      </c>
      <c r="D312" s="317">
        <v>7443645</v>
      </c>
      <c r="E312" s="311" t="s">
        <v>18</v>
      </c>
      <c r="F312" s="311" t="s">
        <v>19</v>
      </c>
      <c r="G312" s="446" t="s">
        <v>1077</v>
      </c>
      <c r="H312" s="311">
        <f>IFERROR(VLOOKUP(G312,'Cadastro de assessores'!A:B,2,FALSE),"Não Cadastrado")</f>
        <v>12342</v>
      </c>
      <c r="I312" s="311"/>
      <c r="J312" s="26" t="s">
        <v>4136</v>
      </c>
      <c r="K312" s="310" t="s">
        <v>3443</v>
      </c>
      <c r="L312" s="310" t="s">
        <v>3443</v>
      </c>
      <c r="M312" s="456" t="s">
        <v>3981</v>
      </c>
      <c r="N312" s="446"/>
      <c r="O312" s="446" t="s">
        <v>4151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208</v>
      </c>
      <c r="U312" s="310" t="s">
        <v>4145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3232</v>
      </c>
      <c r="BE312" s="357" t="s">
        <v>3232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4147</v>
      </c>
      <c r="BT312" s="117"/>
    </row>
    <row r="313" spans="1:72" ht="15.75" customHeight="1">
      <c r="A313" s="129" t="s">
        <v>17</v>
      </c>
      <c r="B313" s="110" t="s">
        <v>2004</v>
      </c>
      <c r="C313" s="89" t="s">
        <v>2002</v>
      </c>
      <c r="D313" s="317">
        <v>6582735</v>
      </c>
      <c r="E313" s="311" t="s">
        <v>18</v>
      </c>
      <c r="F313" s="311" t="s">
        <v>19</v>
      </c>
      <c r="G313" s="446" t="s">
        <v>1077</v>
      </c>
      <c r="H313" s="311">
        <f>IFERROR(VLOOKUP(G313,'Cadastro de assessores'!A:B,2,FALSE),"Não Cadastrado")</f>
        <v>12342</v>
      </c>
      <c r="I313" s="311"/>
      <c r="J313" s="26" t="s">
        <v>215</v>
      </c>
      <c r="K313" s="311" t="s">
        <v>215</v>
      </c>
      <c r="L313" s="410">
        <v>44579</v>
      </c>
      <c r="M313" s="410">
        <v>44579</v>
      </c>
      <c r="N313" s="446"/>
      <c r="O313" s="446" t="s">
        <v>4151</v>
      </c>
      <c r="P313" s="469">
        <v>7.0000000000000001E-3</v>
      </c>
      <c r="Q313" s="178" t="s">
        <v>5126</v>
      </c>
      <c r="R313" s="437"/>
      <c r="S313" s="310" t="str">
        <f t="shared" si="32"/>
        <v>Não Qualificado</v>
      </c>
      <c r="T313" s="310" t="s">
        <v>208</v>
      </c>
      <c r="U313" s="310" t="s">
        <v>4145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4147</v>
      </c>
      <c r="BT313" s="117"/>
    </row>
    <row r="314" spans="1:72" ht="15.75" customHeight="1">
      <c r="A314" s="129" t="s">
        <v>17</v>
      </c>
      <c r="B314" s="110" t="s">
        <v>2008</v>
      </c>
      <c r="C314" s="409" t="s">
        <v>5127</v>
      </c>
      <c r="D314" s="466">
        <v>9215559</v>
      </c>
      <c r="E314" s="310" t="s">
        <v>18</v>
      </c>
      <c r="F314" s="310" t="s">
        <v>76</v>
      </c>
      <c r="G314" s="310" t="s">
        <v>229</v>
      </c>
      <c r="H314" s="311" t="str">
        <f>IFERROR(VLOOKUP(G314,'Cadastro de assessores'!A:B,2,FALSE),"Não Cadastrado")</f>
        <v>18890</v>
      </c>
      <c r="I314" s="310"/>
      <c r="J314" s="26" t="s">
        <v>4136</v>
      </c>
      <c r="K314" s="310"/>
      <c r="L314" s="410"/>
      <c r="M314" s="410"/>
      <c r="N314" s="410"/>
      <c r="O314" s="317" t="s">
        <v>4158</v>
      </c>
      <c r="P314" s="407">
        <v>2.5000000000000001E-2</v>
      </c>
      <c r="Q314" s="440" t="s">
        <v>4257</v>
      </c>
      <c r="R314" s="437"/>
      <c r="S314" s="310"/>
      <c r="T314" s="310"/>
      <c r="U314" s="310"/>
      <c r="V314" s="310" t="s">
        <v>76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5128</v>
      </c>
      <c r="C315" s="409" t="s">
        <v>5129</v>
      </c>
      <c r="D315" s="317">
        <v>5752123</v>
      </c>
      <c r="E315" s="310" t="s">
        <v>18</v>
      </c>
      <c r="F315" s="310" t="s">
        <v>19</v>
      </c>
      <c r="G315" s="310" t="s">
        <v>4141</v>
      </c>
      <c r="H315" s="310" t="str">
        <f>IFERROR(VLOOKUP(G315,'Cadastro de assessores'!A:B,2,FALSE),"Não Cadastrado")</f>
        <v>17679</v>
      </c>
      <c r="I315" s="310"/>
      <c r="J315" s="26" t="s">
        <v>206</v>
      </c>
      <c r="K315" s="310" t="s">
        <v>4142</v>
      </c>
      <c r="L315" s="410">
        <v>44384</v>
      </c>
      <c r="M315" s="410">
        <v>44384</v>
      </c>
      <c r="N315" s="410">
        <v>44455</v>
      </c>
      <c r="O315" s="317" t="s">
        <v>4151</v>
      </c>
      <c r="P315" s="407">
        <v>7.0000000000000001E-3</v>
      </c>
      <c r="Q315" s="440" t="s">
        <v>5130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208</v>
      </c>
      <c r="U315" s="310" t="s">
        <v>4572</v>
      </c>
      <c r="V315" s="310" t="s">
        <v>3990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3232</v>
      </c>
      <c r="BE315" s="357" t="s">
        <v>3232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4147</v>
      </c>
      <c r="BT315" s="117"/>
    </row>
    <row r="316" spans="1:72" ht="15.75" customHeight="1">
      <c r="A316" s="129" t="s">
        <v>17</v>
      </c>
      <c r="B316" s="110" t="s">
        <v>5131</v>
      </c>
      <c r="C316" s="129" t="s">
        <v>5132</v>
      </c>
      <c r="D316" s="310">
        <v>4636125</v>
      </c>
      <c r="E316" s="311" t="s">
        <v>18</v>
      </c>
      <c r="F316" s="311" t="s">
        <v>19</v>
      </c>
      <c r="G316" s="311" t="s">
        <v>453</v>
      </c>
      <c r="H316" s="311">
        <f>IFERROR(VLOOKUP(G316,'Cadastro de assessores'!A:B,2,FALSE),"Não Cadastrado")</f>
        <v>12359</v>
      </c>
      <c r="I316" s="311"/>
      <c r="J316" s="26" t="s">
        <v>4136</v>
      </c>
      <c r="K316" s="311" t="s">
        <v>215</v>
      </c>
      <c r="L316" s="435">
        <v>44215</v>
      </c>
      <c r="M316" s="435">
        <v>44215</v>
      </c>
      <c r="N316" s="317"/>
      <c r="O316" s="317" t="s">
        <v>4137</v>
      </c>
      <c r="P316" s="407">
        <v>0.02</v>
      </c>
      <c r="Q316" s="440" t="s">
        <v>4249</v>
      </c>
      <c r="R316" s="437"/>
      <c r="S316" s="310" t="str">
        <f t="shared" si="33"/>
        <v>Não Qualificado</v>
      </c>
      <c r="T316" s="310" t="s">
        <v>208</v>
      </c>
      <c r="U316" s="310" t="s">
        <v>4181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4146</v>
      </c>
      <c r="AI316" s="438" t="s">
        <v>4146</v>
      </c>
      <c r="AJ316" s="438" t="s">
        <v>5133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4147</v>
      </c>
      <c r="BT316" s="117"/>
    </row>
    <row r="317" spans="1:72" ht="15.75" customHeight="1">
      <c r="A317" s="129" t="s">
        <v>17</v>
      </c>
      <c r="B317" s="110" t="s">
        <v>2035</v>
      </c>
      <c r="C317" s="129" t="s">
        <v>2033</v>
      </c>
      <c r="D317" s="310">
        <v>9098658</v>
      </c>
      <c r="E317" s="311" t="s">
        <v>18</v>
      </c>
      <c r="F317" s="311" t="s">
        <v>76</v>
      </c>
      <c r="G317" s="311" t="s">
        <v>77</v>
      </c>
      <c r="H317" s="311">
        <f>IFERROR(VLOOKUP(G317,'Cadastro de assessores'!A:B,2,FALSE),"Não Cadastrado")</f>
        <v>12331</v>
      </c>
      <c r="I317" s="311"/>
      <c r="J317" s="26" t="s">
        <v>4136</v>
      </c>
      <c r="K317" s="311" t="s">
        <v>215</v>
      </c>
      <c r="L317" s="436">
        <v>44795</v>
      </c>
      <c r="M317" s="436">
        <v>44795</v>
      </c>
      <c r="N317" s="310"/>
      <c r="O317" s="310" t="s">
        <v>4151</v>
      </c>
      <c r="P317" s="407">
        <v>7.0000000000000001E-3</v>
      </c>
      <c r="Q317" s="440" t="s">
        <v>5134</v>
      </c>
      <c r="R317" s="437"/>
      <c r="S317" s="310"/>
      <c r="T317" s="310" t="s">
        <v>208</v>
      </c>
      <c r="U317" s="310"/>
      <c r="V317" s="310" t="s">
        <v>276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4147</v>
      </c>
      <c r="BT317" s="117"/>
    </row>
    <row r="318" spans="1:72" ht="15.75" customHeight="1">
      <c r="A318" s="129" t="s">
        <v>17</v>
      </c>
      <c r="B318" s="110" t="s">
        <v>3601</v>
      </c>
      <c r="C318" s="129" t="s">
        <v>3600</v>
      </c>
      <c r="D318" s="310">
        <v>4588112</v>
      </c>
      <c r="E318" s="311" t="s">
        <v>18</v>
      </c>
      <c r="F318" s="311" t="s">
        <v>19</v>
      </c>
      <c r="G318" s="311" t="s">
        <v>3255</v>
      </c>
      <c r="H318" s="311" t="str">
        <f>IFERROR(VLOOKUP(G318,'Cadastro de assessores'!A:B,2,FALSE),"Não Cadastrado")</f>
        <v>18836</v>
      </c>
      <c r="I318" s="311"/>
      <c r="J318" s="26" t="s">
        <v>215</v>
      </c>
      <c r="K318" s="311" t="s">
        <v>215</v>
      </c>
      <c r="L318" s="436">
        <v>44144</v>
      </c>
      <c r="M318" s="436">
        <v>44148</v>
      </c>
      <c r="N318" s="310"/>
      <c r="O318" s="310" t="s">
        <v>4154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208</v>
      </c>
      <c r="U318" s="310" t="s">
        <v>4398</v>
      </c>
      <c r="V318" s="310" t="s">
        <v>131</v>
      </c>
      <c r="W318" s="438" t="s">
        <v>4146</v>
      </c>
      <c r="X318" s="438" t="s">
        <v>4146</v>
      </c>
      <c r="Y318" s="438" t="s">
        <v>4146</v>
      </c>
      <c r="Z318" s="438" t="s">
        <v>4146</v>
      </c>
      <c r="AA318" s="438" t="s">
        <v>4146</v>
      </c>
      <c r="AB318" s="438" t="s">
        <v>4146</v>
      </c>
      <c r="AC318" s="438" t="s">
        <v>4146</v>
      </c>
      <c r="AD318" s="438" t="s">
        <v>4146</v>
      </c>
      <c r="AE318" s="438" t="s">
        <v>4146</v>
      </c>
      <c r="AF318" s="438" t="s">
        <v>4146</v>
      </c>
      <c r="AG318" s="438" t="s">
        <v>4146</v>
      </c>
      <c r="AH318" s="438"/>
      <c r="AI318" s="438"/>
      <c r="AJ318" s="438" t="s">
        <v>5133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5135</v>
      </c>
      <c r="C319" s="409" t="s">
        <v>5136</v>
      </c>
      <c r="D319" s="442">
        <v>7046512</v>
      </c>
      <c r="E319" s="311" t="s">
        <v>204</v>
      </c>
      <c r="F319" s="311" t="s">
        <v>19</v>
      </c>
      <c r="G319" s="311" t="s">
        <v>4211</v>
      </c>
      <c r="H319" s="311" t="str">
        <f>IFERROR(VLOOKUP(G319,'Cadastro de assessores'!A:B,2,FALSE),"Não Cadastrado")</f>
        <v>1298</v>
      </c>
      <c r="I319" s="311"/>
      <c r="J319" s="26" t="s">
        <v>206</v>
      </c>
      <c r="K319" s="311" t="s">
        <v>215</v>
      </c>
      <c r="L319" s="435">
        <v>44673</v>
      </c>
      <c r="M319" s="435">
        <v>44673</v>
      </c>
      <c r="N319" s="449">
        <v>44994</v>
      </c>
      <c r="O319" s="446" t="s">
        <v>4154</v>
      </c>
      <c r="P319" s="407">
        <v>1.2E-2</v>
      </c>
      <c r="Q319" s="178" t="s">
        <v>5137</v>
      </c>
      <c r="R319" s="437"/>
      <c r="S319" s="310" t="str">
        <f t="shared" si="34"/>
        <v>Não Qualificado</v>
      </c>
      <c r="T319" s="317" t="s">
        <v>254</v>
      </c>
      <c r="U319" s="317" t="s">
        <v>5138</v>
      </c>
      <c r="V319" s="317" t="s">
        <v>276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2077</v>
      </c>
      <c r="C320" s="129" t="s">
        <v>5139</v>
      </c>
      <c r="D320" s="310">
        <v>4616618</v>
      </c>
      <c r="E320" s="311" t="s">
        <v>204</v>
      </c>
      <c r="F320" s="311" t="s">
        <v>19</v>
      </c>
      <c r="G320" s="311" t="s">
        <v>4799</v>
      </c>
      <c r="H320" s="311" t="str">
        <f>IFERROR(VLOOKUP(G320,'Cadastro de assessores'!A:B,2,FALSE),"Não Cadastrado")</f>
        <v>14091</v>
      </c>
      <c r="I320" s="311"/>
      <c r="J320" s="26" t="s">
        <v>4136</v>
      </c>
      <c r="K320" s="311" t="s">
        <v>215</v>
      </c>
      <c r="L320" s="436">
        <v>44154</v>
      </c>
      <c r="M320" s="436">
        <v>44159</v>
      </c>
      <c r="N320" s="310"/>
      <c r="O320" s="310" t="s">
        <v>4154</v>
      </c>
      <c r="P320" s="407">
        <v>1.2E-2</v>
      </c>
      <c r="Q320" s="440" t="s">
        <v>5140</v>
      </c>
      <c r="R320" s="437"/>
      <c r="S320" s="310" t="str">
        <f t="shared" si="34"/>
        <v>Não Qualificado</v>
      </c>
      <c r="T320" s="310" t="s">
        <v>208</v>
      </c>
      <c r="U320" s="310" t="s">
        <v>4181</v>
      </c>
      <c r="V320" s="310" t="s">
        <v>19</v>
      </c>
      <c r="W320" s="438" t="s">
        <v>4146</v>
      </c>
      <c r="X320" s="438" t="s">
        <v>4146</v>
      </c>
      <c r="Y320" s="438" t="s">
        <v>4146</v>
      </c>
      <c r="Z320" s="438" t="s">
        <v>4146</v>
      </c>
      <c r="AA320" s="438" t="s">
        <v>4146</v>
      </c>
      <c r="AB320" s="438" t="s">
        <v>4146</v>
      </c>
      <c r="AC320" s="438" t="s">
        <v>4146</v>
      </c>
      <c r="AD320" s="438" t="s">
        <v>4146</v>
      </c>
      <c r="AE320" s="438" t="s">
        <v>4146</v>
      </c>
      <c r="AF320" s="438" t="s">
        <v>4146</v>
      </c>
      <c r="AG320" s="438" t="s">
        <v>4146</v>
      </c>
      <c r="AH320" s="438" t="s">
        <v>4146</v>
      </c>
      <c r="AI320" s="438" t="s">
        <v>4146</v>
      </c>
      <c r="AJ320" s="438" t="s">
        <v>5141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2077</v>
      </c>
      <c r="C321" s="129" t="s">
        <v>5139</v>
      </c>
      <c r="D321" s="310">
        <v>4859015</v>
      </c>
      <c r="E321" s="311" t="s">
        <v>204</v>
      </c>
      <c r="F321" s="311" t="s">
        <v>19</v>
      </c>
      <c r="G321" s="311" t="s">
        <v>4799</v>
      </c>
      <c r="H321" s="311" t="str">
        <f>IFERROR(VLOOKUP(G321,'Cadastro de assessores'!A:B,2,FALSE),"Não Cadastrado")</f>
        <v>14091</v>
      </c>
      <c r="I321" s="311"/>
      <c r="J321" s="26" t="s">
        <v>4136</v>
      </c>
      <c r="K321" s="311" t="s">
        <v>215</v>
      </c>
      <c r="L321" s="435">
        <v>44239</v>
      </c>
      <c r="M321" s="435">
        <v>44239</v>
      </c>
      <c r="N321" s="317"/>
      <c r="O321" s="317" t="s">
        <v>4191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208</v>
      </c>
      <c r="U321" s="310" t="s">
        <v>4181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5142</v>
      </c>
      <c r="C322" s="409" t="s">
        <v>5143</v>
      </c>
      <c r="D322" s="317">
        <v>5666607</v>
      </c>
      <c r="E322" s="317" t="s">
        <v>18</v>
      </c>
      <c r="F322" s="317" t="s">
        <v>76</v>
      </c>
      <c r="G322" s="317" t="s">
        <v>5144</v>
      </c>
      <c r="H322" s="317" t="str">
        <f>IFERROR(VLOOKUP(G322,'Cadastro de assessores'!A:B,2,FALSE),"Não Cadastrado")</f>
        <v>1275</v>
      </c>
      <c r="I322" s="317"/>
      <c r="J322" s="26" t="s">
        <v>206</v>
      </c>
      <c r="K322" s="310" t="s">
        <v>4142</v>
      </c>
      <c r="L322" s="410">
        <v>44376</v>
      </c>
      <c r="M322" s="410">
        <v>44376</v>
      </c>
      <c r="N322" s="410">
        <v>44775</v>
      </c>
      <c r="O322" s="317" t="s">
        <v>4158</v>
      </c>
      <c r="P322" s="411">
        <v>2.5000000000000001E-2</v>
      </c>
      <c r="Q322" s="178" t="s">
        <v>5145</v>
      </c>
      <c r="R322" s="437"/>
      <c r="S322" s="310" t="str">
        <f t="shared" si="34"/>
        <v>Não Qualificado</v>
      </c>
      <c r="T322" s="310" t="s">
        <v>208</v>
      </c>
      <c r="U322" s="317" t="s">
        <v>4232</v>
      </c>
      <c r="V322" s="310" t="s">
        <v>4233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4147</v>
      </c>
      <c r="BT322" s="117"/>
    </row>
    <row r="323" spans="1:72" ht="15.75" customHeight="1">
      <c r="A323" s="129" t="s">
        <v>17</v>
      </c>
      <c r="B323" s="110" t="s">
        <v>5146</v>
      </c>
      <c r="C323" s="461" t="s">
        <v>5147</v>
      </c>
      <c r="D323" s="442">
        <v>5914962</v>
      </c>
      <c r="E323" s="311" t="s">
        <v>18</v>
      </c>
      <c r="F323" s="311" t="s">
        <v>76</v>
      </c>
      <c r="G323" s="311" t="s">
        <v>4483</v>
      </c>
      <c r="H323" s="311" t="str">
        <f>IFERROR(VLOOKUP(G323,'Cadastro de assessores'!A:B,2,FALSE),"Não Cadastrado")</f>
        <v>14294</v>
      </c>
      <c r="I323" s="311"/>
      <c r="J323" s="26" t="s">
        <v>206</v>
      </c>
      <c r="K323" s="311" t="s">
        <v>215</v>
      </c>
      <c r="L323" s="435">
        <v>44454</v>
      </c>
      <c r="M323" s="435">
        <v>44461</v>
      </c>
      <c r="N323" s="410">
        <v>44830</v>
      </c>
      <c r="O323" s="310" t="s">
        <v>4151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208</v>
      </c>
      <c r="U323" s="317" t="s">
        <v>4846</v>
      </c>
      <c r="V323" s="317" t="s">
        <v>127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4147</v>
      </c>
      <c r="BT323" s="117"/>
    </row>
    <row r="324" spans="1:72" ht="15.75" customHeight="1">
      <c r="A324" s="129" t="s">
        <v>17</v>
      </c>
      <c r="B324" s="110" t="s">
        <v>2087</v>
      </c>
      <c r="C324" s="461" t="s">
        <v>2085</v>
      </c>
      <c r="D324" s="442">
        <v>5958737</v>
      </c>
      <c r="E324" s="311" t="s">
        <v>18</v>
      </c>
      <c r="F324" s="311" t="s">
        <v>76</v>
      </c>
      <c r="G324" s="311" t="s">
        <v>77</v>
      </c>
      <c r="H324" s="311">
        <f>IFERROR(VLOOKUP(G324,'Cadastro de assessores'!A:B,2,FALSE),"Não Cadastrado")</f>
        <v>12331</v>
      </c>
      <c r="I324" s="311"/>
      <c r="J324" s="26" t="s">
        <v>4136</v>
      </c>
      <c r="K324" s="311" t="s">
        <v>215</v>
      </c>
      <c r="L324" s="443">
        <v>44596</v>
      </c>
      <c r="M324" s="443">
        <v>44614</v>
      </c>
      <c r="N324" s="310"/>
      <c r="O324" s="310" t="s">
        <v>4151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208</v>
      </c>
      <c r="U324" s="317" t="s">
        <v>5148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5149</v>
      </c>
      <c r="C325" s="129" t="s">
        <v>5150</v>
      </c>
      <c r="D325" s="317">
        <v>4712860</v>
      </c>
      <c r="E325" s="310" t="s">
        <v>204</v>
      </c>
      <c r="F325" s="310" t="s">
        <v>19</v>
      </c>
      <c r="G325" s="310" t="s">
        <v>4416</v>
      </c>
      <c r="H325" s="310" t="str">
        <f>IFERROR(VLOOKUP(G325,'Cadastro de assessores'!A:B,2,FALSE),"Não Cadastrado")</f>
        <v>15049</v>
      </c>
      <c r="I325" s="310"/>
      <c r="J325" s="26" t="s">
        <v>206</v>
      </c>
      <c r="K325" s="310" t="s">
        <v>4142</v>
      </c>
      <c r="L325" s="406">
        <v>44203</v>
      </c>
      <c r="M325" s="406">
        <v>44203</v>
      </c>
      <c r="N325" s="406">
        <v>44418</v>
      </c>
      <c r="O325" s="310" t="s">
        <v>4143</v>
      </c>
      <c r="P325" s="407">
        <v>1.4999999999999999E-2</v>
      </c>
      <c r="Q325" s="440" t="s">
        <v>4372</v>
      </c>
      <c r="R325" s="437"/>
      <c r="S325" s="310" t="str">
        <f t="shared" si="34"/>
        <v>Não Qualificado</v>
      </c>
      <c r="T325" s="310" t="s">
        <v>208</v>
      </c>
      <c r="U325" s="310" t="s">
        <v>4278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3232</v>
      </c>
      <c r="BE325" s="357" t="s">
        <v>3232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4147</v>
      </c>
      <c r="BT325" s="117"/>
    </row>
    <row r="326" spans="1:72" ht="15.75" customHeight="1">
      <c r="A326" s="129" t="s">
        <v>17</v>
      </c>
      <c r="B326" s="110" t="s">
        <v>5151</v>
      </c>
      <c r="C326" s="129" t="s">
        <v>5152</v>
      </c>
      <c r="D326" s="310">
        <v>2201017</v>
      </c>
      <c r="E326" s="311" t="s">
        <v>204</v>
      </c>
      <c r="F326" s="311" t="s">
        <v>19</v>
      </c>
      <c r="G326" s="311" t="s">
        <v>4196</v>
      </c>
      <c r="H326" s="311"/>
      <c r="I326" s="311"/>
      <c r="J326" s="26" t="s">
        <v>4136</v>
      </c>
      <c r="K326" s="311"/>
      <c r="L326" s="435"/>
      <c r="M326" s="435">
        <v>44893</v>
      </c>
      <c r="N326" s="310"/>
      <c r="O326" s="310" t="s">
        <v>4151</v>
      </c>
      <c r="P326" s="407">
        <v>0.01</v>
      </c>
      <c r="Q326" s="440" t="s">
        <v>5153</v>
      </c>
      <c r="R326" s="437"/>
      <c r="S326" s="310"/>
      <c r="T326" s="310"/>
      <c r="U326" s="310"/>
      <c r="V326" s="310" t="s">
        <v>127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4147</v>
      </c>
      <c r="BT326" s="117"/>
    </row>
    <row r="327" spans="1:72" ht="15.75" customHeight="1">
      <c r="A327" s="129" t="s">
        <v>17</v>
      </c>
      <c r="B327" s="110" t="s">
        <v>5154</v>
      </c>
      <c r="C327" s="409" t="s">
        <v>5155</v>
      </c>
      <c r="D327" s="317">
        <v>5661723</v>
      </c>
      <c r="E327" s="311" t="s">
        <v>3223</v>
      </c>
      <c r="F327" s="311" t="s">
        <v>19</v>
      </c>
      <c r="G327" s="311" t="s">
        <v>3223</v>
      </c>
      <c r="H327" s="311" t="str">
        <f>IFERROR(VLOOKUP(G327,'Cadastro de assessores'!A:B,2,FALSE),"Não Cadastrado")</f>
        <v>18986</v>
      </c>
      <c r="I327" s="311"/>
      <c r="J327" s="26" t="s">
        <v>4136</v>
      </c>
      <c r="K327" s="310" t="s">
        <v>215</v>
      </c>
      <c r="L327" s="435">
        <v>44369</v>
      </c>
      <c r="M327" s="435">
        <v>44369</v>
      </c>
      <c r="N327" s="310"/>
      <c r="O327" s="310" t="s">
        <v>4143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208</v>
      </c>
      <c r="U327" s="317" t="s">
        <v>4198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3638</v>
      </c>
      <c r="C328" s="129" t="s">
        <v>3637</v>
      </c>
      <c r="D328" s="310">
        <v>4600625</v>
      </c>
      <c r="E328" s="311" t="s">
        <v>18</v>
      </c>
      <c r="F328" s="311" t="s">
        <v>19</v>
      </c>
      <c r="G328" s="311" t="s">
        <v>2788</v>
      </c>
      <c r="H328" s="311" t="str">
        <f>IFERROR(VLOOKUP(G328,'Cadastro de assessores'!A:B,2,FALSE),"Não Cadastrado")</f>
        <v>18256</v>
      </c>
      <c r="I328" s="311"/>
      <c r="J328" s="26" t="s">
        <v>4136</v>
      </c>
      <c r="K328" s="311" t="s">
        <v>215</v>
      </c>
      <c r="L328" s="436">
        <v>44180</v>
      </c>
      <c r="M328" s="436">
        <v>44180</v>
      </c>
      <c r="N328" s="310"/>
      <c r="O328" s="310" t="s">
        <v>4158</v>
      </c>
      <c r="P328" s="407">
        <v>2.5000000000000001E-2</v>
      </c>
      <c r="Q328" s="440" t="s">
        <v>5156</v>
      </c>
      <c r="R328" s="437"/>
      <c r="S328" s="310" t="str">
        <f t="shared" si="35"/>
        <v>Não Qualificado</v>
      </c>
      <c r="T328" s="310" t="s">
        <v>208</v>
      </c>
      <c r="U328" s="310" t="s">
        <v>4181</v>
      </c>
      <c r="V328" s="310" t="s">
        <v>19</v>
      </c>
      <c r="W328" s="438" t="s">
        <v>4146</v>
      </c>
      <c r="X328" s="438" t="s">
        <v>4146</v>
      </c>
      <c r="Y328" s="438" t="s">
        <v>4146</v>
      </c>
      <c r="Z328" s="438" t="s">
        <v>4146</v>
      </c>
      <c r="AA328" s="438" t="s">
        <v>4146</v>
      </c>
      <c r="AB328" s="438" t="s">
        <v>4146</v>
      </c>
      <c r="AC328" s="438" t="s">
        <v>4146</v>
      </c>
      <c r="AD328" s="438" t="s">
        <v>4146</v>
      </c>
      <c r="AE328" s="438" t="s">
        <v>4146</v>
      </c>
      <c r="AF328" s="438" t="s">
        <v>4146</v>
      </c>
      <c r="AG328" s="438" t="s">
        <v>4146</v>
      </c>
      <c r="AH328" s="438" t="s">
        <v>4146</v>
      </c>
      <c r="AI328" s="438" t="s">
        <v>4146</v>
      </c>
      <c r="AJ328" s="438" t="s">
        <v>4146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5157</v>
      </c>
      <c r="C329" s="409" t="s">
        <v>5158</v>
      </c>
      <c r="D329" s="317">
        <v>5630594</v>
      </c>
      <c r="E329" s="311" t="s">
        <v>18</v>
      </c>
      <c r="F329" s="311" t="s">
        <v>19</v>
      </c>
      <c r="G329" s="311" t="s">
        <v>4663</v>
      </c>
      <c r="H329" s="311" t="str">
        <f>IFERROR(VLOOKUP(G329,'Cadastro de assessores'!A:B,2,FALSE),"Não Cadastrado")</f>
        <v>13896</v>
      </c>
      <c r="I329" s="311"/>
      <c r="J329" s="26" t="s">
        <v>4136</v>
      </c>
      <c r="K329" s="311" t="s">
        <v>215</v>
      </c>
      <c r="L329" s="435">
        <v>44356</v>
      </c>
      <c r="M329" s="435">
        <v>44356</v>
      </c>
      <c r="N329" s="317"/>
      <c r="O329" s="317" t="s">
        <v>4359</v>
      </c>
      <c r="P329" s="407">
        <v>0.02</v>
      </c>
      <c r="Q329" s="178"/>
      <c r="R329" s="437"/>
      <c r="S329" s="310" t="str">
        <f t="shared" si="35"/>
        <v/>
      </c>
      <c r="T329" s="310" t="s">
        <v>208</v>
      </c>
      <c r="U329" s="310" t="s">
        <v>4195</v>
      </c>
      <c r="V329" s="310" t="s">
        <v>276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4147</v>
      </c>
      <c r="BT329" s="117"/>
    </row>
    <row r="330" spans="1:72" ht="15.75" customHeight="1">
      <c r="A330" s="129" t="s">
        <v>17</v>
      </c>
      <c r="B330" s="110" t="s">
        <v>5159</v>
      </c>
      <c r="C330" s="129" t="s">
        <v>5160</v>
      </c>
      <c r="D330" s="310">
        <v>4680045</v>
      </c>
      <c r="E330" s="481" t="s">
        <v>204</v>
      </c>
      <c r="F330" s="311" t="s">
        <v>19</v>
      </c>
      <c r="G330" s="311" t="s">
        <v>4416</v>
      </c>
      <c r="H330" s="311" t="str">
        <f>IFERROR(VLOOKUP(G330,'Cadastro de assessores'!A:B,2,FALSE),"Não Cadastrado")</f>
        <v>15049</v>
      </c>
      <c r="I330" s="311"/>
      <c r="J330" s="26" t="s">
        <v>4136</v>
      </c>
      <c r="K330" s="310" t="s">
        <v>224</v>
      </c>
      <c r="L330" s="436">
        <v>44182</v>
      </c>
      <c r="M330" s="436">
        <v>44183</v>
      </c>
      <c r="N330" s="310"/>
      <c r="O330" s="310" t="s">
        <v>4143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208</v>
      </c>
      <c r="U330" s="310" t="s">
        <v>4278</v>
      </c>
      <c r="V330" s="310" t="s">
        <v>19</v>
      </c>
      <c r="W330" s="438" t="s">
        <v>4146</v>
      </c>
      <c r="X330" s="438" t="s">
        <v>4146</v>
      </c>
      <c r="Y330" s="438" t="s">
        <v>4146</v>
      </c>
      <c r="Z330" s="438" t="s">
        <v>4146</v>
      </c>
      <c r="AA330" s="438" t="s">
        <v>4146</v>
      </c>
      <c r="AB330" s="438" t="s">
        <v>4146</v>
      </c>
      <c r="AC330" s="438" t="s">
        <v>4146</v>
      </c>
      <c r="AD330" s="438" t="s">
        <v>4146</v>
      </c>
      <c r="AE330" s="438" t="s">
        <v>4146</v>
      </c>
      <c r="AF330" s="438" t="s">
        <v>4146</v>
      </c>
      <c r="AG330" s="438" t="s">
        <v>4146</v>
      </c>
      <c r="AH330" s="438" t="s">
        <v>4146</v>
      </c>
      <c r="AI330" s="438" t="s">
        <v>4146</v>
      </c>
      <c r="AJ330" s="438" t="s">
        <v>4146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5161</v>
      </c>
      <c r="C331" s="461" t="s">
        <v>5162</v>
      </c>
      <c r="D331" s="310">
        <v>7854925</v>
      </c>
      <c r="E331" s="446" t="s">
        <v>18</v>
      </c>
      <c r="F331" s="446" t="s">
        <v>76</v>
      </c>
      <c r="G331" s="311" t="s">
        <v>351</v>
      </c>
      <c r="H331" s="311" t="str">
        <f>IFERROR(VLOOKUP(G331,'Cadastro de assessores'!A:B,2,FALSE),"Não Cadastrado")</f>
        <v>17831</v>
      </c>
      <c r="I331" s="311"/>
      <c r="J331" s="26" t="s">
        <v>4136</v>
      </c>
      <c r="K331" s="311" t="s">
        <v>215</v>
      </c>
      <c r="L331" s="435">
        <v>44602</v>
      </c>
      <c r="M331" s="435">
        <v>44606</v>
      </c>
      <c r="N331" s="310"/>
      <c r="O331" s="310" t="s">
        <v>5163</v>
      </c>
      <c r="P331" s="407">
        <v>1.2E-2</v>
      </c>
      <c r="Q331" s="409" t="s">
        <v>5164</v>
      </c>
      <c r="R331" s="437"/>
      <c r="S331" s="310" t="str">
        <f t="shared" si="35"/>
        <v/>
      </c>
      <c r="T331" s="310" t="s">
        <v>208</v>
      </c>
      <c r="U331" s="310" t="s">
        <v>4190</v>
      </c>
      <c r="V331" s="310" t="s">
        <v>76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5165</v>
      </c>
      <c r="C332" s="129" t="s">
        <v>5166</v>
      </c>
      <c r="D332" s="310">
        <v>4901933</v>
      </c>
      <c r="E332" s="310" t="s">
        <v>18</v>
      </c>
      <c r="F332" s="310" t="s">
        <v>76</v>
      </c>
      <c r="G332" s="310" t="s">
        <v>88</v>
      </c>
      <c r="H332" s="310" t="str">
        <f>IFERROR(VLOOKUP(G332,'Cadastro de assessores'!A:B,2,FALSE),"Não Cadastrado")</f>
        <v>18009</v>
      </c>
      <c r="I332" s="310"/>
      <c r="J332" s="26" t="s">
        <v>206</v>
      </c>
      <c r="K332" s="310" t="s">
        <v>4142</v>
      </c>
      <c r="L332" s="406">
        <v>44251</v>
      </c>
      <c r="M332" s="406">
        <v>44251</v>
      </c>
      <c r="N332" s="406">
        <v>44783</v>
      </c>
      <c r="O332" s="310" t="s">
        <v>4143</v>
      </c>
      <c r="P332" s="407">
        <v>1.4999999999999999E-2</v>
      </c>
      <c r="Q332" s="440" t="s">
        <v>5167</v>
      </c>
      <c r="R332" s="437"/>
      <c r="S332" s="310" t="str">
        <f t="shared" si="35"/>
        <v>Não Qualificado</v>
      </c>
      <c r="T332" s="310" t="s">
        <v>208</v>
      </c>
      <c r="U332" s="310" t="s">
        <v>4641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4147</v>
      </c>
      <c r="BT332" s="117"/>
    </row>
    <row r="333" spans="1:72" ht="15.75" customHeight="1">
      <c r="A333" s="129" t="s">
        <v>17</v>
      </c>
      <c r="B333" s="110" t="s">
        <v>2103</v>
      </c>
      <c r="C333" s="409" t="s">
        <v>2100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4136</v>
      </c>
      <c r="K333" s="311" t="s">
        <v>215</v>
      </c>
      <c r="L333" s="435">
        <v>44452</v>
      </c>
      <c r="M333" s="435">
        <v>44453</v>
      </c>
      <c r="N333" s="317"/>
      <c r="O333" s="317" t="s">
        <v>4158</v>
      </c>
      <c r="P333" s="407">
        <v>1.4999999999999999E-2</v>
      </c>
      <c r="Q333" s="178" t="s">
        <v>5168</v>
      </c>
      <c r="R333" s="437"/>
      <c r="S333" s="310" t="str">
        <f t="shared" si="35"/>
        <v>Não Qualificado</v>
      </c>
      <c r="T333" s="310" t="s">
        <v>208</v>
      </c>
      <c r="U333" s="317" t="s">
        <v>4165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2103</v>
      </c>
      <c r="C334" s="409" t="s">
        <v>2100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4136</v>
      </c>
      <c r="K334" s="317" t="s">
        <v>215</v>
      </c>
      <c r="L334" s="489">
        <v>44630</v>
      </c>
      <c r="M334" s="489">
        <v>44631</v>
      </c>
      <c r="N334" s="317"/>
      <c r="O334" s="317" t="s">
        <v>4151</v>
      </c>
      <c r="P334" s="411">
        <v>7.0000000000000001E-3</v>
      </c>
      <c r="Q334" s="178" t="s">
        <v>5168</v>
      </c>
      <c r="R334" s="437"/>
      <c r="S334" s="310" t="str">
        <f t="shared" si="35"/>
        <v>Não Qualificado</v>
      </c>
      <c r="T334" s="310" t="s">
        <v>208</v>
      </c>
      <c r="U334" s="317" t="s">
        <v>4165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2107</v>
      </c>
      <c r="C335" s="409" t="s">
        <v>2105</v>
      </c>
      <c r="D335" s="317">
        <v>5581002</v>
      </c>
      <c r="E335" s="311" t="s">
        <v>18</v>
      </c>
      <c r="F335" s="311" t="s">
        <v>19</v>
      </c>
      <c r="G335" s="311" t="s">
        <v>97</v>
      </c>
      <c r="H335" s="311">
        <f>IFERROR(VLOOKUP(G335,'Cadastro de assessores'!A:B,2,FALSE),"Não Cadastrado")</f>
        <v>12344</v>
      </c>
      <c r="I335" s="311"/>
      <c r="J335" s="26" t="s">
        <v>4136</v>
      </c>
      <c r="K335" s="311" t="s">
        <v>215</v>
      </c>
      <c r="L335" s="435">
        <v>44340</v>
      </c>
      <c r="M335" s="435">
        <v>44340</v>
      </c>
      <c r="N335" s="317"/>
      <c r="O335" s="317" t="s">
        <v>4158</v>
      </c>
      <c r="P335" s="407">
        <v>2.5000000000000001E-2</v>
      </c>
      <c r="Q335" s="440" t="s">
        <v>5169</v>
      </c>
      <c r="R335" s="437"/>
      <c r="S335" s="310" t="str">
        <f t="shared" si="35"/>
        <v/>
      </c>
      <c r="T335" s="310" t="s">
        <v>208</v>
      </c>
      <c r="U335" s="310" t="s">
        <v>4145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2107</v>
      </c>
      <c r="C336" s="129" t="s">
        <v>2105</v>
      </c>
      <c r="D336" s="442">
        <v>4924154</v>
      </c>
      <c r="E336" s="311" t="s">
        <v>18</v>
      </c>
      <c r="F336" s="311" t="s">
        <v>19</v>
      </c>
      <c r="G336" s="311" t="s">
        <v>97</v>
      </c>
      <c r="H336" s="311">
        <f>IFERROR(VLOOKUP(G336,'Cadastro de assessores'!A:B,2,FALSE),"Não Cadastrado")</f>
        <v>12344</v>
      </c>
      <c r="I336" s="311"/>
      <c r="J336" s="26" t="s">
        <v>215</v>
      </c>
      <c r="K336" s="311" t="s">
        <v>215</v>
      </c>
      <c r="L336" s="435">
        <v>44265</v>
      </c>
      <c r="M336" s="435">
        <v>44265</v>
      </c>
      <c r="N336" s="310"/>
      <c r="O336" s="310" t="s">
        <v>4151</v>
      </c>
      <c r="P336" s="407">
        <v>7.0000000000000001E-3</v>
      </c>
      <c r="Q336" s="440" t="s">
        <v>5170</v>
      </c>
      <c r="R336" s="437"/>
      <c r="S336" s="310" t="str">
        <f t="shared" si="35"/>
        <v>Não Qualificado</v>
      </c>
      <c r="T336" s="310" t="s">
        <v>208</v>
      </c>
      <c r="U336" s="310" t="s">
        <v>4145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3443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5171</v>
      </c>
      <c r="C337" s="409" t="s">
        <v>5172</v>
      </c>
      <c r="D337" s="317">
        <v>2580097</v>
      </c>
      <c r="E337" s="310" t="s">
        <v>18</v>
      </c>
      <c r="F337" s="310" t="s">
        <v>19</v>
      </c>
      <c r="G337" s="310" t="s">
        <v>4026</v>
      </c>
      <c r="H337" s="310" t="str">
        <f>IFERROR(VLOOKUP(G337,'Cadastro de assessores'!A:B,2,FALSE),"Não Cadastrado")</f>
        <v>18266</v>
      </c>
      <c r="I337" s="310"/>
      <c r="J337" s="26" t="s">
        <v>206</v>
      </c>
      <c r="K337" s="310" t="s">
        <v>4142</v>
      </c>
      <c r="L337" s="410">
        <v>44341</v>
      </c>
      <c r="M337" s="410">
        <v>44341</v>
      </c>
      <c r="N337" s="406">
        <v>44788</v>
      </c>
      <c r="O337" s="317" t="s">
        <v>5173</v>
      </c>
      <c r="P337" s="407">
        <v>2.5000000000000001E-2</v>
      </c>
      <c r="Q337" s="440" t="s">
        <v>5174</v>
      </c>
      <c r="R337" s="437"/>
      <c r="S337" s="310" t="str">
        <f t="shared" si="35"/>
        <v/>
      </c>
      <c r="T337" s="310" t="s">
        <v>208</v>
      </c>
      <c r="U337" s="310" t="s">
        <v>4145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4147</v>
      </c>
      <c r="BT337" s="117"/>
    </row>
    <row r="338" spans="1:72" ht="15.75" customHeight="1">
      <c r="A338" s="129" t="s">
        <v>17</v>
      </c>
      <c r="B338" s="110" t="s">
        <v>5175</v>
      </c>
      <c r="C338" s="409" t="s">
        <v>5176</v>
      </c>
      <c r="D338" s="317">
        <v>6130739</v>
      </c>
      <c r="E338" s="310" t="s">
        <v>18</v>
      </c>
      <c r="F338" s="310" t="s">
        <v>76</v>
      </c>
      <c r="G338" s="317" t="s">
        <v>88</v>
      </c>
      <c r="H338" s="317" t="str">
        <f>IFERROR(VLOOKUP(G338,'Cadastro de assessores'!A:B,2,FALSE),"Não Cadastrado")</f>
        <v>18009</v>
      </c>
      <c r="I338" s="317"/>
      <c r="J338" s="26" t="s">
        <v>206</v>
      </c>
      <c r="K338" s="310" t="s">
        <v>4142</v>
      </c>
      <c r="L338" s="406">
        <v>44424</v>
      </c>
      <c r="M338" s="406">
        <v>44424</v>
      </c>
      <c r="N338" s="410">
        <v>44642</v>
      </c>
      <c r="O338" s="317" t="s">
        <v>4368</v>
      </c>
      <c r="P338" s="407">
        <v>0.02</v>
      </c>
      <c r="Q338" s="440" t="s">
        <v>5177</v>
      </c>
      <c r="R338" s="437"/>
      <c r="S338" s="310" t="str">
        <f t="shared" si="35"/>
        <v>Não Qualificado</v>
      </c>
      <c r="T338" s="310" t="s">
        <v>208</v>
      </c>
      <c r="U338" s="317" t="s">
        <v>4195</v>
      </c>
      <c r="V338" s="317" t="s">
        <v>276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3232</v>
      </c>
      <c r="BE338" s="357" t="s">
        <v>3232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4147</v>
      </c>
      <c r="BT338" s="117"/>
    </row>
    <row r="339" spans="1:72" ht="15.75" customHeight="1">
      <c r="A339" s="129" t="s">
        <v>17</v>
      </c>
      <c r="B339" s="110" t="s">
        <v>2124</v>
      </c>
      <c r="C339" s="409" t="s">
        <v>2122</v>
      </c>
      <c r="D339" s="317">
        <v>511539</v>
      </c>
      <c r="E339" s="311" t="s">
        <v>18</v>
      </c>
      <c r="F339" s="311" t="s">
        <v>76</v>
      </c>
      <c r="G339" s="311" t="s">
        <v>88</v>
      </c>
      <c r="H339" s="311" t="str">
        <f>IFERROR(VLOOKUP(G339,'Cadastro de assessores'!A:B,2,FALSE),"Não Cadastrado")</f>
        <v>18009</v>
      </c>
      <c r="I339" s="311"/>
      <c r="J339" s="26" t="s">
        <v>4136</v>
      </c>
      <c r="K339" s="311" t="s">
        <v>215</v>
      </c>
      <c r="L339" s="435">
        <v>44368</v>
      </c>
      <c r="M339" s="435">
        <v>44379</v>
      </c>
      <c r="N339" s="317"/>
      <c r="O339" s="317" t="s">
        <v>4327</v>
      </c>
      <c r="P339" s="407">
        <v>0.02</v>
      </c>
      <c r="Q339" s="440" t="s">
        <v>5178</v>
      </c>
      <c r="R339" s="437"/>
      <c r="S339" s="310" t="str">
        <f t="shared" si="35"/>
        <v>Não Qualificado</v>
      </c>
      <c r="T339" s="310" t="s">
        <v>208</v>
      </c>
      <c r="U339" s="317" t="s">
        <v>4195</v>
      </c>
      <c r="V339" s="317" t="s">
        <v>276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4147</v>
      </c>
      <c r="BT339" s="117"/>
    </row>
    <row r="340" spans="1:72" ht="15.75" customHeight="1">
      <c r="A340" s="129" t="s">
        <v>17</v>
      </c>
      <c r="B340" s="110" t="s">
        <v>5179</v>
      </c>
      <c r="C340" s="129" t="s">
        <v>5180</v>
      </c>
      <c r="D340" s="310">
        <v>4687018</v>
      </c>
      <c r="E340" s="310" t="s">
        <v>204</v>
      </c>
      <c r="F340" s="310" t="s">
        <v>19</v>
      </c>
      <c r="G340" s="310" t="s">
        <v>5181</v>
      </c>
      <c r="H340" s="310" t="str">
        <f>IFERROR(VLOOKUP(G340,'Cadastro de assessores'!A:B,2,FALSE),"Não Cadastrado")</f>
        <v>1153</v>
      </c>
      <c r="I340" s="310"/>
      <c r="J340" s="26" t="s">
        <v>206</v>
      </c>
      <c r="K340" s="310" t="s">
        <v>4142</v>
      </c>
      <c r="L340" s="406">
        <v>44225</v>
      </c>
      <c r="M340" s="406">
        <v>44225</v>
      </c>
      <c r="N340" s="406">
        <v>44627</v>
      </c>
      <c r="O340" s="310" t="s">
        <v>4158</v>
      </c>
      <c r="P340" s="407">
        <v>2.5000000000000001E-2</v>
      </c>
      <c r="Q340" s="440" t="s">
        <v>5182</v>
      </c>
      <c r="R340" s="437"/>
      <c r="S340" s="310" t="str">
        <f t="shared" si="35"/>
        <v>Não Qualificado</v>
      </c>
      <c r="T340" s="310" t="s">
        <v>208</v>
      </c>
      <c r="U340" s="310" t="s">
        <v>4160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3232</v>
      </c>
      <c r="BE340" s="357" t="s">
        <v>3232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4147</v>
      </c>
      <c r="BT340" s="117"/>
    </row>
    <row r="341" spans="1:72" ht="15.75" customHeight="1">
      <c r="A341" s="129" t="s">
        <v>17</v>
      </c>
      <c r="B341" s="110" t="s">
        <v>5183</v>
      </c>
      <c r="C341" s="129" t="s">
        <v>5184</v>
      </c>
      <c r="D341" s="310">
        <v>4637696</v>
      </c>
      <c r="E341" s="311" t="s">
        <v>18</v>
      </c>
      <c r="F341" s="311" t="s">
        <v>19</v>
      </c>
      <c r="G341" s="311" t="s">
        <v>2788</v>
      </c>
      <c r="H341" s="311" t="str">
        <f>IFERROR(VLOOKUP(G341,'Cadastro de assessores'!A:B,2,FALSE),"Não Cadastrado")</f>
        <v>18256</v>
      </c>
      <c r="I341" s="311"/>
      <c r="J341" s="26" t="s">
        <v>4136</v>
      </c>
      <c r="K341" s="311" t="s">
        <v>215</v>
      </c>
      <c r="L341" s="435">
        <v>44249</v>
      </c>
      <c r="M341" s="435">
        <v>44249</v>
      </c>
      <c r="N341" s="310"/>
      <c r="O341" s="310" t="s">
        <v>4143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208</v>
      </c>
      <c r="U341" s="310" t="s">
        <v>4145</v>
      </c>
      <c r="V341" s="310" t="s">
        <v>19</v>
      </c>
      <c r="W341" s="438" t="s">
        <v>4146</v>
      </c>
      <c r="X341" s="438" t="s">
        <v>4146</v>
      </c>
      <c r="Y341" s="438" t="s">
        <v>4146</v>
      </c>
      <c r="Z341" s="438" t="s">
        <v>4146</v>
      </c>
      <c r="AA341" s="438" t="s">
        <v>4146</v>
      </c>
      <c r="AB341" s="438" t="s">
        <v>4146</v>
      </c>
      <c r="AC341" s="438" t="s">
        <v>4146</v>
      </c>
      <c r="AD341" s="438" t="s">
        <v>4146</v>
      </c>
      <c r="AE341" s="438" t="s">
        <v>4146</v>
      </c>
      <c r="AF341" s="438" t="s">
        <v>4146</v>
      </c>
      <c r="AG341" s="438" t="s">
        <v>4146</v>
      </c>
      <c r="AH341" s="438" t="s">
        <v>4146</v>
      </c>
      <c r="AI341" s="438" t="s">
        <v>4146</v>
      </c>
      <c r="AJ341" s="438" t="s">
        <v>4146</v>
      </c>
      <c r="AK341" s="357" t="s">
        <v>3443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5185</v>
      </c>
      <c r="C342" s="129" t="s">
        <v>5186</v>
      </c>
      <c r="D342" s="310">
        <v>4644940</v>
      </c>
      <c r="E342" s="311" t="s">
        <v>3223</v>
      </c>
      <c r="F342" s="311" t="s">
        <v>19</v>
      </c>
      <c r="G342" s="311" t="s">
        <v>3223</v>
      </c>
      <c r="H342" s="311" t="str">
        <f>IFERROR(VLOOKUP(G342,'Cadastro de assessores'!A:B,2,FALSE),"Não Cadastrado")</f>
        <v>18986</v>
      </c>
      <c r="I342" s="311"/>
      <c r="J342" s="26" t="s">
        <v>4136</v>
      </c>
      <c r="K342" s="311" t="s">
        <v>215</v>
      </c>
      <c r="L342" s="436">
        <v>44186</v>
      </c>
      <c r="M342" s="436">
        <v>44195</v>
      </c>
      <c r="N342" s="310"/>
      <c r="O342" s="310" t="s">
        <v>4154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208</v>
      </c>
      <c r="U342" s="310" t="s">
        <v>4165</v>
      </c>
      <c r="V342" s="310" t="s">
        <v>19</v>
      </c>
      <c r="W342" s="438" t="s">
        <v>4146</v>
      </c>
      <c r="X342" s="438" t="s">
        <v>4146</v>
      </c>
      <c r="Y342" s="438" t="s">
        <v>4146</v>
      </c>
      <c r="Z342" s="438" t="s">
        <v>4146</v>
      </c>
      <c r="AA342" s="438" t="s">
        <v>4146</v>
      </c>
      <c r="AB342" s="438" t="s">
        <v>4146</v>
      </c>
      <c r="AC342" s="438" t="s">
        <v>4146</v>
      </c>
      <c r="AD342" s="438" t="s">
        <v>4146</v>
      </c>
      <c r="AE342" s="438" t="s">
        <v>4146</v>
      </c>
      <c r="AF342" s="438" t="s">
        <v>4146</v>
      </c>
      <c r="AG342" s="438" t="s">
        <v>4146</v>
      </c>
      <c r="AH342" s="438" t="s">
        <v>4146</v>
      </c>
      <c r="AI342" s="438" t="s">
        <v>4146</v>
      </c>
      <c r="AJ342" s="438" t="s">
        <v>4146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5187</v>
      </c>
      <c r="C343" s="461" t="s">
        <v>2132</v>
      </c>
      <c r="D343" s="442">
        <v>4358218</v>
      </c>
      <c r="E343" s="311" t="s">
        <v>18</v>
      </c>
      <c r="F343" s="311" t="s">
        <v>19</v>
      </c>
      <c r="G343" s="311" t="s">
        <v>97</v>
      </c>
      <c r="H343" s="311">
        <f>IFERROR(VLOOKUP(G343,'Cadastro de assessores'!A:B,2,FALSE),"Não Cadastrado")</f>
        <v>12344</v>
      </c>
      <c r="I343" s="311"/>
      <c r="J343" s="26" t="s">
        <v>4136</v>
      </c>
      <c r="K343" s="311" t="s">
        <v>215</v>
      </c>
      <c r="L343" s="443">
        <v>44782</v>
      </c>
      <c r="M343" s="443">
        <v>44774</v>
      </c>
      <c r="N343" s="317"/>
      <c r="O343" s="317" t="s">
        <v>4151</v>
      </c>
      <c r="P343" s="407">
        <v>7.0000000000000001E-3</v>
      </c>
      <c r="Q343" s="440" t="s">
        <v>4151</v>
      </c>
      <c r="R343" s="437"/>
      <c r="S343" s="310"/>
      <c r="T343" s="310" t="s">
        <v>208</v>
      </c>
      <c r="U343" s="310" t="s">
        <v>4145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2138</v>
      </c>
      <c r="C344" s="461" t="s">
        <v>2136</v>
      </c>
      <c r="D344" s="442">
        <v>7998263</v>
      </c>
      <c r="E344" s="311" t="s">
        <v>18</v>
      </c>
      <c r="F344" s="311" t="s">
        <v>76</v>
      </c>
      <c r="G344" s="311" t="s">
        <v>77</v>
      </c>
      <c r="H344" s="311">
        <f>IFERROR(VLOOKUP(G344,'Cadastro de assessores'!A:B,2,FALSE),"Não Cadastrado")</f>
        <v>12331</v>
      </c>
      <c r="I344" s="311"/>
      <c r="J344" s="26" t="s">
        <v>4136</v>
      </c>
      <c r="K344" s="311" t="s">
        <v>215</v>
      </c>
      <c r="L344" s="443">
        <v>44615</v>
      </c>
      <c r="M344" s="443">
        <v>44623</v>
      </c>
      <c r="N344" s="317"/>
      <c r="O344" s="317" t="s">
        <v>4151</v>
      </c>
      <c r="P344" s="407">
        <v>7.0000000000000001E-3</v>
      </c>
      <c r="Q344" s="440" t="s">
        <v>5188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208</v>
      </c>
      <c r="U344" s="310" t="s">
        <v>4426</v>
      </c>
      <c r="V344" s="310" t="s">
        <v>76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5189</v>
      </c>
      <c r="C345" s="129" t="s">
        <v>5190</v>
      </c>
      <c r="D345" s="310">
        <v>4697028</v>
      </c>
      <c r="E345" s="311" t="s">
        <v>204</v>
      </c>
      <c r="F345" s="311" t="s">
        <v>19</v>
      </c>
      <c r="G345" s="311" t="s">
        <v>4453</v>
      </c>
      <c r="H345" s="311" t="str">
        <f>IFERROR(VLOOKUP(G345,'Cadastro de assessores'!A:B,2,FALSE),"Não Cadastrado")</f>
        <v>19157</v>
      </c>
      <c r="I345" s="311"/>
      <c r="J345" s="26" t="s">
        <v>206</v>
      </c>
      <c r="K345" s="311" t="s">
        <v>215</v>
      </c>
      <c r="L345" s="436">
        <v>44189</v>
      </c>
      <c r="M345" s="436">
        <v>44195</v>
      </c>
      <c r="N345" s="310"/>
      <c r="O345" s="310" t="s">
        <v>4137</v>
      </c>
      <c r="P345" s="407">
        <v>0.02</v>
      </c>
      <c r="Q345" s="440"/>
      <c r="R345" s="437"/>
      <c r="S345" s="310" t="str">
        <f t="shared" si="36"/>
        <v/>
      </c>
      <c r="T345" s="310" t="s">
        <v>208</v>
      </c>
      <c r="U345" s="310" t="s">
        <v>4558</v>
      </c>
      <c r="V345" s="310" t="s">
        <v>19</v>
      </c>
      <c r="W345" s="438" t="s">
        <v>4146</v>
      </c>
      <c r="X345" s="438" t="s">
        <v>4146</v>
      </c>
      <c r="Y345" s="438" t="s">
        <v>4146</v>
      </c>
      <c r="Z345" s="438" t="s">
        <v>4146</v>
      </c>
      <c r="AA345" s="438" t="s">
        <v>4146</v>
      </c>
      <c r="AB345" s="438" t="s">
        <v>4146</v>
      </c>
      <c r="AC345" s="438" t="s">
        <v>4146</v>
      </c>
      <c r="AD345" s="438" t="s">
        <v>4146</v>
      </c>
      <c r="AE345" s="438" t="s">
        <v>4146</v>
      </c>
      <c r="AF345" s="438" t="s">
        <v>4146</v>
      </c>
      <c r="AG345" s="438" t="s">
        <v>4146</v>
      </c>
      <c r="AH345" s="438" t="s">
        <v>4146</v>
      </c>
      <c r="AI345" s="438" t="s">
        <v>4146</v>
      </c>
      <c r="AJ345" s="438" t="s">
        <v>4146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4147</v>
      </c>
      <c r="BT345" s="117"/>
    </row>
    <row r="346" spans="1:72" ht="15.75" customHeight="1">
      <c r="A346" s="129" t="s">
        <v>17</v>
      </c>
      <c r="B346" s="110" t="s">
        <v>2141</v>
      </c>
      <c r="C346" s="129" t="s">
        <v>2139</v>
      </c>
      <c r="D346" s="310">
        <v>4945025</v>
      </c>
      <c r="E346" s="311" t="s">
        <v>18</v>
      </c>
      <c r="F346" s="311" t="s">
        <v>19</v>
      </c>
      <c r="G346" s="311" t="s">
        <v>3371</v>
      </c>
      <c r="H346" s="311" t="str">
        <f>IFERROR(VLOOKUP(G346,'Cadastro de assessores'!A:B,2,FALSE),"Não Cadastrado")</f>
        <v>18236</v>
      </c>
      <c r="I346" s="311"/>
      <c r="J346" s="26" t="s">
        <v>4136</v>
      </c>
      <c r="K346" s="311" t="s">
        <v>215</v>
      </c>
      <c r="L346" s="435">
        <v>44266</v>
      </c>
      <c r="M346" s="435">
        <v>44266</v>
      </c>
      <c r="N346" s="310"/>
      <c r="O346" s="310" t="s">
        <v>4154</v>
      </c>
      <c r="P346" s="407">
        <v>1.2E-2</v>
      </c>
      <c r="Q346" s="440" t="s">
        <v>5188</v>
      </c>
      <c r="R346" s="437"/>
      <c r="S346" s="310" t="str">
        <f t="shared" si="36"/>
        <v>Qualificado</v>
      </c>
      <c r="T346" s="310" t="s">
        <v>208</v>
      </c>
      <c r="U346" s="310" t="s">
        <v>4340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5191</v>
      </c>
      <c r="C347" s="89" t="s">
        <v>5192</v>
      </c>
      <c r="D347" s="317">
        <v>7438369</v>
      </c>
      <c r="E347" s="310" t="s">
        <v>204</v>
      </c>
      <c r="F347" s="310" t="s">
        <v>19</v>
      </c>
      <c r="G347" s="317" t="s">
        <v>4196</v>
      </c>
      <c r="H347" s="310" t="str">
        <f>IFERROR(VLOOKUP(G347,'Cadastro de assessores'!A:B,2,FALSE),"Não Cadastrado")</f>
        <v>12624</v>
      </c>
      <c r="I347" s="310"/>
      <c r="J347" s="26" t="s">
        <v>206</v>
      </c>
      <c r="K347" s="310" t="s">
        <v>4142</v>
      </c>
      <c r="L347" s="490">
        <v>44551</v>
      </c>
      <c r="M347" s="490">
        <v>44551</v>
      </c>
      <c r="N347" s="326">
        <v>44329</v>
      </c>
      <c r="O347" s="317" t="s">
        <v>4158</v>
      </c>
      <c r="P347" s="407">
        <v>2.5000000000000001E-2</v>
      </c>
      <c r="Q347" s="440" t="s">
        <v>5193</v>
      </c>
      <c r="R347" s="437"/>
      <c r="S347" s="310" t="str">
        <f t="shared" si="36"/>
        <v>Não Qualificado</v>
      </c>
      <c r="T347" s="310" t="s">
        <v>208</v>
      </c>
      <c r="U347" s="310" t="s">
        <v>4145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3232</v>
      </c>
      <c r="BE347" s="357" t="s">
        <v>3232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4147</v>
      </c>
      <c r="BT347" s="117"/>
    </row>
    <row r="348" spans="1:72" ht="15.75" customHeight="1">
      <c r="A348" s="129" t="s">
        <v>17</v>
      </c>
      <c r="B348" s="110" t="s">
        <v>5191</v>
      </c>
      <c r="C348" s="89" t="s">
        <v>5192</v>
      </c>
      <c r="D348" s="317">
        <v>7542389</v>
      </c>
      <c r="E348" s="310" t="s">
        <v>204</v>
      </c>
      <c r="F348" s="310" t="s">
        <v>19</v>
      </c>
      <c r="G348" s="317" t="s">
        <v>4196</v>
      </c>
      <c r="H348" s="310" t="str">
        <f>IFERROR(VLOOKUP(G348,'Cadastro de assessores'!A:B,2,FALSE),"Não Cadastrado")</f>
        <v>12624</v>
      </c>
      <c r="I348" s="310"/>
      <c r="J348" s="26" t="s">
        <v>206</v>
      </c>
      <c r="K348" s="310" t="s">
        <v>4142</v>
      </c>
      <c r="L348" s="410">
        <v>44579</v>
      </c>
      <c r="M348" s="410">
        <v>44579</v>
      </c>
      <c r="N348" s="410">
        <v>44694</v>
      </c>
      <c r="O348" s="317" t="s">
        <v>4151</v>
      </c>
      <c r="P348" s="407">
        <v>7.0000000000000001E-3</v>
      </c>
      <c r="Q348" s="440" t="s">
        <v>5193</v>
      </c>
      <c r="R348" s="437"/>
      <c r="S348" s="310" t="str">
        <f t="shared" si="36"/>
        <v>Não Qualificado</v>
      </c>
      <c r="T348" s="310" t="s">
        <v>208</v>
      </c>
      <c r="U348" s="310" t="s">
        <v>4145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3232</v>
      </c>
      <c r="BE348" s="357" t="s">
        <v>3232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4147</v>
      </c>
      <c r="BT348" s="117"/>
    </row>
    <row r="349" spans="1:72" ht="15.75" customHeight="1">
      <c r="A349" s="129" t="s">
        <v>17</v>
      </c>
      <c r="B349" s="110" t="s">
        <v>5194</v>
      </c>
      <c r="C349" s="129" t="s">
        <v>5195</v>
      </c>
      <c r="D349" s="310">
        <v>4455201</v>
      </c>
      <c r="E349" s="310" t="s">
        <v>204</v>
      </c>
      <c r="F349" s="310" t="s">
        <v>19</v>
      </c>
      <c r="G349" s="310" t="s">
        <v>4322</v>
      </c>
      <c r="H349" s="310" t="str">
        <f>IFERROR(VLOOKUP(G349,'Cadastro de assessores'!A:B,2,FALSE),"Não Cadastrado")</f>
        <v>16459</v>
      </c>
      <c r="I349" s="310"/>
      <c r="J349" s="26" t="s">
        <v>206</v>
      </c>
      <c r="K349" s="310" t="s">
        <v>4142</v>
      </c>
      <c r="L349" s="406">
        <v>44097</v>
      </c>
      <c r="M349" s="406">
        <v>44097</v>
      </c>
      <c r="N349" s="406">
        <v>44210</v>
      </c>
      <c r="O349" s="310" t="s">
        <v>4137</v>
      </c>
      <c r="P349" s="407">
        <v>0.02</v>
      </c>
      <c r="Q349" s="440" t="s">
        <v>5196</v>
      </c>
      <c r="R349" s="437"/>
      <c r="S349" s="310" t="str">
        <f t="shared" si="36"/>
        <v/>
      </c>
      <c r="T349" s="310" t="s">
        <v>208</v>
      </c>
      <c r="U349" s="310" t="s">
        <v>4165</v>
      </c>
      <c r="V349" s="310" t="s">
        <v>19</v>
      </c>
      <c r="W349" s="438" t="s">
        <v>4146</v>
      </c>
      <c r="X349" s="438" t="s">
        <v>4146</v>
      </c>
      <c r="Y349" s="438" t="s">
        <v>4146</v>
      </c>
      <c r="Z349" s="438" t="s">
        <v>4146</v>
      </c>
      <c r="AA349" s="438" t="s">
        <v>4146</v>
      </c>
      <c r="AB349" s="438" t="s">
        <v>4146</v>
      </c>
      <c r="AC349" s="438" t="s">
        <v>4146</v>
      </c>
      <c r="AD349" s="438" t="s">
        <v>4146</v>
      </c>
      <c r="AE349" s="438" t="s">
        <v>4146</v>
      </c>
      <c r="AF349" s="438" t="s">
        <v>4146</v>
      </c>
      <c r="AG349" s="438" t="s">
        <v>4146</v>
      </c>
      <c r="AH349" s="438" t="s">
        <v>5197</v>
      </c>
      <c r="AI349" s="438" t="s">
        <v>5198</v>
      </c>
      <c r="AJ349" s="438" t="s">
        <v>5199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3232</v>
      </c>
      <c r="BE349" s="357" t="s">
        <v>3232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4147</v>
      </c>
      <c r="BT349" s="117"/>
    </row>
    <row r="350" spans="1:72" ht="15.75" customHeight="1">
      <c r="A350" s="129" t="s">
        <v>17</v>
      </c>
      <c r="B350" s="110" t="s">
        <v>2161</v>
      </c>
      <c r="C350" s="409" t="s">
        <v>2159</v>
      </c>
      <c r="D350" s="317">
        <v>8598875</v>
      </c>
      <c r="E350" s="311" t="s">
        <v>18</v>
      </c>
      <c r="F350" s="311" t="s">
        <v>19</v>
      </c>
      <c r="G350" s="317" t="s">
        <v>3984</v>
      </c>
      <c r="H350" s="311" t="str">
        <f>IFERROR(VLOOKUP(G350,'Cadastro de assessores'!A:B,2,FALSE),"Não Cadastrado")</f>
        <v>14739</v>
      </c>
      <c r="I350" s="311"/>
      <c r="J350" s="26" t="s">
        <v>4136</v>
      </c>
      <c r="K350" s="311" t="s">
        <v>215</v>
      </c>
      <c r="L350" s="443">
        <v>44699</v>
      </c>
      <c r="M350" s="443">
        <v>44708</v>
      </c>
      <c r="N350" s="317"/>
      <c r="O350" s="317" t="s">
        <v>4368</v>
      </c>
      <c r="P350" s="407">
        <v>0.02</v>
      </c>
      <c r="Q350" s="440" t="s">
        <v>5200</v>
      </c>
      <c r="R350" s="437"/>
      <c r="S350" s="310" t="str">
        <f t="shared" si="36"/>
        <v/>
      </c>
      <c r="T350" s="310" t="s">
        <v>208</v>
      </c>
      <c r="U350" s="317" t="s">
        <v>4674</v>
      </c>
      <c r="V350" s="310" t="s">
        <v>276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3232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2161</v>
      </c>
      <c r="C351" s="409" t="s">
        <v>2159</v>
      </c>
      <c r="D351" s="317">
        <v>8524764</v>
      </c>
      <c r="E351" s="311" t="s">
        <v>18</v>
      </c>
      <c r="F351" s="311" t="s">
        <v>19</v>
      </c>
      <c r="G351" s="317" t="s">
        <v>3984</v>
      </c>
      <c r="H351" s="311" t="str">
        <f>IFERROR(VLOOKUP(G351,'Cadastro de assessores'!A:B,2,FALSE),"Não Cadastrado")</f>
        <v>14739</v>
      </c>
      <c r="I351" s="311"/>
      <c r="J351" s="26" t="s">
        <v>4136</v>
      </c>
      <c r="K351" s="311" t="s">
        <v>215</v>
      </c>
      <c r="L351" s="443">
        <v>44691</v>
      </c>
      <c r="M351" s="443">
        <v>44698</v>
      </c>
      <c r="N351" s="317"/>
      <c r="O351" s="317" t="s">
        <v>4158</v>
      </c>
      <c r="P351" s="407">
        <v>2.5000000000000001E-2</v>
      </c>
      <c r="Q351" s="440" t="s">
        <v>5200</v>
      </c>
      <c r="R351" s="437"/>
      <c r="S351" s="310" t="str">
        <f t="shared" si="36"/>
        <v>Qualificado</v>
      </c>
      <c r="T351" s="310" t="s">
        <v>208</v>
      </c>
      <c r="U351" s="317" t="s">
        <v>4674</v>
      </c>
      <c r="V351" s="317" t="s">
        <v>276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5201</v>
      </c>
      <c r="C352" s="491" t="s">
        <v>5202</v>
      </c>
      <c r="D352" s="492">
        <v>5686058</v>
      </c>
      <c r="E352" s="310" t="s">
        <v>18</v>
      </c>
      <c r="F352" s="310" t="s">
        <v>19</v>
      </c>
      <c r="G352" s="310" t="s">
        <v>4691</v>
      </c>
      <c r="H352" s="310" t="str">
        <f>IFERROR(VLOOKUP(G352,'Cadastro de assessores'!A:B,2,FALSE),"Não Cadastrado")</f>
        <v>16130</v>
      </c>
      <c r="I352" s="310"/>
      <c r="J352" s="26" t="s">
        <v>206</v>
      </c>
      <c r="K352" s="310" t="s">
        <v>4142</v>
      </c>
      <c r="L352" s="406">
        <v>44370</v>
      </c>
      <c r="M352" s="406">
        <v>44370</v>
      </c>
      <c r="N352" s="406">
        <v>44768</v>
      </c>
      <c r="O352" s="310" t="s">
        <v>4151</v>
      </c>
      <c r="P352" s="407">
        <v>7.0000000000000001E-3</v>
      </c>
      <c r="Q352" s="440" t="s">
        <v>5203</v>
      </c>
      <c r="R352" s="437"/>
      <c r="S352" s="310" t="str">
        <f t="shared" si="36"/>
        <v>Não Qualificado</v>
      </c>
      <c r="T352" s="310" t="s">
        <v>208</v>
      </c>
      <c r="U352" s="317" t="s">
        <v>4181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4147</v>
      </c>
      <c r="BT352" s="117"/>
    </row>
    <row r="353" spans="1:72" ht="15.75" customHeight="1">
      <c r="A353" s="129" t="s">
        <v>17</v>
      </c>
      <c r="B353" s="110" t="s">
        <v>2168</v>
      </c>
      <c r="C353" s="129" t="s">
        <v>5204</v>
      </c>
      <c r="D353" s="310">
        <v>4899222</v>
      </c>
      <c r="E353" s="311" t="s">
        <v>18</v>
      </c>
      <c r="F353" s="311" t="s">
        <v>76</v>
      </c>
      <c r="G353" s="311" t="s">
        <v>351</v>
      </c>
      <c r="H353" s="311" t="str">
        <f>IFERROR(VLOOKUP(G353,'Cadastro de assessores'!A:B,2,FALSE),"Não Cadastrado")</f>
        <v>17831</v>
      </c>
      <c r="I353" s="311"/>
      <c r="J353" s="26" t="s">
        <v>215</v>
      </c>
      <c r="K353" s="311" t="s">
        <v>215</v>
      </c>
      <c r="L353" s="443">
        <v>44714</v>
      </c>
      <c r="M353" s="443">
        <v>44714</v>
      </c>
      <c r="N353" s="317"/>
      <c r="O353" s="317" t="s">
        <v>4158</v>
      </c>
      <c r="P353" s="407">
        <v>2.5000000000000001E-2</v>
      </c>
      <c r="Q353" s="440" t="s">
        <v>5205</v>
      </c>
      <c r="R353" s="437"/>
      <c r="S353" s="310" t="str">
        <f t="shared" si="36"/>
        <v/>
      </c>
      <c r="T353" s="310" t="s">
        <v>208</v>
      </c>
      <c r="U353" s="310" t="s">
        <v>4190</v>
      </c>
      <c r="V353" s="310" t="s">
        <v>76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5206</v>
      </c>
      <c r="C354" s="129" t="s">
        <v>5207</v>
      </c>
      <c r="D354" s="310">
        <v>4402972</v>
      </c>
      <c r="E354" s="311" t="s">
        <v>3223</v>
      </c>
      <c r="F354" s="311" t="s">
        <v>19</v>
      </c>
      <c r="G354" s="311" t="s">
        <v>3223</v>
      </c>
      <c r="H354" s="311" t="str">
        <f>IFERROR(VLOOKUP(G354,'Cadastro de assessores'!A:B,2,FALSE),"Não Cadastrado")</f>
        <v>18986</v>
      </c>
      <c r="I354" s="311"/>
      <c r="J354" s="26" t="s">
        <v>4136</v>
      </c>
      <c r="K354" s="310" t="s">
        <v>224</v>
      </c>
      <c r="L354" s="435">
        <v>44063</v>
      </c>
      <c r="M354" s="435">
        <v>44068</v>
      </c>
      <c r="N354" s="310"/>
      <c r="O354" s="310" t="s">
        <v>4143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208</v>
      </c>
      <c r="U354" s="310" t="s">
        <v>4208</v>
      </c>
      <c r="V354" s="310" t="s">
        <v>19</v>
      </c>
      <c r="W354" s="438" t="s">
        <v>4146</v>
      </c>
      <c r="X354" s="438" t="s">
        <v>4146</v>
      </c>
      <c r="Y354" s="438" t="s">
        <v>4146</v>
      </c>
      <c r="Z354" s="438" t="s">
        <v>4146</v>
      </c>
      <c r="AA354" s="438" t="s">
        <v>4146</v>
      </c>
      <c r="AB354" s="438" t="s">
        <v>4146</v>
      </c>
      <c r="AC354" s="438" t="s">
        <v>4146</v>
      </c>
      <c r="AD354" s="438" t="s">
        <v>4146</v>
      </c>
      <c r="AE354" s="438" t="s">
        <v>4146</v>
      </c>
      <c r="AF354" s="438" t="s">
        <v>4146</v>
      </c>
      <c r="AG354" s="438" t="s">
        <v>5208</v>
      </c>
      <c r="AH354" s="438" t="s">
        <v>5209</v>
      </c>
      <c r="AI354" s="438" t="s">
        <v>5210</v>
      </c>
      <c r="AJ354" s="438" t="s">
        <v>5211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3232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5212</v>
      </c>
      <c r="C355" s="129" t="s">
        <v>5213</v>
      </c>
      <c r="D355" s="310">
        <v>4681835</v>
      </c>
      <c r="E355" s="310" t="s">
        <v>204</v>
      </c>
      <c r="F355" s="310" t="s">
        <v>19</v>
      </c>
      <c r="G355" s="310" t="s">
        <v>4322</v>
      </c>
      <c r="H355" s="310" t="str">
        <f>IFERROR(VLOOKUP(G355,'Cadastro de assessores'!A:B,2,FALSE),"Não Cadastrado")</f>
        <v>16459</v>
      </c>
      <c r="I355" s="310"/>
      <c r="J355" s="26" t="s">
        <v>206</v>
      </c>
      <c r="K355" s="310" t="s">
        <v>4142</v>
      </c>
      <c r="L355" s="406">
        <v>44204</v>
      </c>
      <c r="M355" s="406">
        <v>44204</v>
      </c>
      <c r="N355" s="406">
        <v>44713</v>
      </c>
      <c r="O355" s="310" t="s">
        <v>4137</v>
      </c>
      <c r="P355" s="407">
        <v>0.02</v>
      </c>
      <c r="Q355" s="440" t="s">
        <v>5214</v>
      </c>
      <c r="R355" s="437"/>
      <c r="S355" s="310" t="str">
        <f t="shared" si="36"/>
        <v>Não Qualificado</v>
      </c>
      <c r="T355" s="310" t="s">
        <v>208</v>
      </c>
      <c r="U355" s="310" t="s">
        <v>4145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3232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4147</v>
      </c>
      <c r="BT355" s="117"/>
    </row>
    <row r="356" spans="1:72" ht="15.75" customHeight="1">
      <c r="A356" s="129" t="s">
        <v>17</v>
      </c>
      <c r="B356" s="110" t="s">
        <v>5215</v>
      </c>
      <c r="C356" s="129" t="s">
        <v>5216</v>
      </c>
      <c r="D356" s="310">
        <v>4557602</v>
      </c>
      <c r="E356" s="311" t="s">
        <v>204</v>
      </c>
      <c r="F356" s="311" t="s">
        <v>19</v>
      </c>
      <c r="G356" s="311" t="s">
        <v>1889</v>
      </c>
      <c r="H356" s="311" t="str">
        <f>IFERROR(VLOOKUP(G356,'Cadastro de assessores'!A:B,2,FALSE),"Não Cadastrado")</f>
        <v>17243</v>
      </c>
      <c r="I356" s="311"/>
      <c r="J356" s="26" t="s">
        <v>4136</v>
      </c>
      <c r="K356" s="311" t="s">
        <v>215</v>
      </c>
      <c r="L356" s="435">
        <v>44165</v>
      </c>
      <c r="M356" s="435">
        <v>44169</v>
      </c>
      <c r="N356" s="310"/>
      <c r="O356" s="310" t="s">
        <v>4137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208</v>
      </c>
      <c r="U356" s="310" t="s">
        <v>4278</v>
      </c>
      <c r="V356" s="310" t="s">
        <v>19</v>
      </c>
      <c r="W356" s="438" t="s">
        <v>4146</v>
      </c>
      <c r="X356" s="438" t="s">
        <v>4146</v>
      </c>
      <c r="Y356" s="438" t="s">
        <v>4146</v>
      </c>
      <c r="Z356" s="438" t="s">
        <v>4146</v>
      </c>
      <c r="AA356" s="438" t="s">
        <v>4146</v>
      </c>
      <c r="AB356" s="438" t="s">
        <v>4146</v>
      </c>
      <c r="AC356" s="438" t="s">
        <v>4146</v>
      </c>
      <c r="AD356" s="438" t="s">
        <v>4146</v>
      </c>
      <c r="AE356" s="438" t="s">
        <v>4146</v>
      </c>
      <c r="AF356" s="438" t="s">
        <v>4146</v>
      </c>
      <c r="AG356" s="438" t="s">
        <v>4146</v>
      </c>
      <c r="AH356" s="438" t="s">
        <v>4146</v>
      </c>
      <c r="AI356" s="438" t="s">
        <v>4146</v>
      </c>
      <c r="AJ356" s="438" t="s">
        <v>4146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4147</v>
      </c>
      <c r="BT356" s="117"/>
    </row>
    <row r="357" spans="1:72" ht="15.75" customHeight="1">
      <c r="A357" s="129" t="s">
        <v>17</v>
      </c>
      <c r="B357" s="110" t="s">
        <v>5217</v>
      </c>
      <c r="C357" s="409" t="s">
        <v>2220</v>
      </c>
      <c r="D357" s="325">
        <v>8993002</v>
      </c>
      <c r="E357" s="310" t="s">
        <v>18</v>
      </c>
      <c r="F357" s="310" t="s">
        <v>76</v>
      </c>
      <c r="G357" s="310" t="s">
        <v>229</v>
      </c>
      <c r="H357" s="311" t="str">
        <f>IFERROR(VLOOKUP(G357,'Cadastro de assessores'!A:B,2,FALSE),"Não Cadastrado")</f>
        <v>18890</v>
      </c>
      <c r="I357" s="311"/>
      <c r="J357" s="26" t="s">
        <v>4136</v>
      </c>
      <c r="K357" s="310" t="s">
        <v>215</v>
      </c>
      <c r="L357" s="406">
        <v>44768</v>
      </c>
      <c r="M357" s="406">
        <v>44769</v>
      </c>
      <c r="N357" s="410"/>
      <c r="O357" s="317" t="s">
        <v>5218</v>
      </c>
      <c r="P357" s="407">
        <v>0.01</v>
      </c>
      <c r="Q357" s="178" t="s">
        <v>4257</v>
      </c>
      <c r="R357" s="437"/>
      <c r="S357" s="310"/>
      <c r="T357" s="310" t="s">
        <v>208</v>
      </c>
      <c r="U357" s="324"/>
      <c r="V357" s="310" t="s">
        <v>117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5217</v>
      </c>
      <c r="C358" s="409" t="s">
        <v>2220</v>
      </c>
      <c r="D358" s="481">
        <v>8688674</v>
      </c>
      <c r="E358" s="310" t="s">
        <v>18</v>
      </c>
      <c r="F358" s="310" t="s">
        <v>76</v>
      </c>
      <c r="G358" s="310" t="s">
        <v>229</v>
      </c>
      <c r="H358" s="311" t="str">
        <f>IFERROR(VLOOKUP(G358,'Cadastro de assessores'!A:B,2,FALSE),"Não Cadastrado")</f>
        <v>18890</v>
      </c>
      <c r="I358" s="311"/>
      <c r="J358" s="26" t="s">
        <v>4136</v>
      </c>
      <c r="K358" s="310" t="s">
        <v>215</v>
      </c>
      <c r="L358" s="406">
        <v>44713</v>
      </c>
      <c r="M358" s="406">
        <v>44714</v>
      </c>
      <c r="N358" s="410"/>
      <c r="O358" s="317" t="s">
        <v>4813</v>
      </c>
      <c r="P358" s="407">
        <v>1.2E-2</v>
      </c>
      <c r="Q358" s="178" t="s">
        <v>4257</v>
      </c>
      <c r="R358" s="437"/>
      <c r="S358" s="310" t="s">
        <v>324</v>
      </c>
      <c r="T358" s="310" t="s">
        <v>208</v>
      </c>
      <c r="U358" s="324" t="s">
        <v>4190</v>
      </c>
      <c r="V358" s="310" t="s">
        <v>76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3232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5219</v>
      </c>
      <c r="C359" s="409" t="s">
        <v>5220</v>
      </c>
      <c r="D359" s="317">
        <v>5593800</v>
      </c>
      <c r="E359" s="310" t="s">
        <v>18</v>
      </c>
      <c r="F359" s="310" t="s">
        <v>76</v>
      </c>
      <c r="G359" s="310" t="s">
        <v>88</v>
      </c>
      <c r="H359" s="317" t="str">
        <f>IFERROR(VLOOKUP(G359,'Cadastro de assessores'!A:B,2,FALSE),"Não Cadastrado")</f>
        <v>18009</v>
      </c>
      <c r="I359" s="317"/>
      <c r="J359" s="26" t="s">
        <v>206</v>
      </c>
      <c r="K359" s="310" t="s">
        <v>4142</v>
      </c>
      <c r="L359" s="406">
        <v>44344</v>
      </c>
      <c r="M359" s="406">
        <v>44344</v>
      </c>
      <c r="N359" s="410">
        <v>44711</v>
      </c>
      <c r="O359" s="317" t="s">
        <v>4137</v>
      </c>
      <c r="P359" s="407">
        <v>0.02</v>
      </c>
      <c r="Q359" s="178" t="s">
        <v>5221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208</v>
      </c>
      <c r="U359" s="324" t="s">
        <v>4195</v>
      </c>
      <c r="V359" s="310" t="s">
        <v>276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3232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4147</v>
      </c>
      <c r="BT359" s="117"/>
    </row>
    <row r="360" spans="1:72" ht="15.75" customHeight="1">
      <c r="A360" s="129" t="s">
        <v>17</v>
      </c>
      <c r="B360" s="110" t="s">
        <v>5222</v>
      </c>
      <c r="C360" s="409" t="s">
        <v>5223</v>
      </c>
      <c r="D360" s="317">
        <v>6493585</v>
      </c>
      <c r="E360" s="311" t="s">
        <v>204</v>
      </c>
      <c r="F360" s="311" t="s">
        <v>19</v>
      </c>
      <c r="G360" s="311" t="s">
        <v>4211</v>
      </c>
      <c r="H360" s="446" t="str">
        <f>IFERROR(VLOOKUP(G360,'Cadastro de assessores'!A:B,2,FALSE),"Não Cadastrado")</f>
        <v>1298</v>
      </c>
      <c r="I360" s="446"/>
      <c r="J360" s="26" t="s">
        <v>4136</v>
      </c>
      <c r="K360" s="311" t="s">
        <v>215</v>
      </c>
      <c r="L360" s="435">
        <v>44449</v>
      </c>
      <c r="M360" s="435">
        <v>44452</v>
      </c>
      <c r="N360" s="446"/>
      <c r="O360" s="446" t="s">
        <v>4154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208</v>
      </c>
      <c r="U360" s="325" t="s">
        <v>4443</v>
      </c>
      <c r="V360" s="310" t="s">
        <v>276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5224</v>
      </c>
      <c r="C361" s="409" t="s">
        <v>5225</v>
      </c>
      <c r="D361" s="317">
        <v>6980115</v>
      </c>
      <c r="E361" s="317" t="s">
        <v>18</v>
      </c>
      <c r="F361" s="317" t="s">
        <v>76</v>
      </c>
      <c r="G361" s="317" t="s">
        <v>4483</v>
      </c>
      <c r="H361" s="317" t="str">
        <f>IFERROR(VLOOKUP(G361,'Cadastro de assessores'!A:B,2,FALSE),"Não Cadastrado")</f>
        <v>14294</v>
      </c>
      <c r="I361" s="317"/>
      <c r="J361" s="26" t="s">
        <v>206</v>
      </c>
      <c r="K361" s="310" t="s">
        <v>4142</v>
      </c>
      <c r="L361" s="439">
        <v>44517</v>
      </c>
      <c r="M361" s="439">
        <v>44517</v>
      </c>
      <c r="N361" s="410">
        <v>44816</v>
      </c>
      <c r="O361" s="317" t="s">
        <v>4191</v>
      </c>
      <c r="P361" s="407">
        <v>8.0000000000000002E-3</v>
      </c>
      <c r="Q361" s="329" t="s">
        <v>5226</v>
      </c>
      <c r="R361" s="437"/>
      <c r="S361" s="310" t="str">
        <f t="shared" si="37"/>
        <v>Não Qualificado</v>
      </c>
      <c r="T361" s="310" t="s">
        <v>208</v>
      </c>
      <c r="U361" s="325" t="s">
        <v>5227</v>
      </c>
      <c r="V361" s="310" t="s">
        <v>276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4147</v>
      </c>
      <c r="BT361" s="117"/>
    </row>
    <row r="362" spans="1:72" ht="15.75" customHeight="1">
      <c r="A362" s="129" t="s">
        <v>17</v>
      </c>
      <c r="B362" s="110" t="s">
        <v>5228</v>
      </c>
      <c r="C362" s="409" t="s">
        <v>5229</v>
      </c>
      <c r="D362" s="317">
        <v>7719774</v>
      </c>
      <c r="E362" s="311" t="s">
        <v>204</v>
      </c>
      <c r="F362" s="311" t="s">
        <v>19</v>
      </c>
      <c r="G362" s="311" t="s">
        <v>4202</v>
      </c>
      <c r="H362" s="446" t="str">
        <f>IFERROR(VLOOKUP(G362,'Cadastro de assessores'!A:B,2,FALSE),"Não Cadastrado")</f>
        <v>1441</v>
      </c>
      <c r="I362" s="446"/>
      <c r="J362" s="26" t="s">
        <v>206</v>
      </c>
      <c r="K362" s="311" t="s">
        <v>215</v>
      </c>
      <c r="L362" s="435">
        <v>44585</v>
      </c>
      <c r="M362" s="435">
        <v>44599</v>
      </c>
      <c r="N362" s="467">
        <v>44886</v>
      </c>
      <c r="O362" s="317" t="s">
        <v>4191</v>
      </c>
      <c r="P362" s="407">
        <v>8.0000000000000002E-3</v>
      </c>
      <c r="Q362" s="178" t="s">
        <v>5230</v>
      </c>
      <c r="R362" s="437"/>
      <c r="S362" s="310" t="str">
        <f t="shared" si="37"/>
        <v>Não Qualificado</v>
      </c>
      <c r="T362" s="310" t="s">
        <v>208</v>
      </c>
      <c r="U362" s="317" t="s">
        <v>4527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4147</v>
      </c>
      <c r="BT362" s="117"/>
    </row>
    <row r="363" spans="1:72" ht="15.75" customHeight="1">
      <c r="A363" s="129" t="s">
        <v>17</v>
      </c>
      <c r="B363" s="110" t="s">
        <v>2241</v>
      </c>
      <c r="C363" s="409" t="s">
        <v>5231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4136</v>
      </c>
      <c r="K363" s="311" t="s">
        <v>215</v>
      </c>
      <c r="L363" s="435">
        <v>44460</v>
      </c>
      <c r="M363" s="435">
        <v>44460</v>
      </c>
      <c r="N363" s="317"/>
      <c r="O363" s="317" t="s">
        <v>4151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208</v>
      </c>
      <c r="U363" s="317" t="s">
        <v>5232</v>
      </c>
      <c r="V363" s="310" t="s">
        <v>276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2247</v>
      </c>
      <c r="C364" s="409" t="s">
        <v>5233</v>
      </c>
      <c r="D364" s="317">
        <v>6065019</v>
      </c>
      <c r="E364" s="311" t="s">
        <v>18</v>
      </c>
      <c r="F364" s="310" t="s">
        <v>76</v>
      </c>
      <c r="G364" s="310" t="s">
        <v>229</v>
      </c>
      <c r="H364" s="311" t="str">
        <f>IFERROR(VLOOKUP(G364,'Cadastro de assessores'!A:B,2,FALSE),"Não Cadastrado")</f>
        <v>18890</v>
      </c>
      <c r="I364" s="311"/>
      <c r="J364" s="26" t="s">
        <v>4136</v>
      </c>
      <c r="K364" s="310" t="s">
        <v>215</v>
      </c>
      <c r="L364" s="406">
        <v>44746</v>
      </c>
      <c r="M364" s="406">
        <v>44749</v>
      </c>
      <c r="N364" s="310"/>
      <c r="O364" s="310" t="s">
        <v>4151</v>
      </c>
      <c r="P364" s="407">
        <v>7.0000000000000001E-3</v>
      </c>
      <c r="Q364" s="440" t="s">
        <v>4257</v>
      </c>
      <c r="R364" s="437"/>
      <c r="S364" s="310" t="s">
        <v>324</v>
      </c>
      <c r="T364" s="310" t="s">
        <v>208</v>
      </c>
      <c r="U364" s="310" t="s">
        <v>4190</v>
      </c>
      <c r="V364" s="310" t="s">
        <v>76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3232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2251</v>
      </c>
      <c r="C365" s="409" t="s">
        <v>2248</v>
      </c>
      <c r="D365" s="317">
        <v>8688629</v>
      </c>
      <c r="E365" s="310" t="s">
        <v>18</v>
      </c>
      <c r="F365" s="310" t="s">
        <v>76</v>
      </c>
      <c r="G365" s="310" t="s">
        <v>229</v>
      </c>
      <c r="H365" s="311" t="str">
        <f>IFERROR(VLOOKUP(G365,'Cadastro de assessores'!A:B,2,FALSE),"Não Cadastrado")</f>
        <v>18890</v>
      </c>
      <c r="I365" s="311"/>
      <c r="J365" s="26" t="s">
        <v>4136</v>
      </c>
      <c r="K365" s="310" t="s">
        <v>215</v>
      </c>
      <c r="L365" s="406">
        <v>44712</v>
      </c>
      <c r="M365" s="406">
        <v>44714</v>
      </c>
      <c r="N365" s="310"/>
      <c r="O365" s="310" t="s">
        <v>4813</v>
      </c>
      <c r="P365" s="407">
        <v>1.2E-2</v>
      </c>
      <c r="Q365" s="440" t="s">
        <v>4257</v>
      </c>
      <c r="R365" s="437"/>
      <c r="S365" s="310"/>
      <c r="T365" s="310" t="s">
        <v>208</v>
      </c>
      <c r="U365" s="310" t="s">
        <v>4190</v>
      </c>
      <c r="V365" s="310" t="s">
        <v>76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3232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2256</v>
      </c>
      <c r="C366" s="129" t="s">
        <v>2253</v>
      </c>
      <c r="D366" s="310">
        <v>9268978</v>
      </c>
      <c r="E366" s="311" t="s">
        <v>18</v>
      </c>
      <c r="F366" s="311" t="s">
        <v>76</v>
      </c>
      <c r="G366" s="311" t="s">
        <v>77</v>
      </c>
      <c r="H366" s="311">
        <f>IFERROR(VLOOKUP(G366,'Cadastro de assessores'!A:B,2,FALSE),"Não Cadastrado")</f>
        <v>12331</v>
      </c>
      <c r="I366" s="311"/>
      <c r="J366" s="26" t="s">
        <v>4136</v>
      </c>
      <c r="K366" s="310"/>
      <c r="L366" s="406">
        <v>44826</v>
      </c>
      <c r="M366" s="406">
        <v>44832</v>
      </c>
      <c r="N366" s="310"/>
      <c r="O366" s="310" t="s">
        <v>4151</v>
      </c>
      <c r="P366" s="407">
        <v>0.01</v>
      </c>
      <c r="Q366" s="440" t="s">
        <v>5234</v>
      </c>
      <c r="R366" s="437"/>
      <c r="S366" s="310"/>
      <c r="T366" s="310"/>
      <c r="U366" s="310"/>
      <c r="V366" s="310" t="s">
        <v>76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5235</v>
      </c>
      <c r="C367" s="129" t="s">
        <v>5236</v>
      </c>
      <c r="D367" s="310">
        <v>4488691</v>
      </c>
      <c r="E367" s="311" t="s">
        <v>18</v>
      </c>
      <c r="F367" s="311" t="s">
        <v>19</v>
      </c>
      <c r="G367" s="311" t="s">
        <v>4141</v>
      </c>
      <c r="H367" s="311" t="str">
        <f>IFERROR(VLOOKUP(G367,'Cadastro de assessores'!A:B,2,FALSE),"Não Cadastrado")</f>
        <v>17679</v>
      </c>
      <c r="I367" s="311"/>
      <c r="J367" s="26" t="s">
        <v>4136</v>
      </c>
      <c r="K367" s="310" t="s">
        <v>224</v>
      </c>
      <c r="L367" s="310" t="s">
        <v>3443</v>
      </c>
      <c r="M367" s="456" t="s">
        <v>4526</v>
      </c>
      <c r="N367" s="310"/>
      <c r="O367" s="310" t="s">
        <v>4154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208</v>
      </c>
      <c r="U367" s="310" t="s">
        <v>4160</v>
      </c>
      <c r="V367" s="310" t="s">
        <v>19</v>
      </c>
      <c r="W367" s="438" t="s">
        <v>4146</v>
      </c>
      <c r="X367" s="438" t="s">
        <v>4146</v>
      </c>
      <c r="Y367" s="438" t="s">
        <v>4146</v>
      </c>
      <c r="Z367" s="438" t="s">
        <v>4146</v>
      </c>
      <c r="AA367" s="438" t="s">
        <v>4146</v>
      </c>
      <c r="AB367" s="438" t="s">
        <v>4146</v>
      </c>
      <c r="AC367" s="438" t="s">
        <v>4146</v>
      </c>
      <c r="AD367" s="438" t="s">
        <v>4146</v>
      </c>
      <c r="AE367" s="438" t="s">
        <v>4146</v>
      </c>
      <c r="AF367" s="438" t="s">
        <v>4146</v>
      </c>
      <c r="AG367" s="438" t="s">
        <v>4146</v>
      </c>
      <c r="AH367" s="438" t="s">
        <v>4146</v>
      </c>
      <c r="AI367" s="438" t="s">
        <v>4146</v>
      </c>
      <c r="AJ367" s="438" t="s">
        <v>4146</v>
      </c>
      <c r="AK367" s="357" t="s">
        <v>3443</v>
      </c>
      <c r="AL367" s="357"/>
      <c r="AM367" s="357" t="s">
        <v>3443</v>
      </c>
      <c r="AN367" s="357" t="s">
        <v>3443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3232</v>
      </c>
      <c r="BE367" s="357" t="s">
        <v>3232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2279</v>
      </c>
      <c r="C368" s="129" t="s">
        <v>5237</v>
      </c>
      <c r="D368" s="442">
        <v>3247402</v>
      </c>
      <c r="E368" s="311" t="s">
        <v>18</v>
      </c>
      <c r="F368" s="311" t="s">
        <v>76</v>
      </c>
      <c r="G368" s="311" t="s">
        <v>77</v>
      </c>
      <c r="H368" s="446">
        <f>IFERROR(VLOOKUP(G368,'Cadastro de assessores'!A:B,2,FALSE),"Não Cadastrado")</f>
        <v>12331</v>
      </c>
      <c r="I368" s="446"/>
      <c r="J368" s="26" t="s">
        <v>4136</v>
      </c>
      <c r="K368" s="311" t="s">
        <v>215</v>
      </c>
      <c r="L368" s="435">
        <v>44673</v>
      </c>
      <c r="M368" s="435">
        <v>44673</v>
      </c>
      <c r="N368" s="317"/>
      <c r="O368" s="317" t="s">
        <v>4154</v>
      </c>
      <c r="P368" s="407">
        <v>1.2E-2</v>
      </c>
      <c r="Q368" s="329" t="s">
        <v>5238</v>
      </c>
      <c r="R368" s="437"/>
      <c r="S368" s="310" t="str">
        <f t="shared" si="38"/>
        <v>Não Qualificado</v>
      </c>
      <c r="T368" s="310" t="s">
        <v>208</v>
      </c>
      <c r="U368" s="317" t="s">
        <v>4190</v>
      </c>
      <c r="V368" s="310" t="s">
        <v>76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4147</v>
      </c>
      <c r="BT368" s="117"/>
    </row>
    <row r="369" spans="1:72" ht="15.75" customHeight="1">
      <c r="A369" s="129" t="s">
        <v>17</v>
      </c>
      <c r="B369" s="110" t="s">
        <v>2294</v>
      </c>
      <c r="C369" s="409" t="s">
        <v>5239</v>
      </c>
      <c r="D369" s="317">
        <v>6000381</v>
      </c>
      <c r="E369" s="311" t="s">
        <v>204</v>
      </c>
      <c r="F369" s="311" t="s">
        <v>19</v>
      </c>
      <c r="G369" s="311" t="s">
        <v>97</v>
      </c>
      <c r="H369" s="311">
        <f>IFERROR(VLOOKUP(G369,'Cadastro de assessores'!A:B,2,FALSE),"Não Cadastrado")</f>
        <v>12344</v>
      </c>
      <c r="I369" s="311"/>
      <c r="J369" s="26" t="s">
        <v>4136</v>
      </c>
      <c r="K369" s="311" t="s">
        <v>215</v>
      </c>
      <c r="L369" s="435">
        <v>44404</v>
      </c>
      <c r="M369" s="435">
        <v>44404</v>
      </c>
      <c r="N369" s="310"/>
      <c r="O369" s="310" t="s">
        <v>4154</v>
      </c>
      <c r="P369" s="407">
        <v>1.2E-2</v>
      </c>
      <c r="Q369" s="178" t="s">
        <v>5240</v>
      </c>
      <c r="R369" s="437"/>
      <c r="S369" s="310" t="str">
        <f t="shared" si="38"/>
        <v>Não Qualificado</v>
      </c>
      <c r="T369" s="310" t="s">
        <v>208</v>
      </c>
      <c r="U369" s="317" t="s">
        <v>4181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5241</v>
      </c>
      <c r="C370" s="409" t="s">
        <v>5242</v>
      </c>
      <c r="D370" s="317">
        <v>3081966</v>
      </c>
      <c r="E370" s="311" t="s">
        <v>18</v>
      </c>
      <c r="F370" s="311" t="s">
        <v>19</v>
      </c>
      <c r="G370" s="311" t="s">
        <v>338</v>
      </c>
      <c r="H370" s="317" t="str">
        <f>IFERROR(VLOOKUP(G370,'Cadastro de assessores'!A:B,2,FALSE),"Não Cadastrado")</f>
        <v>18993</v>
      </c>
      <c r="I370" s="317"/>
      <c r="J370" s="26" t="s">
        <v>4136</v>
      </c>
      <c r="K370" s="311" t="s">
        <v>215</v>
      </c>
      <c r="L370" s="436">
        <v>44488</v>
      </c>
      <c r="M370" s="436">
        <v>44498</v>
      </c>
      <c r="N370" s="317"/>
      <c r="O370" s="317" t="s">
        <v>4151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208</v>
      </c>
      <c r="U370" s="317" t="s">
        <v>4398</v>
      </c>
      <c r="V370" s="310" t="s">
        <v>131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5243</v>
      </c>
      <c r="C371" s="110" t="s">
        <v>5244</v>
      </c>
      <c r="D371" s="311">
        <v>4848711</v>
      </c>
      <c r="E371" s="311" t="s">
        <v>204</v>
      </c>
      <c r="F371" s="311" t="s">
        <v>19</v>
      </c>
      <c r="G371" s="311" t="s">
        <v>4416</v>
      </c>
      <c r="H371" s="311" t="str">
        <f>IFERROR(VLOOKUP(G371,'Cadastro de assessores'!A:B,2,FALSE),"Não Cadastrado")</f>
        <v>15049</v>
      </c>
      <c r="I371" s="311"/>
      <c r="J371" s="26" t="s">
        <v>4136</v>
      </c>
      <c r="K371" s="311" t="s">
        <v>215</v>
      </c>
      <c r="L371" s="435">
        <v>44236</v>
      </c>
      <c r="M371" s="435">
        <v>44236</v>
      </c>
      <c r="N371" s="310"/>
      <c r="O371" s="310" t="s">
        <v>4154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208</v>
      </c>
      <c r="U371" s="310" t="s">
        <v>4160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4146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4011</v>
      </c>
      <c r="C372" s="129" t="s">
        <v>4009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206</v>
      </c>
      <c r="K372" s="310" t="s">
        <v>4142</v>
      </c>
      <c r="L372" s="406">
        <v>43699</v>
      </c>
      <c r="M372" s="406">
        <v>43699</v>
      </c>
      <c r="N372" s="310"/>
      <c r="O372" s="310" t="s">
        <v>4143</v>
      </c>
      <c r="P372" s="407">
        <v>1.4999999999999999E-2</v>
      </c>
      <c r="Q372" s="440" t="s">
        <v>5245</v>
      </c>
      <c r="R372" s="437"/>
      <c r="S372" s="310" t="str">
        <f t="shared" si="38"/>
        <v>Não Qualificado</v>
      </c>
      <c r="T372" s="310" t="s">
        <v>208</v>
      </c>
      <c r="U372" s="310" t="s">
        <v>4316</v>
      </c>
      <c r="V372" s="310" t="s">
        <v>76</v>
      </c>
      <c r="W372" s="438" t="s">
        <v>5246</v>
      </c>
      <c r="X372" s="438"/>
      <c r="Y372" s="438" t="s">
        <v>5247</v>
      </c>
      <c r="Z372" s="438" t="s">
        <v>4146</v>
      </c>
      <c r="AA372" s="438" t="s">
        <v>4146</v>
      </c>
      <c r="AB372" s="438" t="s">
        <v>4146</v>
      </c>
      <c r="AC372" s="438" t="s">
        <v>4146</v>
      </c>
      <c r="AD372" s="438" t="s">
        <v>4146</v>
      </c>
      <c r="AE372" s="438" t="s">
        <v>4146</v>
      </c>
      <c r="AF372" s="438" t="s">
        <v>4146</v>
      </c>
      <c r="AG372" s="438" t="s">
        <v>4146</v>
      </c>
      <c r="AH372" s="438"/>
      <c r="AI372" s="438"/>
      <c r="AJ372" s="438"/>
      <c r="AK372" s="357"/>
      <c r="AL372" s="357"/>
      <c r="AM372" s="357" t="s">
        <v>3443</v>
      </c>
      <c r="AN372" s="357" t="s">
        <v>3443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3232</v>
      </c>
      <c r="BE372" s="357" t="s">
        <v>3232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4147</v>
      </c>
      <c r="BT372" s="117"/>
    </row>
    <row r="373" spans="1:72" ht="15.75" customHeight="1">
      <c r="A373" s="129" t="s">
        <v>17</v>
      </c>
      <c r="B373" s="110" t="s">
        <v>2303</v>
      </c>
      <c r="C373" s="461" t="s">
        <v>5248</v>
      </c>
      <c r="D373" s="442">
        <v>188081</v>
      </c>
      <c r="E373" s="311" t="s">
        <v>18</v>
      </c>
      <c r="F373" s="311" t="s">
        <v>19</v>
      </c>
      <c r="G373" s="311" t="s">
        <v>266</v>
      </c>
      <c r="H373" s="310">
        <f>IFERROR(VLOOKUP(G373,'Cadastro de assessores'!A:B,2,FALSE),"Não Cadastrado")</f>
        <v>12332</v>
      </c>
      <c r="I373" s="310"/>
      <c r="J373" s="26" t="s">
        <v>4136</v>
      </c>
      <c r="K373" s="311" t="s">
        <v>215</v>
      </c>
      <c r="L373" s="406">
        <v>44770</v>
      </c>
      <c r="M373" s="406">
        <v>44774</v>
      </c>
      <c r="N373" s="310"/>
      <c r="O373" s="310" t="s">
        <v>4151</v>
      </c>
      <c r="P373" s="407">
        <v>7.0000000000000001E-3</v>
      </c>
      <c r="Q373" s="465"/>
      <c r="R373" s="437"/>
      <c r="S373" s="310"/>
      <c r="T373" s="310"/>
      <c r="U373" s="310"/>
      <c r="V373" s="310" t="s">
        <v>276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2308</v>
      </c>
      <c r="C374" s="461" t="s">
        <v>2305</v>
      </c>
      <c r="D374" s="442">
        <v>2834519</v>
      </c>
      <c r="E374" s="311" t="s">
        <v>18</v>
      </c>
      <c r="F374" s="311" t="s">
        <v>76</v>
      </c>
      <c r="G374" s="311" t="s">
        <v>77</v>
      </c>
      <c r="H374" s="446">
        <f>IFERROR(VLOOKUP(G374,'Cadastro de assessores'!A:B,2,FALSE),"Não Cadastrado")</f>
        <v>12331</v>
      </c>
      <c r="I374" s="446"/>
      <c r="J374" s="26" t="s">
        <v>4136</v>
      </c>
      <c r="K374" s="311" t="s">
        <v>215</v>
      </c>
      <c r="L374" s="406">
        <v>44596</v>
      </c>
      <c r="M374" s="406">
        <v>44614</v>
      </c>
      <c r="N374" s="310"/>
      <c r="O374" s="310" t="s">
        <v>4143</v>
      </c>
      <c r="P374" s="407">
        <v>1.4999999999999999E-2</v>
      </c>
      <c r="Q374" s="440" t="s">
        <v>5249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208</v>
      </c>
      <c r="U374" s="310" t="s">
        <v>4190</v>
      </c>
      <c r="V374" s="310" t="s">
        <v>76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5250</v>
      </c>
      <c r="D375" s="310">
        <v>4854627</v>
      </c>
      <c r="E375" s="310" t="s">
        <v>18</v>
      </c>
      <c r="F375" s="310" t="s">
        <v>76</v>
      </c>
      <c r="G375" s="310" t="s">
        <v>88</v>
      </c>
      <c r="H375" s="310" t="str">
        <f>IFERROR(VLOOKUP(G375,'Cadastro de assessores'!A:B,2,FALSE),"Não Cadastrado")</f>
        <v>18009</v>
      </c>
      <c r="I375" s="310"/>
      <c r="J375" s="26" t="s">
        <v>206</v>
      </c>
      <c r="K375" s="310" t="s">
        <v>4142</v>
      </c>
      <c r="L375" s="406">
        <v>44237</v>
      </c>
      <c r="M375" s="406">
        <v>44237</v>
      </c>
      <c r="N375" s="406">
        <v>44613</v>
      </c>
      <c r="O375" s="310" t="s">
        <v>4143</v>
      </c>
      <c r="P375" s="407">
        <v>1.4999999999999999E-2</v>
      </c>
      <c r="Q375" s="440" t="s">
        <v>5251</v>
      </c>
      <c r="R375" s="437"/>
      <c r="S375" s="310" t="str">
        <f t="shared" si="39"/>
        <v/>
      </c>
      <c r="T375" s="310" t="s">
        <v>208</v>
      </c>
      <c r="U375" s="310" t="s">
        <v>4195</v>
      </c>
      <c r="V375" s="310" t="s">
        <v>276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3232</v>
      </c>
      <c r="BE375" s="357" t="s">
        <v>3232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4147</v>
      </c>
      <c r="BT375" s="117"/>
    </row>
    <row r="376" spans="1:72" ht="15.75" customHeight="1">
      <c r="A376" s="129" t="s">
        <v>17</v>
      </c>
      <c r="B376" s="110" t="s">
        <v>5252</v>
      </c>
      <c r="C376" s="409" t="s">
        <v>5253</v>
      </c>
      <c r="D376" s="317">
        <v>5378763</v>
      </c>
      <c r="E376" s="310" t="s">
        <v>18</v>
      </c>
      <c r="F376" s="310" t="s">
        <v>76</v>
      </c>
      <c r="G376" s="310" t="s">
        <v>88</v>
      </c>
      <c r="H376" s="310" t="str">
        <f>IFERROR(VLOOKUP(G376,'Cadastro de assessores'!A:B,2,FALSE),"Não Cadastrado")</f>
        <v>18009</v>
      </c>
      <c r="I376" s="310"/>
      <c r="J376" s="26" t="s">
        <v>206</v>
      </c>
      <c r="K376" s="310" t="s">
        <v>4142</v>
      </c>
      <c r="L376" s="310" t="s">
        <v>3443</v>
      </c>
      <c r="M376" s="310" t="s">
        <v>3443</v>
      </c>
      <c r="N376" s="406">
        <v>44619</v>
      </c>
      <c r="O376" s="310" t="s">
        <v>4158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208</v>
      </c>
      <c r="U376" s="310" t="s">
        <v>4195</v>
      </c>
      <c r="V376" s="310" t="s">
        <v>276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3232</v>
      </c>
      <c r="BE376" s="357" t="s">
        <v>3232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4147</v>
      </c>
      <c r="BT376" s="117"/>
    </row>
    <row r="377" spans="1:72" ht="15.75" customHeight="1">
      <c r="A377" s="129" t="s">
        <v>17</v>
      </c>
      <c r="B377" s="110" t="s">
        <v>5254</v>
      </c>
      <c r="C377" s="409" t="s">
        <v>5255</v>
      </c>
      <c r="D377" s="317">
        <v>5947531</v>
      </c>
      <c r="E377" s="311" t="s">
        <v>18</v>
      </c>
      <c r="F377" s="311" t="s">
        <v>76</v>
      </c>
      <c r="G377" s="311" t="s">
        <v>88</v>
      </c>
      <c r="H377" s="311" t="str">
        <f>IFERROR(VLOOKUP(G377,'Cadastro de assessores'!A:B,2,FALSE),"Não Cadastrado")</f>
        <v>18009</v>
      </c>
      <c r="I377" s="311"/>
      <c r="J377" s="26" t="s">
        <v>4136</v>
      </c>
      <c r="K377" s="310" t="s">
        <v>224</v>
      </c>
      <c r="L377" s="310" t="s">
        <v>3443</v>
      </c>
      <c r="M377" s="456" t="s">
        <v>4526</v>
      </c>
      <c r="N377" s="317"/>
      <c r="O377" s="317" t="s">
        <v>4158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208</v>
      </c>
      <c r="U377" s="310" t="s">
        <v>4195</v>
      </c>
      <c r="V377" s="310" t="s">
        <v>276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3232</v>
      </c>
      <c r="BE377" s="357" t="s">
        <v>3232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5256</v>
      </c>
      <c r="C378" s="409" t="s">
        <v>5257</v>
      </c>
      <c r="D378" s="317">
        <v>5655163</v>
      </c>
      <c r="E378" s="310" t="s">
        <v>18</v>
      </c>
      <c r="F378" s="310" t="s">
        <v>76</v>
      </c>
      <c r="G378" s="310" t="s">
        <v>88</v>
      </c>
      <c r="H378" s="310" t="str">
        <f>IFERROR(VLOOKUP(G378,'Cadastro de assessores'!A:B,2,FALSE),"Não Cadastrado")</f>
        <v>18009</v>
      </c>
      <c r="I378" s="310"/>
      <c r="J378" s="26" t="s">
        <v>206</v>
      </c>
      <c r="K378" s="310" t="s">
        <v>4142</v>
      </c>
      <c r="L378" s="406"/>
      <c r="M378" s="406">
        <v>44369</v>
      </c>
      <c r="N378" s="467">
        <v>44545</v>
      </c>
      <c r="O378" s="317" t="s">
        <v>4158</v>
      </c>
      <c r="P378" s="407">
        <v>2.5000000000000001E-2</v>
      </c>
      <c r="Q378" s="460" t="s">
        <v>5258</v>
      </c>
      <c r="R378" s="437"/>
      <c r="S378" s="310" t="str">
        <f t="shared" si="39"/>
        <v>Não Qualificado</v>
      </c>
      <c r="T378" s="310" t="s">
        <v>208</v>
      </c>
      <c r="U378" s="325" t="s">
        <v>5259</v>
      </c>
      <c r="V378" s="310" t="s">
        <v>276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3232</v>
      </c>
      <c r="BE378" s="357" t="s">
        <v>3232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4147</v>
      </c>
      <c r="BT378" s="117"/>
    </row>
    <row r="379" spans="1:72" ht="15.75" customHeight="1">
      <c r="A379" s="129" t="s">
        <v>17</v>
      </c>
      <c r="B379" s="110" t="s">
        <v>5260</v>
      </c>
      <c r="C379" s="461" t="s">
        <v>5261</v>
      </c>
      <c r="D379" s="446">
        <v>7048589</v>
      </c>
      <c r="E379" s="311" t="s">
        <v>18</v>
      </c>
      <c r="F379" s="311" t="s">
        <v>76</v>
      </c>
      <c r="G379" s="311" t="s">
        <v>351</v>
      </c>
      <c r="H379" s="311" t="str">
        <f>IFERROR(VLOOKUP(G379,'Cadastro de assessores'!A:B,2,FALSE),"Não Cadastrado")</f>
        <v>17831</v>
      </c>
      <c r="I379" s="311"/>
      <c r="J379" s="26" t="s">
        <v>4136</v>
      </c>
      <c r="K379" s="310" t="s">
        <v>215</v>
      </c>
      <c r="L379" s="435">
        <v>44508</v>
      </c>
      <c r="M379" s="435">
        <v>44508</v>
      </c>
      <c r="N379" s="317"/>
      <c r="O379" s="317" t="s">
        <v>4154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208</v>
      </c>
      <c r="U379" s="310" t="s">
        <v>4316</v>
      </c>
      <c r="V379" s="310" t="s">
        <v>76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5262</v>
      </c>
      <c r="C380" s="461" t="s">
        <v>5263</v>
      </c>
      <c r="D380" s="311">
        <v>3502759</v>
      </c>
      <c r="E380" s="311" t="s">
        <v>18</v>
      </c>
      <c r="F380" s="311" t="s">
        <v>76</v>
      </c>
      <c r="G380" s="311" t="s">
        <v>77</v>
      </c>
      <c r="H380" s="311"/>
      <c r="I380" s="311"/>
      <c r="J380" s="26" t="s">
        <v>4136</v>
      </c>
      <c r="K380" s="310"/>
      <c r="L380" s="436"/>
      <c r="M380" s="311"/>
      <c r="N380" s="317"/>
      <c r="O380" s="317" t="s">
        <v>4143</v>
      </c>
      <c r="P380" s="407">
        <v>1.4999999999999999E-2</v>
      </c>
      <c r="Q380" s="178"/>
      <c r="R380" s="437"/>
      <c r="S380" s="310"/>
      <c r="T380" s="310"/>
      <c r="U380" s="317"/>
      <c r="V380" s="310" t="s">
        <v>76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4147</v>
      </c>
      <c r="BT380" s="117"/>
    </row>
    <row r="381" spans="1:72" ht="15.75" customHeight="1">
      <c r="A381" s="129" t="s">
        <v>17</v>
      </c>
      <c r="B381" s="110" t="s">
        <v>5264</v>
      </c>
      <c r="C381" s="461" t="s">
        <v>5265</v>
      </c>
      <c r="D381" s="311">
        <v>9281869</v>
      </c>
      <c r="E381" s="311" t="s">
        <v>18</v>
      </c>
      <c r="F381" s="311" t="s">
        <v>30</v>
      </c>
      <c r="G381" s="311" t="s">
        <v>5266</v>
      </c>
      <c r="H381" s="311">
        <f>IFERROR(VLOOKUP(G381,'Cadastro de assessores'!A:B,2,FALSE),"Não Cadastrado")</f>
        <v>12360</v>
      </c>
      <c r="I381" s="311"/>
      <c r="J381" s="26" t="s">
        <v>206</v>
      </c>
      <c r="K381" s="310"/>
      <c r="L381" s="436">
        <v>44831</v>
      </c>
      <c r="M381" s="436">
        <v>44831</v>
      </c>
      <c r="N381" s="317"/>
      <c r="O381" s="317" t="s">
        <v>4158</v>
      </c>
      <c r="P381" s="407">
        <v>2.5000000000000001E-2</v>
      </c>
      <c r="Q381" s="178" t="s">
        <v>5267</v>
      </c>
      <c r="R381" s="437"/>
      <c r="S381" s="310"/>
      <c r="T381" s="310"/>
      <c r="U381" s="317"/>
      <c r="V381" s="310" t="s">
        <v>76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4147</v>
      </c>
      <c r="BT381" s="117"/>
    </row>
    <row r="382" spans="1:72" ht="15.75" customHeight="1">
      <c r="A382" s="129" t="s">
        <v>17</v>
      </c>
      <c r="B382" s="110" t="s">
        <v>2331</v>
      </c>
      <c r="C382" s="461" t="s">
        <v>2329</v>
      </c>
      <c r="D382" s="311">
        <v>4006849</v>
      </c>
      <c r="E382" s="311" t="s">
        <v>18</v>
      </c>
      <c r="F382" s="311" t="s">
        <v>76</v>
      </c>
      <c r="G382" s="311" t="s">
        <v>88</v>
      </c>
      <c r="H382" s="311" t="str">
        <f>IFERROR(VLOOKUP(G382,'Cadastro de assessores'!A:B,2,FALSE),"Não Cadastrado")</f>
        <v>18009</v>
      </c>
      <c r="I382" s="311"/>
      <c r="J382" s="26" t="s">
        <v>4136</v>
      </c>
      <c r="K382" s="310" t="s">
        <v>215</v>
      </c>
      <c r="L382" s="436">
        <v>44517</v>
      </c>
      <c r="M382" s="436">
        <v>44517</v>
      </c>
      <c r="N382" s="317"/>
      <c r="O382" s="317" t="s">
        <v>4143</v>
      </c>
      <c r="P382" s="407">
        <v>1.4999999999999999E-2</v>
      </c>
      <c r="Q382" s="178" t="s">
        <v>4425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208</v>
      </c>
      <c r="U382" s="317" t="s">
        <v>4426</v>
      </c>
      <c r="V382" s="310" t="s">
        <v>76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4147</v>
      </c>
      <c r="BT382" s="117"/>
    </row>
    <row r="383" spans="1:72" ht="15.75" customHeight="1">
      <c r="A383" s="129" t="s">
        <v>17</v>
      </c>
      <c r="B383" s="110" t="s">
        <v>5268</v>
      </c>
      <c r="C383" s="129" t="s">
        <v>5269</v>
      </c>
      <c r="D383" s="310">
        <v>4017894</v>
      </c>
      <c r="E383" s="310" t="s">
        <v>18</v>
      </c>
      <c r="F383" s="310" t="s">
        <v>19</v>
      </c>
      <c r="G383" s="310" t="s">
        <v>4649</v>
      </c>
      <c r="H383" s="310" t="str">
        <f>IFERROR(VLOOKUP(G383,'Cadastro de assessores'!A:B,2,FALSE),"Não Cadastrado")</f>
        <v>12846</v>
      </c>
      <c r="I383" s="310"/>
      <c r="J383" s="26" t="s">
        <v>206</v>
      </c>
      <c r="K383" s="310" t="s">
        <v>4142</v>
      </c>
      <c r="L383" s="406"/>
      <c r="M383" s="406">
        <v>44291</v>
      </c>
      <c r="N383" s="406">
        <v>44378</v>
      </c>
      <c r="O383" s="310" t="s">
        <v>4158</v>
      </c>
      <c r="P383" s="407">
        <v>0.01</v>
      </c>
      <c r="Q383" s="440" t="s">
        <v>4650</v>
      </c>
      <c r="R383" s="437"/>
      <c r="S383" s="310" t="str">
        <f t="shared" si="40"/>
        <v>Não Qualificado</v>
      </c>
      <c r="T383" s="310" t="s">
        <v>208</v>
      </c>
      <c r="U383" s="310" t="s">
        <v>4316</v>
      </c>
      <c r="V383" s="310" t="s">
        <v>76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3232</v>
      </c>
      <c r="BE383" s="357" t="s">
        <v>3232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4147</v>
      </c>
      <c r="BT383" s="117"/>
    </row>
    <row r="384" spans="1:72" ht="15.75" customHeight="1">
      <c r="A384" s="129" t="s">
        <v>17</v>
      </c>
      <c r="B384" s="110" t="s">
        <v>3378</v>
      </c>
      <c r="C384" s="129" t="s">
        <v>5270</v>
      </c>
      <c r="D384" s="310">
        <v>2172838</v>
      </c>
      <c r="E384" s="310" t="s">
        <v>18</v>
      </c>
      <c r="F384" s="310" t="s">
        <v>19</v>
      </c>
      <c r="G384" s="310" t="s">
        <v>3371</v>
      </c>
      <c r="H384" s="310" t="str">
        <f>IFERROR(VLOOKUP(G384,'Cadastro de assessores'!A:B,2,FALSE),"Não Cadastrado")</f>
        <v>18236</v>
      </c>
      <c r="I384" s="310"/>
      <c r="J384" s="26" t="s">
        <v>206</v>
      </c>
      <c r="K384" s="310" t="s">
        <v>4142</v>
      </c>
      <c r="L384" s="406"/>
      <c r="M384" s="406">
        <v>43671</v>
      </c>
      <c r="N384" s="310" t="s">
        <v>4240</v>
      </c>
      <c r="O384" s="310" t="s">
        <v>4158</v>
      </c>
      <c r="P384" s="407">
        <v>1E-4</v>
      </c>
      <c r="Q384" s="178" t="s">
        <v>4241</v>
      </c>
      <c r="R384" s="437"/>
      <c r="S384" s="310" t="str">
        <f t="shared" si="40"/>
        <v>Não Qualificado</v>
      </c>
      <c r="T384" s="310" t="s">
        <v>254</v>
      </c>
      <c r="U384" s="310" t="s">
        <v>4160</v>
      </c>
      <c r="V384" s="310" t="s">
        <v>19</v>
      </c>
      <c r="W384" s="438" t="s">
        <v>5271</v>
      </c>
      <c r="X384" s="438"/>
      <c r="Y384" s="438" t="s">
        <v>5272</v>
      </c>
      <c r="Z384" s="438" t="s">
        <v>4146</v>
      </c>
      <c r="AA384" s="438" t="s">
        <v>4146</v>
      </c>
      <c r="AB384" s="438" t="s">
        <v>4146</v>
      </c>
      <c r="AC384" s="438" t="s">
        <v>4146</v>
      </c>
      <c r="AD384" s="438" t="s">
        <v>4146</v>
      </c>
      <c r="AE384" s="438" t="s">
        <v>4146</v>
      </c>
      <c r="AF384" s="438" t="s">
        <v>4146</v>
      </c>
      <c r="AG384" s="438" t="s">
        <v>4146</v>
      </c>
      <c r="AH384" s="438"/>
      <c r="AI384" s="438" t="s">
        <v>4146</v>
      </c>
      <c r="AJ384" s="438"/>
      <c r="AK384" s="357"/>
      <c r="AL384" s="357"/>
      <c r="AM384" s="357" t="s">
        <v>3443</v>
      </c>
      <c r="AN384" s="357" t="s">
        <v>3443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3232</v>
      </c>
      <c r="BE384" s="357" t="s">
        <v>3232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4147</v>
      </c>
      <c r="BT384" s="117"/>
    </row>
    <row r="385" spans="1:72" ht="15.75" customHeight="1">
      <c r="A385" s="129" t="s">
        <v>17</v>
      </c>
      <c r="B385" s="110" t="s">
        <v>5273</v>
      </c>
      <c r="C385" s="129" t="s">
        <v>5274</v>
      </c>
      <c r="D385" s="310">
        <v>6683617</v>
      </c>
      <c r="E385" s="310" t="s">
        <v>18</v>
      </c>
      <c r="F385" s="310" t="s">
        <v>76</v>
      </c>
      <c r="G385" s="310" t="s">
        <v>88</v>
      </c>
      <c r="H385" s="310" t="str">
        <f>IFERROR(VLOOKUP(G385,'Cadastro de assessores'!A:B,2,FALSE),"Não Cadastrado")</f>
        <v>18009</v>
      </c>
      <c r="I385" s="310"/>
      <c r="J385" s="26" t="s">
        <v>206</v>
      </c>
      <c r="K385" s="310" t="s">
        <v>4142</v>
      </c>
      <c r="L385" s="406"/>
      <c r="M385" s="406">
        <v>44463</v>
      </c>
      <c r="N385" s="406">
        <v>44678</v>
      </c>
      <c r="O385" s="310" t="s">
        <v>4368</v>
      </c>
      <c r="P385" s="407">
        <v>0.02</v>
      </c>
      <c r="Q385" s="178" t="s">
        <v>5275</v>
      </c>
      <c r="R385" s="437"/>
      <c r="S385" s="310" t="str">
        <f t="shared" si="40"/>
        <v>Não Qualificado</v>
      </c>
      <c r="T385" s="310" t="s">
        <v>208</v>
      </c>
      <c r="U385" s="317" t="s">
        <v>5276</v>
      </c>
      <c r="V385" s="310" t="s">
        <v>4233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3232</v>
      </c>
      <c r="BE385" s="357" t="s">
        <v>3232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4147</v>
      </c>
      <c r="BT385" s="117"/>
    </row>
    <row r="386" spans="1:72" ht="15.75" customHeight="1">
      <c r="A386" s="129" t="s">
        <v>17</v>
      </c>
      <c r="B386" s="110" t="s">
        <v>2355</v>
      </c>
      <c r="C386" s="129" t="s">
        <v>5277</v>
      </c>
      <c r="D386" s="310">
        <v>2587496</v>
      </c>
      <c r="E386" s="310" t="s">
        <v>18</v>
      </c>
      <c r="F386" s="310" t="s">
        <v>76</v>
      </c>
      <c r="G386" s="310" t="s">
        <v>351</v>
      </c>
      <c r="H386" s="310"/>
      <c r="I386" s="310"/>
      <c r="J386" s="26" t="s">
        <v>206</v>
      </c>
      <c r="K386" s="310"/>
      <c r="L386" s="406"/>
      <c r="M386" s="406">
        <v>44861</v>
      </c>
      <c r="N386" s="406"/>
      <c r="O386" s="310" t="s">
        <v>5278</v>
      </c>
      <c r="P386" s="407">
        <v>0.01</v>
      </c>
      <c r="Q386" s="440"/>
      <c r="R386" s="437"/>
      <c r="S386" s="310"/>
      <c r="T386" s="310"/>
      <c r="U386" s="317"/>
      <c r="V386" s="310" t="s">
        <v>76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4147</v>
      </c>
      <c r="BT386" s="117"/>
    </row>
    <row r="387" spans="1:72" ht="15.75" customHeight="1">
      <c r="A387" s="129" t="s">
        <v>17</v>
      </c>
      <c r="B387" s="110" t="s">
        <v>5279</v>
      </c>
      <c r="C387" s="129" t="s">
        <v>5280</v>
      </c>
      <c r="D387" s="310">
        <v>4742129</v>
      </c>
      <c r="E387" s="310" t="s">
        <v>18</v>
      </c>
      <c r="F387" s="310" t="s">
        <v>2304</v>
      </c>
      <c r="G387" s="310" t="s">
        <v>88</v>
      </c>
      <c r="H387" s="310" t="str">
        <f>IFERROR(VLOOKUP(G387,'Cadastro de assessores'!A:B,2,FALSE),"Não Cadastrado")</f>
        <v>18009</v>
      </c>
      <c r="I387" s="310"/>
      <c r="J387" s="26" t="s">
        <v>206</v>
      </c>
      <c r="K387" s="310" t="s">
        <v>4142</v>
      </c>
      <c r="L387" s="406"/>
      <c r="M387" s="406">
        <v>44207</v>
      </c>
      <c r="N387" s="406">
        <v>44648</v>
      </c>
      <c r="O387" s="310" t="s">
        <v>4359</v>
      </c>
      <c r="P387" s="407">
        <v>0.02</v>
      </c>
      <c r="Q387" s="440" t="s">
        <v>5281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208</v>
      </c>
      <c r="U387" s="317" t="s">
        <v>4195</v>
      </c>
      <c r="V387" s="310" t="s">
        <v>276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3232</v>
      </c>
      <c r="BE387" s="357" t="s">
        <v>3232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4147</v>
      </c>
      <c r="BT387" s="117"/>
    </row>
    <row r="388" spans="1:72" ht="15.75" customHeight="1">
      <c r="A388" s="129" t="s">
        <v>17</v>
      </c>
      <c r="B388" s="110" t="s">
        <v>5279</v>
      </c>
      <c r="C388" s="129" t="s">
        <v>5280</v>
      </c>
      <c r="D388" s="310">
        <v>4782053</v>
      </c>
      <c r="E388" s="310" t="s">
        <v>18</v>
      </c>
      <c r="F388" s="310" t="s">
        <v>2304</v>
      </c>
      <c r="G388" s="310" t="s">
        <v>88</v>
      </c>
      <c r="H388" s="310" t="str">
        <f>IFERROR(VLOOKUP(G388,'Cadastro de assessores'!A:B,2,FALSE),"Não Cadastrado")</f>
        <v>18009</v>
      </c>
      <c r="I388" s="310"/>
      <c r="J388" s="26" t="s">
        <v>206</v>
      </c>
      <c r="K388" s="310" t="s">
        <v>4142</v>
      </c>
      <c r="L388" s="406"/>
      <c r="M388" s="406">
        <v>44216</v>
      </c>
      <c r="N388" s="406">
        <v>44648</v>
      </c>
      <c r="O388" s="310" t="s">
        <v>4191</v>
      </c>
      <c r="P388" s="407">
        <v>8.0000000000000002E-3</v>
      </c>
      <c r="Q388" s="440" t="s">
        <v>5282</v>
      </c>
      <c r="R388" s="437"/>
      <c r="S388" s="310" t="str">
        <f t="shared" si="41"/>
        <v/>
      </c>
      <c r="T388" s="310" t="s">
        <v>208</v>
      </c>
      <c r="U388" s="317" t="s">
        <v>4195</v>
      </c>
      <c r="V388" s="310" t="s">
        <v>276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3232</v>
      </c>
      <c r="BE388" s="357" t="s">
        <v>3232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4147</v>
      </c>
      <c r="BT388" s="117"/>
    </row>
    <row r="389" spans="1:72" ht="15.75" customHeight="1">
      <c r="A389" s="129" t="s">
        <v>17</v>
      </c>
      <c r="B389" s="110" t="s">
        <v>2375</v>
      </c>
      <c r="C389" s="129" t="s">
        <v>5283</v>
      </c>
      <c r="D389" s="311">
        <v>5663320</v>
      </c>
      <c r="E389" s="311" t="s">
        <v>18</v>
      </c>
      <c r="F389" s="311" t="s">
        <v>19</v>
      </c>
      <c r="G389" s="311" t="s">
        <v>5284</v>
      </c>
      <c r="H389" s="311">
        <f>IFERROR(VLOOKUP(G389,'Cadastro de assessores'!A:B,2,FALSE),"Não Cadastrado")</f>
        <v>12338</v>
      </c>
      <c r="I389" s="311"/>
      <c r="J389" s="26" t="s">
        <v>4136</v>
      </c>
      <c r="K389" s="311" t="s">
        <v>215</v>
      </c>
      <c r="L389" s="435">
        <v>44385</v>
      </c>
      <c r="M389" s="435">
        <v>44385</v>
      </c>
      <c r="N389" s="317"/>
      <c r="O389" s="317" t="s">
        <v>4191</v>
      </c>
      <c r="P389" s="407">
        <v>8.0000000000000002E-3</v>
      </c>
      <c r="Q389" s="329" t="s">
        <v>5285</v>
      </c>
      <c r="R389" s="437"/>
      <c r="S389" s="310" t="str">
        <f t="shared" si="41"/>
        <v>Não Qualificado</v>
      </c>
      <c r="T389" s="310" t="s">
        <v>208</v>
      </c>
      <c r="U389" s="317" t="s">
        <v>4165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2375</v>
      </c>
      <c r="C390" s="129" t="s">
        <v>5283</v>
      </c>
      <c r="D390" s="310">
        <v>2660830</v>
      </c>
      <c r="E390" s="311" t="s">
        <v>18</v>
      </c>
      <c r="F390" s="311" t="s">
        <v>19</v>
      </c>
      <c r="G390" s="311" t="s">
        <v>97</v>
      </c>
      <c r="H390" s="311">
        <f>IFERROR(VLOOKUP(G390,'Cadastro de assessores'!A:B,2,FALSE),"Não Cadastrado")</f>
        <v>12344</v>
      </c>
      <c r="I390" s="311"/>
      <c r="J390" s="26" t="s">
        <v>4136</v>
      </c>
      <c r="K390" s="311" t="s">
        <v>215</v>
      </c>
      <c r="L390" s="435">
        <v>43741</v>
      </c>
      <c r="M390" s="435">
        <v>43741</v>
      </c>
      <c r="N390" s="310"/>
      <c r="O390" s="310" t="s">
        <v>4842</v>
      </c>
      <c r="P390" s="407">
        <v>7.0000000000000001E-3</v>
      </c>
      <c r="Q390" s="329" t="s">
        <v>5285</v>
      </c>
      <c r="R390" s="437"/>
      <c r="S390" s="310" t="str">
        <f t="shared" si="41"/>
        <v>Não Qualificado</v>
      </c>
      <c r="T390" s="310" t="s">
        <v>208</v>
      </c>
      <c r="U390" s="317" t="s">
        <v>4165</v>
      </c>
      <c r="V390" s="310" t="s">
        <v>19</v>
      </c>
      <c r="W390" s="438" t="s">
        <v>5286</v>
      </c>
      <c r="X390" s="368"/>
      <c r="Y390" s="438" t="s">
        <v>5287</v>
      </c>
      <c r="Z390" s="438" t="s">
        <v>5288</v>
      </c>
      <c r="AA390" s="438" t="s">
        <v>5289</v>
      </c>
      <c r="AB390" s="438" t="s">
        <v>5290</v>
      </c>
      <c r="AC390" s="438" t="s">
        <v>5291</v>
      </c>
      <c r="AD390" s="438" t="s">
        <v>5292</v>
      </c>
      <c r="AE390" s="438" t="s">
        <v>5293</v>
      </c>
      <c r="AF390" s="438" t="s">
        <v>5294</v>
      </c>
      <c r="AG390" s="438" t="s">
        <v>5295</v>
      </c>
      <c r="AH390" s="438" t="s">
        <v>5296</v>
      </c>
      <c r="AI390" s="438" t="s">
        <v>5297</v>
      </c>
      <c r="AJ390" s="438" t="s">
        <v>5298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2375</v>
      </c>
      <c r="C391" s="129" t="s">
        <v>5283</v>
      </c>
      <c r="D391" s="442">
        <v>7878590</v>
      </c>
      <c r="E391" s="311" t="s">
        <v>18</v>
      </c>
      <c r="F391" s="311" t="s">
        <v>19</v>
      </c>
      <c r="G391" s="311" t="s">
        <v>97</v>
      </c>
      <c r="H391" s="311">
        <f>IFERROR(VLOOKUP(G391,'Cadastro de assessores'!A:B,2,FALSE),"Não Cadastrado")</f>
        <v>12344</v>
      </c>
      <c r="I391" s="311"/>
      <c r="J391" s="26" t="s">
        <v>4136</v>
      </c>
      <c r="K391" s="310" t="s">
        <v>224</v>
      </c>
      <c r="L391" s="310" t="s">
        <v>3443</v>
      </c>
      <c r="M391" s="456" t="s">
        <v>4526</v>
      </c>
      <c r="N391" s="317"/>
      <c r="O391" s="317" t="s">
        <v>5299</v>
      </c>
      <c r="P391" s="407">
        <v>0.01</v>
      </c>
      <c r="Q391" s="329" t="s">
        <v>5285</v>
      </c>
      <c r="R391" s="437"/>
      <c r="S391" s="310" t="str">
        <f t="shared" si="41"/>
        <v>Não Qualificado</v>
      </c>
      <c r="T391" s="310" t="s">
        <v>208</v>
      </c>
      <c r="U391" s="317" t="s">
        <v>4165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3232</v>
      </c>
      <c r="BE391" s="357" t="s">
        <v>3232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4147</v>
      </c>
      <c r="BT391" s="117"/>
    </row>
    <row r="392" spans="1:72" ht="15.75" customHeight="1">
      <c r="A392" s="129" t="s">
        <v>17</v>
      </c>
      <c r="B392" s="110" t="s">
        <v>2381</v>
      </c>
      <c r="C392" s="461" t="s">
        <v>5300</v>
      </c>
      <c r="D392" s="446">
        <v>7273700</v>
      </c>
      <c r="E392" s="311" t="s">
        <v>18</v>
      </c>
      <c r="F392" s="311" t="s">
        <v>76</v>
      </c>
      <c r="G392" s="446" t="s">
        <v>88</v>
      </c>
      <c r="H392" s="311" t="str">
        <f>IFERROR(VLOOKUP(G392,'Cadastro de assessores'!A:B,2,FALSE),"Não Cadastrado")</f>
        <v>18009</v>
      </c>
      <c r="I392" s="311"/>
      <c r="J392" s="26" t="s">
        <v>4136</v>
      </c>
      <c r="K392" s="311" t="s">
        <v>215</v>
      </c>
      <c r="L392" s="435">
        <v>44532</v>
      </c>
      <c r="M392" s="435">
        <v>44536</v>
      </c>
      <c r="N392" s="446"/>
      <c r="O392" s="446" t="s">
        <v>4151</v>
      </c>
      <c r="P392" s="407">
        <v>7.0000000000000001E-3</v>
      </c>
      <c r="Q392" s="178" t="s">
        <v>5301</v>
      </c>
      <c r="R392" s="437"/>
      <c r="S392" s="310" t="str">
        <f t="shared" si="41"/>
        <v/>
      </c>
      <c r="T392" s="310" t="s">
        <v>254</v>
      </c>
      <c r="U392" s="317" t="s">
        <v>4815</v>
      </c>
      <c r="V392" s="310" t="s">
        <v>76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5302</v>
      </c>
      <c r="C393" s="129" t="s">
        <v>5303</v>
      </c>
      <c r="D393" s="310">
        <v>4461414</v>
      </c>
      <c r="E393" s="310" t="s">
        <v>204</v>
      </c>
      <c r="F393" s="310" t="s">
        <v>19</v>
      </c>
      <c r="G393" s="310" t="s">
        <v>3977</v>
      </c>
      <c r="H393" s="310" t="str">
        <f>IFERROR(VLOOKUP(G393,'Cadastro de assessores'!A:B,2,FALSE),"Não Cadastrado")</f>
        <v>14574</v>
      </c>
      <c r="I393" s="310"/>
      <c r="J393" s="26" t="s">
        <v>206</v>
      </c>
      <c r="K393" s="310" t="s">
        <v>4142</v>
      </c>
      <c r="L393" s="406">
        <v>44090</v>
      </c>
      <c r="M393" s="406">
        <v>44090</v>
      </c>
      <c r="N393" s="406">
        <v>44408</v>
      </c>
      <c r="O393" s="310" t="s">
        <v>4154</v>
      </c>
      <c r="P393" s="407">
        <v>1.2E-2</v>
      </c>
      <c r="Q393" s="460" t="s">
        <v>5304</v>
      </c>
      <c r="R393" s="437"/>
      <c r="S393" s="310" t="str">
        <f t="shared" si="41"/>
        <v/>
      </c>
      <c r="T393" s="310" t="s">
        <v>254</v>
      </c>
      <c r="U393" s="310" t="s">
        <v>4152</v>
      </c>
      <c r="V393" s="310" t="s">
        <v>19</v>
      </c>
      <c r="W393" s="438" t="s">
        <v>4146</v>
      </c>
      <c r="X393" s="438" t="s">
        <v>4146</v>
      </c>
      <c r="Y393" s="438" t="s">
        <v>4146</v>
      </c>
      <c r="Z393" s="438" t="s">
        <v>4146</v>
      </c>
      <c r="AA393" s="438" t="s">
        <v>4146</v>
      </c>
      <c r="AB393" s="438" t="s">
        <v>4146</v>
      </c>
      <c r="AC393" s="438" t="s">
        <v>4146</v>
      </c>
      <c r="AD393" s="438" t="s">
        <v>4146</v>
      </c>
      <c r="AE393" s="438" t="s">
        <v>4146</v>
      </c>
      <c r="AF393" s="438" t="s">
        <v>4146</v>
      </c>
      <c r="AG393" s="438" t="s">
        <v>4146</v>
      </c>
      <c r="AH393" s="438" t="s">
        <v>5305</v>
      </c>
      <c r="AI393" s="438" t="s">
        <v>5306</v>
      </c>
      <c r="AJ393" s="438" t="s">
        <v>5307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3232</v>
      </c>
      <c r="BE393" s="357" t="s">
        <v>3232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4147</v>
      </c>
      <c r="BT393" s="117"/>
    </row>
    <row r="394" spans="1:72" ht="18" customHeight="1">
      <c r="A394" s="129" t="s">
        <v>17</v>
      </c>
      <c r="B394" s="110" t="s">
        <v>2406</v>
      </c>
      <c r="C394" s="461" t="s">
        <v>2402</v>
      </c>
      <c r="D394" s="442">
        <v>3428496</v>
      </c>
      <c r="E394" s="311" t="s">
        <v>18</v>
      </c>
      <c r="F394" s="311" t="s">
        <v>76</v>
      </c>
      <c r="G394" s="311" t="s">
        <v>77</v>
      </c>
      <c r="H394" s="311">
        <f>IFERROR(VLOOKUP(G394,'Cadastro de assessores'!A:B,2,FALSE),"Não Cadastrado")</f>
        <v>12331</v>
      </c>
      <c r="I394" s="311"/>
      <c r="J394" s="26" t="s">
        <v>4136</v>
      </c>
      <c r="K394" s="311" t="s">
        <v>215</v>
      </c>
      <c r="L394" s="443">
        <v>44613</v>
      </c>
      <c r="M394" s="443">
        <v>44613</v>
      </c>
      <c r="N394" s="324"/>
      <c r="O394" s="446" t="s">
        <v>4365</v>
      </c>
      <c r="P394" s="407">
        <v>1.2E-2</v>
      </c>
      <c r="Q394" s="178" t="s">
        <v>5308</v>
      </c>
      <c r="R394" s="437"/>
      <c r="S394" s="310" t="str">
        <f t="shared" si="41"/>
        <v/>
      </c>
      <c r="T394" s="310" t="s">
        <v>208</v>
      </c>
      <c r="U394" s="310" t="s">
        <v>4190</v>
      </c>
      <c r="V394" s="310" t="s">
        <v>76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2406</v>
      </c>
      <c r="C395" s="409" t="s">
        <v>2402</v>
      </c>
      <c r="D395" s="493">
        <v>8088158</v>
      </c>
      <c r="E395" s="310" t="s">
        <v>18</v>
      </c>
      <c r="F395" s="310" t="s">
        <v>76</v>
      </c>
      <c r="G395" s="310" t="s">
        <v>77</v>
      </c>
      <c r="H395" s="310">
        <f>IFERROR(VLOOKUP(G395,'Cadastro de assessores'!A:B,2,FALSE),"Não Cadastrado")</f>
        <v>12331</v>
      </c>
      <c r="I395" s="310"/>
      <c r="J395" s="26" t="s">
        <v>215</v>
      </c>
      <c r="K395" s="310" t="s">
        <v>215</v>
      </c>
      <c r="L395" s="494">
        <v>44682</v>
      </c>
      <c r="M395" s="494">
        <v>44682</v>
      </c>
      <c r="N395" s="310"/>
      <c r="O395" s="310" t="s">
        <v>4260</v>
      </c>
      <c r="P395" s="407">
        <v>8.0000000000000002E-3</v>
      </c>
      <c r="Q395" s="178" t="s">
        <v>5309</v>
      </c>
      <c r="R395" s="437"/>
      <c r="S395" s="310" t="str">
        <f t="shared" si="41"/>
        <v/>
      </c>
      <c r="T395" s="310" t="s">
        <v>208</v>
      </c>
      <c r="U395" s="310" t="s">
        <v>4190</v>
      </c>
      <c r="V395" s="310" t="s">
        <v>76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2409</v>
      </c>
      <c r="C396" s="409" t="s">
        <v>5310</v>
      </c>
      <c r="D396" s="311">
        <v>5682953</v>
      </c>
      <c r="E396" s="311" t="s">
        <v>18</v>
      </c>
      <c r="F396" s="311" t="s">
        <v>19</v>
      </c>
      <c r="G396" s="311" t="s">
        <v>3984</v>
      </c>
      <c r="H396" s="311" t="str">
        <f>IFERROR(VLOOKUP(G396,'Cadastro de assessores'!A:B,2,FALSE),"Não Cadastrado")</f>
        <v>14739</v>
      </c>
      <c r="I396" s="311"/>
      <c r="J396" s="26" t="s">
        <v>215</v>
      </c>
      <c r="K396" s="311" t="s">
        <v>215</v>
      </c>
      <c r="L396" s="435">
        <v>44453</v>
      </c>
      <c r="M396" s="435">
        <v>44424</v>
      </c>
      <c r="N396" s="310"/>
      <c r="O396" s="310" t="s">
        <v>4154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208</v>
      </c>
      <c r="U396" s="317" t="s">
        <v>4208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5311</v>
      </c>
      <c r="C397" s="129" t="s">
        <v>5312</v>
      </c>
      <c r="D397" s="310">
        <v>4719236</v>
      </c>
      <c r="E397" s="310" t="s">
        <v>18</v>
      </c>
      <c r="F397" s="310" t="s">
        <v>19</v>
      </c>
      <c r="G397" s="310" t="s">
        <v>4141</v>
      </c>
      <c r="H397" s="310" t="str">
        <f>IFERROR(VLOOKUP(G397,'Cadastro de assessores'!A:B,2,FALSE),"Não Cadastrado")</f>
        <v>17679</v>
      </c>
      <c r="I397" s="310"/>
      <c r="J397" s="26" t="s">
        <v>206</v>
      </c>
      <c r="K397" s="310" t="s">
        <v>4142</v>
      </c>
      <c r="L397" s="439">
        <v>44196</v>
      </c>
      <c r="M397" s="439">
        <v>44196</v>
      </c>
      <c r="N397" s="406">
        <v>44428</v>
      </c>
      <c r="O397" s="310" t="s">
        <v>4151</v>
      </c>
      <c r="P397" s="407">
        <v>7.0000000000000001E-3</v>
      </c>
      <c r="Q397" s="440" t="s">
        <v>5313</v>
      </c>
      <c r="R397" s="437"/>
      <c r="S397" s="310" t="str">
        <f t="shared" si="41"/>
        <v>Não Qualificado</v>
      </c>
      <c r="T397" s="310" t="s">
        <v>208</v>
      </c>
      <c r="U397" s="310" t="s">
        <v>4572</v>
      </c>
      <c r="V397" s="310" t="s">
        <v>3990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3232</v>
      </c>
      <c r="BE397" s="357" t="s">
        <v>3232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4147</v>
      </c>
      <c r="BT397" s="117"/>
    </row>
    <row r="398" spans="1:72" ht="15.75" customHeight="1">
      <c r="A398" s="129" t="s">
        <v>17</v>
      </c>
      <c r="B398" s="110" t="s">
        <v>5314</v>
      </c>
      <c r="C398" s="129" t="s">
        <v>5315</v>
      </c>
      <c r="D398" s="310">
        <v>2749522</v>
      </c>
      <c r="E398" s="310" t="s">
        <v>204</v>
      </c>
      <c r="F398" s="310" t="s">
        <v>19</v>
      </c>
      <c r="G398" s="310" t="s">
        <v>4196</v>
      </c>
      <c r="H398" s="310" t="str">
        <f>IFERROR(VLOOKUP(G398,'Cadastro de assessores'!A:B,2,FALSE),"Não Cadastrado")</f>
        <v>12624</v>
      </c>
      <c r="I398" s="310"/>
      <c r="J398" s="26" t="s">
        <v>215</v>
      </c>
      <c r="K398" s="310" t="s">
        <v>215</v>
      </c>
      <c r="L398" s="439">
        <v>44771</v>
      </c>
      <c r="M398" s="439">
        <v>44771</v>
      </c>
      <c r="N398" s="406"/>
      <c r="O398" s="310" t="s">
        <v>4151</v>
      </c>
      <c r="P398" s="407">
        <v>7.0000000000000001E-3</v>
      </c>
      <c r="Q398" s="440"/>
      <c r="R398" s="437"/>
      <c r="S398" s="310"/>
      <c r="T398" s="310" t="s">
        <v>208</v>
      </c>
      <c r="U398" s="310" t="s">
        <v>4527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5316</v>
      </c>
      <c r="C399" s="409" t="s">
        <v>5317</v>
      </c>
      <c r="D399" s="310">
        <v>5606475</v>
      </c>
      <c r="E399" s="310" t="s">
        <v>18</v>
      </c>
      <c r="F399" s="310" t="s">
        <v>76</v>
      </c>
      <c r="G399" s="317" t="s">
        <v>5144</v>
      </c>
      <c r="H399" s="317" t="str">
        <f>IFERROR(VLOOKUP(G399,'Cadastro de assessores'!A:B,2,FALSE),"Não Cadastrado")</f>
        <v>1275</v>
      </c>
      <c r="I399" s="317"/>
      <c r="J399" s="26" t="s">
        <v>206</v>
      </c>
      <c r="K399" s="310" t="s">
        <v>4142</v>
      </c>
      <c r="L399" s="406">
        <v>44364</v>
      </c>
      <c r="M399" s="406">
        <v>44364</v>
      </c>
      <c r="N399" s="406">
        <v>44803</v>
      </c>
      <c r="O399" s="310" t="s">
        <v>4143</v>
      </c>
      <c r="P399" s="407">
        <v>1.4999999999999999E-2</v>
      </c>
      <c r="Q399" s="178" t="s">
        <v>4466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208</v>
      </c>
      <c r="U399" s="317" t="s">
        <v>5318</v>
      </c>
      <c r="V399" s="317" t="s">
        <v>127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4147</v>
      </c>
      <c r="BT399" s="117"/>
    </row>
    <row r="400" spans="1:72" ht="15.75" customHeight="1">
      <c r="A400" s="129" t="s">
        <v>17</v>
      </c>
      <c r="B400" s="110" t="s">
        <v>5319</v>
      </c>
      <c r="C400" s="129" t="s">
        <v>5320</v>
      </c>
      <c r="D400" s="310">
        <v>2214585</v>
      </c>
      <c r="E400" s="311" t="s">
        <v>204</v>
      </c>
      <c r="F400" s="311" t="s">
        <v>19</v>
      </c>
      <c r="G400" s="311" t="s">
        <v>4322</v>
      </c>
      <c r="H400" s="311" t="str">
        <f>IFERROR(VLOOKUP(G400,'Cadastro de assessores'!A:B,2,FALSE),"Não Cadastrado")</f>
        <v>16459</v>
      </c>
      <c r="I400" s="311"/>
      <c r="J400" s="26" t="s">
        <v>4136</v>
      </c>
      <c r="K400" s="310" t="s">
        <v>215</v>
      </c>
      <c r="L400" s="435">
        <v>44085</v>
      </c>
      <c r="M400" s="435">
        <v>44085</v>
      </c>
      <c r="N400" s="310"/>
      <c r="O400" s="310" t="s">
        <v>4137</v>
      </c>
      <c r="P400" s="407">
        <v>0.02</v>
      </c>
      <c r="Q400" s="178"/>
      <c r="R400" s="437"/>
      <c r="S400" s="310" t="str">
        <f t="shared" si="42"/>
        <v/>
      </c>
      <c r="T400" s="310" t="s">
        <v>208</v>
      </c>
      <c r="U400" s="310" t="s">
        <v>4278</v>
      </c>
      <c r="V400" s="310" t="s">
        <v>19</v>
      </c>
      <c r="W400" s="438" t="s">
        <v>4146</v>
      </c>
      <c r="X400" s="438" t="s">
        <v>4146</v>
      </c>
      <c r="Y400" s="438" t="s">
        <v>4146</v>
      </c>
      <c r="Z400" s="438" t="s">
        <v>4146</v>
      </c>
      <c r="AA400" s="438" t="s">
        <v>4146</v>
      </c>
      <c r="AB400" s="438" t="s">
        <v>4146</v>
      </c>
      <c r="AC400" s="438" t="s">
        <v>4146</v>
      </c>
      <c r="AD400" s="438" t="s">
        <v>4146</v>
      </c>
      <c r="AE400" s="438" t="s">
        <v>4146</v>
      </c>
      <c r="AF400" s="438" t="s">
        <v>4146</v>
      </c>
      <c r="AG400" s="438" t="s">
        <v>4146</v>
      </c>
      <c r="AH400" s="438" t="s">
        <v>5321</v>
      </c>
      <c r="AI400" s="438" t="s">
        <v>5322</v>
      </c>
      <c r="AJ400" s="438" t="s">
        <v>5323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5324</v>
      </c>
      <c r="C401" s="129" t="s">
        <v>5325</v>
      </c>
      <c r="D401" s="310">
        <v>4911406</v>
      </c>
      <c r="E401" s="311" t="s">
        <v>204</v>
      </c>
      <c r="F401" s="311" t="s">
        <v>19</v>
      </c>
      <c r="G401" s="311" t="s">
        <v>3977</v>
      </c>
      <c r="H401" s="311" t="str">
        <f>IFERROR(VLOOKUP(G401,'Cadastro de assessores'!A:B,2,FALSE),"Não Cadastrado")</f>
        <v>14574</v>
      </c>
      <c r="I401" s="311"/>
      <c r="J401" s="26" t="s">
        <v>4136</v>
      </c>
      <c r="K401" s="310" t="s">
        <v>224</v>
      </c>
      <c r="L401" s="310" t="s">
        <v>3443</v>
      </c>
      <c r="M401" s="456" t="s">
        <v>3981</v>
      </c>
      <c r="N401" s="317"/>
      <c r="O401" s="317" t="s">
        <v>4191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208</v>
      </c>
      <c r="U401" s="310" t="s">
        <v>4278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3443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3232</v>
      </c>
      <c r="BE401" s="357" t="s">
        <v>3232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5324</v>
      </c>
      <c r="C402" s="129" t="s">
        <v>5325</v>
      </c>
      <c r="D402" s="310">
        <v>4886679</v>
      </c>
      <c r="E402" s="310" t="s">
        <v>204</v>
      </c>
      <c r="F402" s="310" t="s">
        <v>19</v>
      </c>
      <c r="G402" s="310" t="s">
        <v>3977</v>
      </c>
      <c r="H402" s="310" t="str">
        <f>IFERROR(VLOOKUP(G402,'Cadastro de assessores'!A:B,2,FALSE),"Não Cadastrado")</f>
        <v>14574</v>
      </c>
      <c r="I402" s="310"/>
      <c r="J402" s="26" t="s">
        <v>206</v>
      </c>
      <c r="K402" s="310" t="s">
        <v>4142</v>
      </c>
      <c r="L402" s="406">
        <v>44256</v>
      </c>
      <c r="M402" s="406">
        <v>44256</v>
      </c>
      <c r="N402" s="406">
        <v>44691</v>
      </c>
      <c r="O402" s="310" t="s">
        <v>4143</v>
      </c>
      <c r="P402" s="407">
        <v>1.4999999999999999E-2</v>
      </c>
      <c r="Q402" s="178" t="s">
        <v>5326</v>
      </c>
      <c r="R402" s="437"/>
      <c r="S402" s="310" t="str">
        <f t="shared" si="42"/>
        <v/>
      </c>
      <c r="T402" s="310" t="s">
        <v>208</v>
      </c>
      <c r="U402" s="310" t="s">
        <v>4278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3232</v>
      </c>
      <c r="BE402" s="357" t="s">
        <v>3232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4147</v>
      </c>
      <c r="BT402" s="117"/>
    </row>
    <row r="403" spans="1:72" ht="15.75" customHeight="1">
      <c r="A403" s="129" t="s">
        <v>17</v>
      </c>
      <c r="B403" s="110" t="s">
        <v>2447</v>
      </c>
      <c r="C403" s="409" t="s">
        <v>2444</v>
      </c>
      <c r="D403" s="317">
        <v>6675462</v>
      </c>
      <c r="E403" s="311" t="s">
        <v>18</v>
      </c>
      <c r="F403" s="311" t="s">
        <v>76</v>
      </c>
      <c r="G403" s="317" t="s">
        <v>229</v>
      </c>
      <c r="H403" s="311" t="str">
        <f>IFERROR(VLOOKUP(G403,'Cadastro de assessores'!A:B,2,FALSE),"Não Cadastrado")</f>
        <v>18890</v>
      </c>
      <c r="I403" s="311"/>
      <c r="J403" s="26" t="s">
        <v>4136</v>
      </c>
      <c r="K403" s="310" t="s">
        <v>215</v>
      </c>
      <c r="L403" s="435">
        <v>44684</v>
      </c>
      <c r="M403" s="435">
        <v>44686</v>
      </c>
      <c r="N403" s="317"/>
      <c r="O403" s="317" t="s">
        <v>4154</v>
      </c>
      <c r="P403" s="407">
        <v>1.2E-2</v>
      </c>
      <c r="Q403" s="178" t="s">
        <v>4257</v>
      </c>
      <c r="R403" s="437"/>
      <c r="S403" s="310" t="str">
        <f t="shared" si="42"/>
        <v>Não Qualificado</v>
      </c>
      <c r="T403" s="310" t="s">
        <v>208</v>
      </c>
      <c r="U403" s="310" t="s">
        <v>4190</v>
      </c>
      <c r="V403" s="310" t="s">
        <v>76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3707</v>
      </c>
      <c r="C404" s="129" t="s">
        <v>3706</v>
      </c>
      <c r="D404" s="310">
        <v>4457777</v>
      </c>
      <c r="E404" s="310" t="s">
        <v>3223</v>
      </c>
      <c r="F404" s="310" t="s">
        <v>19</v>
      </c>
      <c r="G404" s="310" t="s">
        <v>3223</v>
      </c>
      <c r="H404" s="310" t="str">
        <f>IFERROR(VLOOKUP(G404,'Cadastro de assessores'!A:B,2,FALSE),"Não Cadastrado")</f>
        <v>18986</v>
      </c>
      <c r="I404" s="310"/>
      <c r="J404" s="26" t="s">
        <v>206</v>
      </c>
      <c r="K404" s="310" t="s">
        <v>4142</v>
      </c>
      <c r="L404" s="439">
        <v>44151</v>
      </c>
      <c r="M404" s="439">
        <v>44151</v>
      </c>
      <c r="N404" s="439">
        <v>44543</v>
      </c>
      <c r="O404" s="310" t="s">
        <v>4143</v>
      </c>
      <c r="P404" s="407">
        <v>1.4999999999999999E-2</v>
      </c>
      <c r="Q404" s="178" t="s">
        <v>5327</v>
      </c>
      <c r="R404" s="437"/>
      <c r="S404" s="310" t="str">
        <f t="shared" si="42"/>
        <v>Não Qualificado</v>
      </c>
      <c r="T404" s="310" t="s">
        <v>208</v>
      </c>
      <c r="U404" s="310" t="s">
        <v>4138</v>
      </c>
      <c r="V404" s="310" t="s">
        <v>76</v>
      </c>
      <c r="W404" s="438" t="s">
        <v>4146</v>
      </c>
      <c r="X404" s="438" t="s">
        <v>4146</v>
      </c>
      <c r="Y404" s="438" t="s">
        <v>4146</v>
      </c>
      <c r="Z404" s="438" t="s">
        <v>4146</v>
      </c>
      <c r="AA404" s="438" t="s">
        <v>4146</v>
      </c>
      <c r="AB404" s="438" t="s">
        <v>4146</v>
      </c>
      <c r="AC404" s="438" t="s">
        <v>4146</v>
      </c>
      <c r="AD404" s="438" t="s">
        <v>4146</v>
      </c>
      <c r="AE404" s="438" t="s">
        <v>4146</v>
      </c>
      <c r="AF404" s="438" t="s">
        <v>4146</v>
      </c>
      <c r="AG404" s="438" t="s">
        <v>4146</v>
      </c>
      <c r="AH404" s="438" t="s">
        <v>4146</v>
      </c>
      <c r="AI404" s="438" t="s">
        <v>4146</v>
      </c>
      <c r="AJ404" s="438" t="s">
        <v>5328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3232</v>
      </c>
      <c r="BE404" s="357" t="s">
        <v>3232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4147</v>
      </c>
      <c r="BT404" s="117"/>
    </row>
    <row r="405" spans="1:72" ht="15.75" customHeight="1">
      <c r="A405" s="129" t="s">
        <v>17</v>
      </c>
      <c r="B405" s="110" t="s">
        <v>2343</v>
      </c>
      <c r="C405" s="461" t="s">
        <v>5329</v>
      </c>
      <c r="D405" s="317">
        <v>7514118</v>
      </c>
      <c r="E405" s="311" t="s">
        <v>18</v>
      </c>
      <c r="F405" s="311" t="s">
        <v>76</v>
      </c>
      <c r="G405" s="446" t="s">
        <v>88</v>
      </c>
      <c r="H405" s="317" t="str">
        <f>IFERROR(VLOOKUP(G405,'Cadastro de assessores'!A:B,2,FALSE),"Não Cadastrado")</f>
        <v>18009</v>
      </c>
      <c r="I405" s="317"/>
      <c r="J405" s="26" t="s">
        <v>4136</v>
      </c>
      <c r="K405" s="310" t="s">
        <v>215</v>
      </c>
      <c r="L405" s="435">
        <v>44564</v>
      </c>
      <c r="M405" s="435">
        <v>44572</v>
      </c>
      <c r="N405" s="317"/>
      <c r="O405" s="317" t="s">
        <v>4151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254</v>
      </c>
      <c r="U405" s="310" t="s">
        <v>4190</v>
      </c>
      <c r="V405" s="310" t="s">
        <v>76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2343</v>
      </c>
      <c r="C406" s="409" t="s">
        <v>5329</v>
      </c>
      <c r="D406" s="442">
        <v>7605641</v>
      </c>
      <c r="E406" s="311" t="s">
        <v>18</v>
      </c>
      <c r="F406" s="311" t="s">
        <v>76</v>
      </c>
      <c r="G406" s="446" t="s">
        <v>88</v>
      </c>
      <c r="H406" s="317" t="str">
        <f>IFERROR(VLOOKUP(G406,'Cadastro de assessores'!A:B,2,FALSE),"Não Cadastrado")</f>
        <v>18009</v>
      </c>
      <c r="I406" s="317"/>
      <c r="J406" s="26" t="s">
        <v>4136</v>
      </c>
      <c r="K406" s="310" t="s">
        <v>215</v>
      </c>
      <c r="L406" s="443">
        <v>44669</v>
      </c>
      <c r="M406" s="443">
        <v>44669</v>
      </c>
      <c r="N406" s="317"/>
      <c r="O406" s="317" t="s">
        <v>4151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254</v>
      </c>
      <c r="U406" s="310" t="s">
        <v>4190</v>
      </c>
      <c r="V406" s="310" t="s">
        <v>76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5330</v>
      </c>
      <c r="C407" s="409" t="s">
        <v>5331</v>
      </c>
      <c r="D407" s="317">
        <v>515215</v>
      </c>
      <c r="E407" s="311" t="s">
        <v>18</v>
      </c>
      <c r="F407" s="311" t="s">
        <v>76</v>
      </c>
      <c r="G407" s="311" t="s">
        <v>88</v>
      </c>
      <c r="H407" s="317" t="str">
        <f>IFERROR(VLOOKUP(G407,'Cadastro de assessores'!A:B,2,FALSE),"Não Cadastrado")</f>
        <v>18009</v>
      </c>
      <c r="I407" s="317"/>
      <c r="J407" s="26" t="s">
        <v>4136</v>
      </c>
      <c r="K407" s="310" t="s">
        <v>224</v>
      </c>
      <c r="L407" s="435">
        <v>44349</v>
      </c>
      <c r="M407" s="435">
        <v>44349</v>
      </c>
      <c r="N407" s="310"/>
      <c r="O407" s="310" t="s">
        <v>4359</v>
      </c>
      <c r="P407" s="407">
        <v>0.02</v>
      </c>
      <c r="Q407" s="178" t="s">
        <v>5332</v>
      </c>
      <c r="R407" s="437"/>
      <c r="S407" s="310" t="str">
        <f t="shared" si="42"/>
        <v/>
      </c>
      <c r="T407" s="317" t="s">
        <v>208</v>
      </c>
      <c r="U407" s="317" t="s">
        <v>4443</v>
      </c>
      <c r="V407" s="317" t="s">
        <v>276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3232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5333</v>
      </c>
      <c r="C408" s="409" t="s">
        <v>5334</v>
      </c>
      <c r="D408" s="317">
        <v>6403193</v>
      </c>
      <c r="E408" s="310" t="s">
        <v>18</v>
      </c>
      <c r="F408" s="310" t="s">
        <v>19</v>
      </c>
      <c r="G408" s="310" t="s">
        <v>4691</v>
      </c>
      <c r="H408" s="310" t="str">
        <f>IFERROR(VLOOKUP(G408,'Cadastro de assessores'!A:B,2,FALSE),"Não Cadastrado")</f>
        <v>16130</v>
      </c>
      <c r="I408" s="310"/>
      <c r="J408" s="26" t="s">
        <v>206</v>
      </c>
      <c r="K408" s="310" t="s">
        <v>4142</v>
      </c>
      <c r="L408" s="410">
        <v>44434</v>
      </c>
      <c r="M408" s="410">
        <v>44434</v>
      </c>
      <c r="N408" s="410">
        <v>44764</v>
      </c>
      <c r="O408" s="317" t="s">
        <v>4151</v>
      </c>
      <c r="P408" s="407">
        <v>7.0000000000000001E-3</v>
      </c>
      <c r="Q408" s="178" t="s">
        <v>5335</v>
      </c>
      <c r="R408" s="437"/>
      <c r="S408" s="310" t="str">
        <f t="shared" si="42"/>
        <v>Qualificado</v>
      </c>
      <c r="T408" s="317" t="s">
        <v>208</v>
      </c>
      <c r="U408" s="317" t="s">
        <v>4181</v>
      </c>
      <c r="V408" s="310" t="s">
        <v>76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4147</v>
      </c>
      <c r="BT408" s="117"/>
    </row>
    <row r="409" spans="1:72" ht="15.75" customHeight="1">
      <c r="A409" s="129" t="s">
        <v>17</v>
      </c>
      <c r="B409" s="110" t="s">
        <v>3710</v>
      </c>
      <c r="C409" s="129" t="s">
        <v>3708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4136</v>
      </c>
      <c r="K409" s="310" t="s">
        <v>215</v>
      </c>
      <c r="L409" s="435">
        <v>43685</v>
      </c>
      <c r="M409" s="435">
        <v>43690</v>
      </c>
      <c r="N409" s="310"/>
      <c r="O409" s="310" t="s">
        <v>4137</v>
      </c>
      <c r="P409" s="407">
        <v>0.02</v>
      </c>
      <c r="Q409" s="440" t="s">
        <v>5336</v>
      </c>
      <c r="R409" s="437"/>
      <c r="S409" s="310" t="str">
        <f t="shared" si="42"/>
        <v/>
      </c>
      <c r="T409" s="310" t="s">
        <v>208</v>
      </c>
      <c r="U409" s="310" t="s">
        <v>4316</v>
      </c>
      <c r="V409" s="310" t="s">
        <v>76</v>
      </c>
      <c r="W409" s="438" t="s">
        <v>5337</v>
      </c>
      <c r="X409" s="438"/>
      <c r="Y409" s="438" t="s">
        <v>5338</v>
      </c>
      <c r="Z409" s="438" t="s">
        <v>5339</v>
      </c>
      <c r="AA409" s="438" t="s">
        <v>5340</v>
      </c>
      <c r="AB409" s="438" t="s">
        <v>5341</v>
      </c>
      <c r="AC409" s="438" t="s">
        <v>5342</v>
      </c>
      <c r="AD409" s="438" t="s">
        <v>5343</v>
      </c>
      <c r="AE409" s="438" t="s">
        <v>5344</v>
      </c>
      <c r="AF409" s="438" t="s">
        <v>5345</v>
      </c>
      <c r="AG409" s="438" t="s">
        <v>5346</v>
      </c>
      <c r="AH409" s="438" t="s">
        <v>5347</v>
      </c>
      <c r="AI409" s="438" t="s">
        <v>5348</v>
      </c>
      <c r="AJ409" s="438" t="s">
        <v>5349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5350</v>
      </c>
      <c r="C410" s="129" t="s">
        <v>5351</v>
      </c>
      <c r="D410" s="317">
        <v>3318900</v>
      </c>
      <c r="E410" s="311" t="s">
        <v>3223</v>
      </c>
      <c r="F410" s="311" t="s">
        <v>19</v>
      </c>
      <c r="G410" s="311" t="s">
        <v>3223</v>
      </c>
      <c r="H410" s="311" t="str">
        <f>IFERROR(VLOOKUP(G410,'Cadastro de assessores'!A:B,2,FALSE),"Não Cadastrado")</f>
        <v>18986</v>
      </c>
      <c r="I410" s="311"/>
      <c r="J410" s="26" t="s">
        <v>4136</v>
      </c>
      <c r="K410" s="310" t="s">
        <v>215</v>
      </c>
      <c r="L410" s="435">
        <v>44449</v>
      </c>
      <c r="M410" s="435">
        <v>44452</v>
      </c>
      <c r="N410" s="317"/>
      <c r="O410" s="317" t="s">
        <v>4143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208</v>
      </c>
      <c r="U410" s="317" t="s">
        <v>4172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2476</v>
      </c>
      <c r="C411" s="129" t="s">
        <v>5352</v>
      </c>
      <c r="D411" s="310">
        <v>4634086</v>
      </c>
      <c r="E411" s="311" t="s">
        <v>204</v>
      </c>
      <c r="F411" s="311" t="s">
        <v>19</v>
      </c>
      <c r="G411" s="311" t="s">
        <v>1889</v>
      </c>
      <c r="H411" s="311" t="str">
        <f>IFERROR(VLOOKUP(G411,'Cadastro de assessores'!A:B,2,FALSE),"Não Cadastrado")</f>
        <v>17243</v>
      </c>
      <c r="I411" s="311"/>
      <c r="J411" s="26" t="s">
        <v>4136</v>
      </c>
      <c r="K411" s="310" t="s">
        <v>215</v>
      </c>
      <c r="L411" s="435">
        <v>44167</v>
      </c>
      <c r="M411" s="435">
        <v>44167</v>
      </c>
      <c r="N411" s="310"/>
      <c r="O411" s="310" t="s">
        <v>4154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208</v>
      </c>
      <c r="U411" s="324" t="s">
        <v>4145</v>
      </c>
      <c r="V411" s="310" t="s">
        <v>19</v>
      </c>
      <c r="W411" s="438" t="s">
        <v>4146</v>
      </c>
      <c r="X411" s="438" t="s">
        <v>4146</v>
      </c>
      <c r="Y411" s="438" t="s">
        <v>4146</v>
      </c>
      <c r="Z411" s="438" t="s">
        <v>4146</v>
      </c>
      <c r="AA411" s="438" t="s">
        <v>4146</v>
      </c>
      <c r="AB411" s="438" t="s">
        <v>4146</v>
      </c>
      <c r="AC411" s="438" t="s">
        <v>4146</v>
      </c>
      <c r="AD411" s="438" t="s">
        <v>4146</v>
      </c>
      <c r="AE411" s="438" t="s">
        <v>4146</v>
      </c>
      <c r="AF411" s="438" t="s">
        <v>4146</v>
      </c>
      <c r="AG411" s="438" t="s">
        <v>4146</v>
      </c>
      <c r="AH411" s="438" t="s">
        <v>4146</v>
      </c>
      <c r="AI411" s="438" t="s">
        <v>4146</v>
      </c>
      <c r="AJ411" s="438" t="s">
        <v>4146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2484</v>
      </c>
      <c r="C412" s="89" t="s">
        <v>2481</v>
      </c>
      <c r="D412" s="446">
        <v>7047969</v>
      </c>
      <c r="E412" s="311" t="s">
        <v>18</v>
      </c>
      <c r="F412" s="311" t="s">
        <v>19</v>
      </c>
      <c r="G412" s="311" t="s">
        <v>2483</v>
      </c>
      <c r="H412" s="311">
        <f>IFERROR(VLOOKUP(G412,'Cadastro de assessores'!A:B,2,FALSE),"Não Cadastrado")</f>
        <v>12343</v>
      </c>
      <c r="I412" s="311"/>
      <c r="J412" s="26" t="s">
        <v>4136</v>
      </c>
      <c r="K412" s="310" t="s">
        <v>215</v>
      </c>
      <c r="L412" s="436">
        <v>44510</v>
      </c>
      <c r="M412" s="436">
        <v>44511</v>
      </c>
      <c r="N412" s="317"/>
      <c r="O412" s="317" t="s">
        <v>4151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208</v>
      </c>
      <c r="U412" s="325" t="s">
        <v>4165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4147</v>
      </c>
      <c r="BT412" s="117"/>
    </row>
    <row r="413" spans="1:72" ht="15.75" customHeight="1">
      <c r="A413" s="129" t="s">
        <v>17</v>
      </c>
      <c r="B413" s="110" t="s">
        <v>3727</v>
      </c>
      <c r="C413" s="129" t="s">
        <v>3725</v>
      </c>
      <c r="D413" s="310">
        <v>4679169</v>
      </c>
      <c r="E413" s="311" t="s">
        <v>18</v>
      </c>
      <c r="F413" s="311" t="s">
        <v>19</v>
      </c>
      <c r="G413" s="311" t="s">
        <v>3371</v>
      </c>
      <c r="H413" s="311" t="str">
        <f>IFERROR(VLOOKUP(G413,'Cadastro de assessores'!A:B,2,FALSE),"Não Cadastrado")</f>
        <v>18236</v>
      </c>
      <c r="I413" s="311"/>
      <c r="J413" s="26" t="s">
        <v>4136</v>
      </c>
      <c r="K413" s="310" t="s">
        <v>224</v>
      </c>
      <c r="L413" s="310" t="s">
        <v>3443</v>
      </c>
      <c r="M413" s="456" t="s">
        <v>4526</v>
      </c>
      <c r="N413" s="317"/>
      <c r="O413" s="317" t="s">
        <v>4191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208</v>
      </c>
      <c r="U413" s="310" t="s">
        <v>4145</v>
      </c>
      <c r="V413" s="310" t="s">
        <v>19</v>
      </c>
      <c r="W413" s="438" t="s">
        <v>4146</v>
      </c>
      <c r="X413" s="438" t="s">
        <v>4146</v>
      </c>
      <c r="Y413" s="438" t="s">
        <v>4146</v>
      </c>
      <c r="Z413" s="438" t="s">
        <v>4146</v>
      </c>
      <c r="AA413" s="438" t="s">
        <v>4146</v>
      </c>
      <c r="AB413" s="438" t="s">
        <v>4146</v>
      </c>
      <c r="AC413" s="438" t="s">
        <v>4146</v>
      </c>
      <c r="AD413" s="438" t="s">
        <v>4146</v>
      </c>
      <c r="AE413" s="438" t="s">
        <v>4146</v>
      </c>
      <c r="AF413" s="438" t="s">
        <v>4146</v>
      </c>
      <c r="AG413" s="438" t="s">
        <v>4146</v>
      </c>
      <c r="AH413" s="438" t="s">
        <v>4146</v>
      </c>
      <c r="AI413" s="438" t="s">
        <v>4146</v>
      </c>
      <c r="AJ413" s="438" t="s">
        <v>4146</v>
      </c>
      <c r="AK413" s="357" t="s">
        <v>3443</v>
      </c>
      <c r="AL413" s="357"/>
      <c r="AM413" s="357" t="s">
        <v>3443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3232</v>
      </c>
      <c r="BE413" s="357" t="s">
        <v>3232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3727</v>
      </c>
      <c r="C414" s="129" t="s">
        <v>3725</v>
      </c>
      <c r="D414" s="310">
        <v>2096281</v>
      </c>
      <c r="E414" s="311" t="s">
        <v>18</v>
      </c>
      <c r="F414" s="311" t="s">
        <v>19</v>
      </c>
      <c r="G414" s="311" t="s">
        <v>3371</v>
      </c>
      <c r="H414" s="311" t="str">
        <f>IFERROR(VLOOKUP(G414,'Cadastro de assessores'!A:B,2,FALSE),"Não Cadastrado")</f>
        <v>18236</v>
      </c>
      <c r="I414" s="311"/>
      <c r="J414" s="26" t="s">
        <v>215</v>
      </c>
      <c r="K414" s="310" t="s">
        <v>215</v>
      </c>
      <c r="L414" s="435">
        <v>44294</v>
      </c>
      <c r="M414" s="435">
        <v>44294</v>
      </c>
      <c r="N414" s="310"/>
      <c r="O414" s="310" t="s">
        <v>4158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208</v>
      </c>
      <c r="U414" s="310" t="s">
        <v>4145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2523</v>
      </c>
      <c r="C415" s="129" t="s">
        <v>2521</v>
      </c>
      <c r="D415" s="310">
        <v>6199853</v>
      </c>
      <c r="E415" s="310" t="s">
        <v>18</v>
      </c>
      <c r="F415" s="310" t="s">
        <v>76</v>
      </c>
      <c r="G415" s="310" t="s">
        <v>77</v>
      </c>
      <c r="H415" s="311">
        <f>IFERROR(VLOOKUP(G415,'Cadastro de assessores'!A:B,2,FALSE),"Não Cadastrado")</f>
        <v>12331</v>
      </c>
      <c r="I415" s="310"/>
      <c r="J415" s="26" t="s">
        <v>4136</v>
      </c>
      <c r="K415" s="310"/>
      <c r="L415" s="439"/>
      <c r="M415" s="439">
        <v>44851</v>
      </c>
      <c r="N415" s="406"/>
      <c r="O415" s="310" t="s">
        <v>4143</v>
      </c>
      <c r="P415" s="407">
        <v>1.4999999999999999E-2</v>
      </c>
      <c r="Q415" s="440" t="s">
        <v>4428</v>
      </c>
      <c r="R415" s="437"/>
      <c r="S415" s="310"/>
      <c r="T415" s="310"/>
      <c r="U415" s="310"/>
      <c r="V415" s="310" t="s">
        <v>76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5353</v>
      </c>
      <c r="C416" s="129" t="s">
        <v>5354</v>
      </c>
      <c r="D416" s="310">
        <v>528568</v>
      </c>
      <c r="E416" s="310" t="s">
        <v>204</v>
      </c>
      <c r="F416" s="310" t="s">
        <v>19</v>
      </c>
      <c r="G416" s="310" t="s">
        <v>220</v>
      </c>
      <c r="H416" s="310" t="str">
        <f>IFERROR(VLOOKUP(G416,'Cadastro de assessores'!A:B,2,FALSE),"Não Cadastrado")</f>
        <v>17896</v>
      </c>
      <c r="I416" s="310"/>
      <c r="J416" s="26" t="s">
        <v>206</v>
      </c>
      <c r="K416" s="310" t="s">
        <v>4142</v>
      </c>
      <c r="L416" s="439">
        <v>44183</v>
      </c>
      <c r="M416" s="439">
        <v>44183</v>
      </c>
      <c r="N416" s="406">
        <v>44315</v>
      </c>
      <c r="O416" s="310" t="s">
        <v>4137</v>
      </c>
      <c r="P416" s="407">
        <v>0.02</v>
      </c>
      <c r="Q416" s="440" t="s">
        <v>5355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208</v>
      </c>
      <c r="U416" s="310" t="s">
        <v>4145</v>
      </c>
      <c r="V416" s="310" t="s">
        <v>19</v>
      </c>
      <c r="W416" s="438" t="s">
        <v>4146</v>
      </c>
      <c r="X416" s="438" t="s">
        <v>4146</v>
      </c>
      <c r="Y416" s="438" t="s">
        <v>4146</v>
      </c>
      <c r="Z416" s="438" t="s">
        <v>4146</v>
      </c>
      <c r="AA416" s="438" t="s">
        <v>4146</v>
      </c>
      <c r="AB416" s="438" t="s">
        <v>4146</v>
      </c>
      <c r="AC416" s="438" t="s">
        <v>4146</v>
      </c>
      <c r="AD416" s="438" t="s">
        <v>4146</v>
      </c>
      <c r="AE416" s="438" t="s">
        <v>4146</v>
      </c>
      <c r="AF416" s="438" t="s">
        <v>4146</v>
      </c>
      <c r="AG416" s="438" t="s">
        <v>4146</v>
      </c>
      <c r="AH416" s="438" t="s">
        <v>4146</v>
      </c>
      <c r="AI416" s="438" t="s">
        <v>4146</v>
      </c>
      <c r="AJ416" s="438" t="s">
        <v>4146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3232</v>
      </c>
      <c r="BE416" s="357" t="s">
        <v>3232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4147</v>
      </c>
      <c r="BT416" s="117"/>
    </row>
    <row r="417" spans="1:72" ht="15.75" customHeight="1">
      <c r="A417" s="129" t="s">
        <v>17</v>
      </c>
      <c r="B417" s="110" t="s">
        <v>5356</v>
      </c>
      <c r="C417" s="409" t="s">
        <v>5357</v>
      </c>
      <c r="D417" s="317">
        <v>7388997</v>
      </c>
      <c r="E417" s="311" t="s">
        <v>18</v>
      </c>
      <c r="F417" s="311" t="s">
        <v>19</v>
      </c>
      <c r="G417" s="446" t="s">
        <v>1077</v>
      </c>
      <c r="H417" s="311">
        <f>IFERROR(VLOOKUP(G417,'Cadastro de assessores'!A:B,2,FALSE),"Não Cadastrado")</f>
        <v>12342</v>
      </c>
      <c r="I417" s="311"/>
      <c r="J417" s="26" t="s">
        <v>206</v>
      </c>
      <c r="K417" s="310" t="s">
        <v>215</v>
      </c>
      <c r="L417" s="436">
        <v>44539</v>
      </c>
      <c r="M417" s="436">
        <v>44543</v>
      </c>
      <c r="N417" s="446"/>
      <c r="O417" s="446" t="s">
        <v>4151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208</v>
      </c>
      <c r="U417" s="310" t="s">
        <v>4398</v>
      </c>
      <c r="V417" s="310" t="s">
        <v>131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4147</v>
      </c>
      <c r="BT417" s="117"/>
    </row>
    <row r="418" spans="1:72" ht="15.75" customHeight="1">
      <c r="A418" s="129" t="s">
        <v>17</v>
      </c>
      <c r="B418" s="110" t="s">
        <v>5358</v>
      </c>
      <c r="C418" s="129" t="s">
        <v>5359</v>
      </c>
      <c r="D418" s="310">
        <v>3445098</v>
      </c>
      <c r="E418" s="311" t="s">
        <v>3223</v>
      </c>
      <c r="F418" s="311" t="s">
        <v>19</v>
      </c>
      <c r="G418" s="311" t="s">
        <v>3223</v>
      </c>
      <c r="H418" s="311" t="str">
        <f>IFERROR(VLOOKUP(G418,'Cadastro de assessores'!A:B,2,FALSE),"Não Cadastrado")</f>
        <v>18986</v>
      </c>
      <c r="I418" s="311"/>
      <c r="J418" s="26" t="s">
        <v>4136</v>
      </c>
      <c r="K418" s="310" t="s">
        <v>224</v>
      </c>
      <c r="L418" s="435">
        <v>44036</v>
      </c>
      <c r="M418" s="435">
        <v>44043</v>
      </c>
      <c r="N418" s="310"/>
      <c r="O418" s="310" t="s">
        <v>4143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208</v>
      </c>
      <c r="U418" s="310" t="s">
        <v>4316</v>
      </c>
      <c r="V418" s="310" t="s">
        <v>76</v>
      </c>
      <c r="W418" s="438" t="s">
        <v>4146</v>
      </c>
      <c r="X418" s="438" t="s">
        <v>4146</v>
      </c>
      <c r="Y418" s="438" t="s">
        <v>4146</v>
      </c>
      <c r="Z418" s="438" t="s">
        <v>4146</v>
      </c>
      <c r="AA418" s="438" t="s">
        <v>4146</v>
      </c>
      <c r="AB418" s="438" t="s">
        <v>4146</v>
      </c>
      <c r="AC418" s="438" t="s">
        <v>4146</v>
      </c>
      <c r="AD418" s="438" t="s">
        <v>4146</v>
      </c>
      <c r="AE418" s="438" t="s">
        <v>4146</v>
      </c>
      <c r="AF418" s="438" t="s">
        <v>5360</v>
      </c>
      <c r="AG418" s="438" t="s">
        <v>5361</v>
      </c>
      <c r="AH418" s="438" t="s">
        <v>5362</v>
      </c>
      <c r="AI418" s="438" t="s">
        <v>5363</v>
      </c>
      <c r="AJ418" s="438" t="s">
        <v>5364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5365</v>
      </c>
      <c r="C419" s="409" t="s">
        <v>5366</v>
      </c>
      <c r="D419" s="452">
        <v>7709062</v>
      </c>
      <c r="E419" s="310" t="s">
        <v>18</v>
      </c>
      <c r="F419" s="310" t="s">
        <v>76</v>
      </c>
      <c r="G419" s="310" t="s">
        <v>5367</v>
      </c>
      <c r="H419" s="310" t="str">
        <f>IFERROR(VLOOKUP(G419,'Cadastro de assessores'!A:B,2,FALSE),"Não Cadastrado")</f>
        <v>15544</v>
      </c>
      <c r="I419" s="310"/>
      <c r="J419" s="26" t="s">
        <v>206</v>
      </c>
      <c r="K419" s="310" t="s">
        <v>224</v>
      </c>
      <c r="L419" s="406">
        <v>44615</v>
      </c>
      <c r="M419" s="406">
        <v>44623</v>
      </c>
      <c r="N419" s="410">
        <v>44820</v>
      </c>
      <c r="O419" s="317" t="s">
        <v>4499</v>
      </c>
      <c r="P419" s="407">
        <v>0.01</v>
      </c>
      <c r="Q419" s="440" t="s">
        <v>5368</v>
      </c>
      <c r="R419" s="437"/>
      <c r="S419" s="310" t="str">
        <f t="shared" si="43"/>
        <v>Não Qualificado</v>
      </c>
      <c r="T419" s="310" t="s">
        <v>208</v>
      </c>
      <c r="U419" s="310" t="s">
        <v>4190</v>
      </c>
      <c r="V419" s="310" t="s">
        <v>76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4147</v>
      </c>
      <c r="BT419" s="117"/>
    </row>
    <row r="420" spans="1:72" ht="15.75" customHeight="1">
      <c r="A420" s="129" t="s">
        <v>17</v>
      </c>
      <c r="B420" s="110" t="s">
        <v>5369</v>
      </c>
      <c r="C420" s="409" t="s">
        <v>5370</v>
      </c>
      <c r="D420" s="337">
        <v>5577</v>
      </c>
      <c r="E420" s="311" t="s">
        <v>18</v>
      </c>
      <c r="F420" s="311" t="s">
        <v>19</v>
      </c>
      <c r="G420" s="311" t="s">
        <v>97</v>
      </c>
      <c r="H420" s="311">
        <f>IFERROR(VLOOKUP(G420,'Cadastro de assessores'!A:B,2,FALSE),"Não Cadastrado")</f>
        <v>12344</v>
      </c>
      <c r="I420" s="311"/>
      <c r="J420" s="26" t="s">
        <v>4136</v>
      </c>
      <c r="K420" s="311" t="s">
        <v>215</v>
      </c>
      <c r="L420" s="443">
        <v>44760</v>
      </c>
      <c r="M420" s="443">
        <v>44764</v>
      </c>
      <c r="N420" s="317"/>
      <c r="O420" s="317" t="s">
        <v>4154</v>
      </c>
      <c r="P420" s="407">
        <v>1.2E-2</v>
      </c>
      <c r="Q420" s="178"/>
      <c r="R420" s="437"/>
      <c r="S420" s="310"/>
      <c r="T420" s="310" t="s">
        <v>208</v>
      </c>
      <c r="U420" s="317"/>
      <c r="V420" s="317" t="s">
        <v>127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2538</v>
      </c>
      <c r="C421" s="409" t="s">
        <v>5371</v>
      </c>
      <c r="D421" s="442">
        <v>2284049</v>
      </c>
      <c r="E421" s="311" t="s">
        <v>18</v>
      </c>
      <c r="F421" s="311" t="s">
        <v>19</v>
      </c>
      <c r="G421" s="311" t="s">
        <v>97</v>
      </c>
      <c r="H421" s="311">
        <f>IFERROR(VLOOKUP(G421,'Cadastro de assessores'!A:B,2,FALSE),"Não Cadastrado")</f>
        <v>12344</v>
      </c>
      <c r="I421" s="311"/>
      <c r="J421" s="26" t="s">
        <v>4136</v>
      </c>
      <c r="K421" s="311" t="s">
        <v>215</v>
      </c>
      <c r="L421" s="443">
        <v>44636</v>
      </c>
      <c r="M421" s="443">
        <v>44645</v>
      </c>
      <c r="N421" s="317"/>
      <c r="O421" s="317" t="s">
        <v>4151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208</v>
      </c>
      <c r="U421" s="317" t="s">
        <v>5009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5372</v>
      </c>
      <c r="C422" s="409" t="s">
        <v>5373</v>
      </c>
      <c r="D422" s="317">
        <v>5603037</v>
      </c>
      <c r="E422" s="310" t="s">
        <v>3223</v>
      </c>
      <c r="F422" s="310" t="s">
        <v>19</v>
      </c>
      <c r="G422" s="317" t="s">
        <v>3223</v>
      </c>
      <c r="H422" s="317" t="str">
        <f>IFERROR(VLOOKUP(G422,'Cadastro de assessores'!A:B,2,FALSE),"Não Cadastrado")</f>
        <v>18986</v>
      </c>
      <c r="I422" s="317"/>
      <c r="J422" s="26" t="s">
        <v>206</v>
      </c>
      <c r="K422" s="495" t="s">
        <v>215</v>
      </c>
      <c r="L422" s="406">
        <v>44358</v>
      </c>
      <c r="M422" s="406">
        <v>44361</v>
      </c>
      <c r="N422" s="406">
        <v>44831</v>
      </c>
      <c r="O422" s="310" t="s">
        <v>4154</v>
      </c>
      <c r="P422" s="407">
        <v>1.2E-2</v>
      </c>
      <c r="Q422" s="178" t="s">
        <v>5374</v>
      </c>
      <c r="R422" s="437"/>
      <c r="S422" s="310" t="str">
        <f t="shared" si="44"/>
        <v/>
      </c>
      <c r="T422" s="310" t="s">
        <v>208</v>
      </c>
      <c r="U422" s="317" t="s">
        <v>4527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4147</v>
      </c>
      <c r="BT422" s="117"/>
    </row>
    <row r="423" spans="1:72" ht="15.75" customHeight="1">
      <c r="A423" s="129" t="s">
        <v>17</v>
      </c>
      <c r="B423" s="110" t="s">
        <v>5375</v>
      </c>
      <c r="C423" s="409" t="s">
        <v>5376</v>
      </c>
      <c r="D423" s="310">
        <v>5646446</v>
      </c>
      <c r="E423" s="310" t="s">
        <v>204</v>
      </c>
      <c r="F423" s="310" t="s">
        <v>19</v>
      </c>
      <c r="G423" s="310" t="s">
        <v>3100</v>
      </c>
      <c r="H423" s="311">
        <f>IFERROR(VLOOKUP(G423,'Cadastro de assessores'!A:B,2,FALSE),"Não Cadastrado")</f>
        <v>12347</v>
      </c>
      <c r="I423" s="311"/>
      <c r="J423" s="26" t="s">
        <v>4136</v>
      </c>
      <c r="K423" s="311" t="s">
        <v>215</v>
      </c>
      <c r="L423" s="435">
        <v>44361</v>
      </c>
      <c r="M423" s="435">
        <v>44361</v>
      </c>
      <c r="N423" s="310"/>
      <c r="O423" s="310" t="s">
        <v>4154</v>
      </c>
      <c r="P423" s="407">
        <v>1.2E-2</v>
      </c>
      <c r="Q423" s="441" t="s">
        <v>5377</v>
      </c>
      <c r="R423" s="437"/>
      <c r="S423" s="310" t="str">
        <f t="shared" si="44"/>
        <v/>
      </c>
      <c r="T423" s="310" t="s">
        <v>208</v>
      </c>
      <c r="U423" s="317" t="s">
        <v>4558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3732</v>
      </c>
      <c r="C424" s="129" t="s">
        <v>5378</v>
      </c>
      <c r="D424" s="310">
        <v>3768368</v>
      </c>
      <c r="E424" s="311" t="s">
        <v>18</v>
      </c>
      <c r="F424" s="311" t="s">
        <v>19</v>
      </c>
      <c r="G424" s="311" t="s">
        <v>3255</v>
      </c>
      <c r="H424" s="311" t="str">
        <f>IFERROR(VLOOKUP(G424,'Cadastro de assessores'!A:B,2,FALSE),"Não Cadastrado")</f>
        <v>18836</v>
      </c>
      <c r="I424" s="311"/>
      <c r="J424" s="26" t="s">
        <v>4136</v>
      </c>
      <c r="K424" s="311" t="s">
        <v>215</v>
      </c>
      <c r="L424" s="436">
        <v>44138</v>
      </c>
      <c r="M424" s="436">
        <v>44151</v>
      </c>
      <c r="N424" s="317"/>
      <c r="O424" s="317" t="s">
        <v>4191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208</v>
      </c>
      <c r="U424" s="310" t="s">
        <v>4398</v>
      </c>
      <c r="V424" s="310" t="s">
        <v>131</v>
      </c>
      <c r="W424" s="438" t="s">
        <v>4146</v>
      </c>
      <c r="X424" s="438" t="s">
        <v>4146</v>
      </c>
      <c r="Y424" s="438" t="s">
        <v>4146</v>
      </c>
      <c r="Z424" s="438" t="s">
        <v>4146</v>
      </c>
      <c r="AA424" s="438" t="s">
        <v>4146</v>
      </c>
      <c r="AB424" s="438" t="s">
        <v>4146</v>
      </c>
      <c r="AC424" s="438" t="s">
        <v>4146</v>
      </c>
      <c r="AD424" s="438" t="s">
        <v>4146</v>
      </c>
      <c r="AE424" s="438" t="s">
        <v>4146</v>
      </c>
      <c r="AF424" s="438" t="s">
        <v>4146</v>
      </c>
      <c r="AG424" s="438" t="s">
        <v>4146</v>
      </c>
      <c r="AH424" s="438" t="s">
        <v>4146</v>
      </c>
      <c r="AI424" s="438" t="s">
        <v>4146</v>
      </c>
      <c r="AJ424" s="438" t="s">
        <v>5379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3732</v>
      </c>
      <c r="C425" s="129" t="s">
        <v>5378</v>
      </c>
      <c r="D425" s="310">
        <v>4587723</v>
      </c>
      <c r="E425" s="311" t="s">
        <v>18</v>
      </c>
      <c r="F425" s="311" t="s">
        <v>19</v>
      </c>
      <c r="G425" s="311" t="s">
        <v>3255</v>
      </c>
      <c r="H425" s="311" t="str">
        <f>IFERROR(VLOOKUP(G425,'Cadastro de assessores'!A:B,2,FALSE),"Não Cadastrado")</f>
        <v>18836</v>
      </c>
      <c r="I425" s="311"/>
      <c r="J425" s="26" t="s">
        <v>4136</v>
      </c>
      <c r="K425" s="311" t="s">
        <v>215</v>
      </c>
      <c r="L425" s="436">
        <v>44151</v>
      </c>
      <c r="M425" s="436">
        <v>44151</v>
      </c>
      <c r="N425" s="310"/>
      <c r="O425" s="310" t="s">
        <v>4158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208</v>
      </c>
      <c r="U425" s="310" t="s">
        <v>4398</v>
      </c>
      <c r="V425" s="310" t="s">
        <v>131</v>
      </c>
      <c r="W425" s="438" t="s">
        <v>4146</v>
      </c>
      <c r="X425" s="438" t="s">
        <v>4146</v>
      </c>
      <c r="Y425" s="438" t="s">
        <v>4146</v>
      </c>
      <c r="Z425" s="438" t="s">
        <v>4146</v>
      </c>
      <c r="AA425" s="438" t="s">
        <v>4146</v>
      </c>
      <c r="AB425" s="438" t="s">
        <v>4146</v>
      </c>
      <c r="AC425" s="438" t="s">
        <v>4146</v>
      </c>
      <c r="AD425" s="438" t="s">
        <v>4146</v>
      </c>
      <c r="AE425" s="438" t="s">
        <v>4146</v>
      </c>
      <c r="AF425" s="438" t="s">
        <v>4146</v>
      </c>
      <c r="AG425" s="438" t="s">
        <v>4146</v>
      </c>
      <c r="AH425" s="438" t="s">
        <v>4146</v>
      </c>
      <c r="AI425" s="438" t="s">
        <v>4146</v>
      </c>
      <c r="AJ425" s="438" t="s">
        <v>5380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5381</v>
      </c>
      <c r="C426" s="409" t="s">
        <v>5382</v>
      </c>
      <c r="D426" s="317">
        <v>5563710</v>
      </c>
      <c r="E426" s="310" t="s">
        <v>18</v>
      </c>
      <c r="F426" s="310" t="s">
        <v>76</v>
      </c>
      <c r="G426" s="310" t="s">
        <v>88</v>
      </c>
      <c r="H426" s="310" t="str">
        <f>IFERROR(VLOOKUP(G426,'Cadastro de assessores'!A:B,2,FALSE),"Não Cadastrado")</f>
        <v>18009</v>
      </c>
      <c r="I426" s="310"/>
      <c r="J426" s="26" t="s">
        <v>206</v>
      </c>
      <c r="K426" s="310" t="s">
        <v>4142</v>
      </c>
      <c r="L426" s="406">
        <v>44362</v>
      </c>
      <c r="M426" s="406">
        <v>44362</v>
      </c>
      <c r="N426" s="410">
        <v>44714</v>
      </c>
      <c r="O426" s="317" t="s">
        <v>4137</v>
      </c>
      <c r="P426" s="407">
        <v>0.02</v>
      </c>
      <c r="Q426" s="440" t="s">
        <v>5111</v>
      </c>
      <c r="R426" s="437"/>
      <c r="S426" s="310" t="str">
        <f t="shared" si="44"/>
        <v>Não Qualificado</v>
      </c>
      <c r="T426" s="310" t="s">
        <v>208</v>
      </c>
      <c r="U426" s="310" t="s">
        <v>4195</v>
      </c>
      <c r="V426" s="310" t="s">
        <v>276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3232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4147</v>
      </c>
      <c r="BT426" s="117"/>
    </row>
    <row r="427" spans="1:72" ht="15.75" customHeight="1">
      <c r="A427" s="129" t="s">
        <v>17</v>
      </c>
      <c r="B427" s="110" t="s">
        <v>5383</v>
      </c>
      <c r="C427" s="129" t="s">
        <v>5384</v>
      </c>
      <c r="D427" s="310">
        <v>5709377</v>
      </c>
      <c r="E427" s="310" t="s">
        <v>18</v>
      </c>
      <c r="F427" s="310" t="s">
        <v>19</v>
      </c>
      <c r="G427" s="310" t="s">
        <v>5385</v>
      </c>
      <c r="H427" s="310" t="str">
        <f>IFERROR(VLOOKUP(G427,'Cadastro de assessores'!A:B,2,FALSE),"Não Cadastrado")</f>
        <v>17109</v>
      </c>
      <c r="I427" s="310"/>
      <c r="J427" s="26" t="s">
        <v>206</v>
      </c>
      <c r="K427" s="310" t="s">
        <v>4142</v>
      </c>
      <c r="L427" s="310" t="s">
        <v>3443</v>
      </c>
      <c r="M427" s="310" t="s">
        <v>3443</v>
      </c>
      <c r="N427" s="406">
        <v>44384</v>
      </c>
      <c r="O427" s="310" t="s">
        <v>4154</v>
      </c>
      <c r="P427" s="407">
        <v>1.2E-2</v>
      </c>
      <c r="Q427" s="440" t="s">
        <v>5386</v>
      </c>
      <c r="R427" s="437"/>
      <c r="S427" s="310" t="str">
        <f t="shared" si="44"/>
        <v>Não Qualificado</v>
      </c>
      <c r="T427" s="310" t="s">
        <v>208</v>
      </c>
      <c r="U427" s="310"/>
      <c r="V427" s="310" t="s">
        <v>3443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3232</v>
      </c>
      <c r="BE427" s="357" t="s">
        <v>3232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4147</v>
      </c>
      <c r="BT427" s="117"/>
    </row>
    <row r="428" spans="1:72" ht="15.75" customHeight="1">
      <c r="A428" s="129" t="s">
        <v>17</v>
      </c>
      <c r="B428" s="110" t="s">
        <v>5387</v>
      </c>
      <c r="C428" s="409" t="s">
        <v>5388</v>
      </c>
      <c r="D428" s="317">
        <v>2545354</v>
      </c>
      <c r="E428" s="311" t="s">
        <v>18</v>
      </c>
      <c r="F428" s="311" t="s">
        <v>76</v>
      </c>
      <c r="G428" s="311" t="s">
        <v>88</v>
      </c>
      <c r="H428" s="311" t="str">
        <f>IFERROR(VLOOKUP(G428,'Cadastro de assessores'!A:B,2,FALSE),"Não Cadastrado")</f>
        <v>18009</v>
      </c>
      <c r="I428" s="311"/>
      <c r="J428" s="26" t="s">
        <v>4136</v>
      </c>
      <c r="K428" s="317" t="s">
        <v>215</v>
      </c>
      <c r="L428" s="496">
        <v>44355</v>
      </c>
      <c r="M428" s="496">
        <v>44355</v>
      </c>
      <c r="N428" s="477"/>
      <c r="O428" s="310" t="s">
        <v>4143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208</v>
      </c>
      <c r="U428" s="317" t="s">
        <v>4443</v>
      </c>
      <c r="V428" s="317" t="s">
        <v>276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2593</v>
      </c>
      <c r="C429" s="461" t="s">
        <v>5389</v>
      </c>
      <c r="D429" s="442">
        <v>2751241</v>
      </c>
      <c r="E429" s="311" t="s">
        <v>18</v>
      </c>
      <c r="F429" s="311" t="s">
        <v>76</v>
      </c>
      <c r="G429" s="311" t="s">
        <v>77</v>
      </c>
      <c r="H429" s="311">
        <f>IFERROR(VLOOKUP(G429,'Cadastro de assessores'!A:B,2,FALSE),"Não Cadastrado")</f>
        <v>12331</v>
      </c>
      <c r="I429" s="311"/>
      <c r="J429" s="26" t="s">
        <v>215</v>
      </c>
      <c r="K429" s="317"/>
      <c r="L429" s="497"/>
      <c r="M429" s="497">
        <v>44851</v>
      </c>
      <c r="N429" s="481"/>
      <c r="O429" s="311" t="s">
        <v>4143</v>
      </c>
      <c r="P429" s="448">
        <v>1.4999999999999999E-2</v>
      </c>
      <c r="Q429" s="498" t="s">
        <v>5390</v>
      </c>
      <c r="R429" s="437"/>
      <c r="S429" s="310"/>
      <c r="T429" s="310"/>
      <c r="U429" s="310"/>
      <c r="V429" s="310" t="s">
        <v>76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2600</v>
      </c>
      <c r="C430" s="461" t="s">
        <v>2598</v>
      </c>
      <c r="D430" s="442">
        <v>6029791</v>
      </c>
      <c r="E430" s="311" t="s">
        <v>18</v>
      </c>
      <c r="F430" s="311" t="s">
        <v>76</v>
      </c>
      <c r="G430" s="311" t="s">
        <v>229</v>
      </c>
      <c r="H430" s="311" t="str">
        <f>IFERROR(VLOOKUP(G430,'Cadastro de assessores'!A:B,2,FALSE),"Não Cadastrado")</f>
        <v>18890</v>
      </c>
      <c r="I430" s="311"/>
      <c r="J430" s="26" t="s">
        <v>4136</v>
      </c>
      <c r="K430" s="317" t="s">
        <v>215</v>
      </c>
      <c r="L430" s="410">
        <v>44600</v>
      </c>
      <c r="M430" s="410">
        <v>44605</v>
      </c>
      <c r="N430" s="311"/>
      <c r="O430" s="311" t="s">
        <v>4151</v>
      </c>
      <c r="P430" s="448">
        <v>7.0000000000000001E-3</v>
      </c>
      <c r="Q430" s="178" t="s">
        <v>4257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208</v>
      </c>
      <c r="U430" s="310" t="s">
        <v>4190</v>
      </c>
      <c r="V430" s="310" t="s">
        <v>76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2606</v>
      </c>
      <c r="C431" s="129" t="s">
        <v>5391</v>
      </c>
      <c r="D431" s="310">
        <v>8698050</v>
      </c>
      <c r="E431" s="310" t="s">
        <v>18</v>
      </c>
      <c r="F431" s="310" t="s">
        <v>76</v>
      </c>
      <c r="G431" s="310" t="s">
        <v>351</v>
      </c>
      <c r="H431" s="310" t="s">
        <v>5392</v>
      </c>
      <c r="I431" s="310"/>
      <c r="J431" s="26" t="s">
        <v>4136</v>
      </c>
      <c r="K431" s="310" t="s">
        <v>215</v>
      </c>
      <c r="L431" s="406">
        <v>44715</v>
      </c>
      <c r="M431" s="406">
        <v>44719</v>
      </c>
      <c r="N431" s="406"/>
      <c r="O431" s="310" t="s">
        <v>4813</v>
      </c>
      <c r="P431" s="407">
        <v>1.2E-2</v>
      </c>
      <c r="Q431" s="178" t="s">
        <v>5393</v>
      </c>
      <c r="R431" s="437"/>
      <c r="S431" s="310"/>
      <c r="T431" s="310" t="s">
        <v>208</v>
      </c>
      <c r="U431" s="310" t="s">
        <v>4316</v>
      </c>
      <c r="V431" s="310" t="s">
        <v>76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3232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2614</v>
      </c>
      <c r="C432" s="453" t="s">
        <v>5394</v>
      </c>
      <c r="D432" s="454">
        <v>495561</v>
      </c>
      <c r="E432" s="310" t="s">
        <v>18</v>
      </c>
      <c r="F432" s="310" t="s">
        <v>19</v>
      </c>
      <c r="G432" s="310" t="s">
        <v>266</v>
      </c>
      <c r="H432" s="310"/>
      <c r="I432" s="310"/>
      <c r="J432" s="26" t="s">
        <v>215</v>
      </c>
      <c r="K432" s="310"/>
      <c r="L432" s="439"/>
      <c r="M432" s="439">
        <v>44918</v>
      </c>
      <c r="N432" s="406"/>
      <c r="O432" s="310" t="s">
        <v>4154</v>
      </c>
      <c r="P432" s="407">
        <v>8.0000000000000002E-3</v>
      </c>
      <c r="Q432" s="500" t="s">
        <v>5395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5396</v>
      </c>
      <c r="C433" s="129" t="s">
        <v>5397</v>
      </c>
      <c r="D433" s="310">
        <v>3520517</v>
      </c>
      <c r="E433" s="310" t="s">
        <v>3223</v>
      </c>
      <c r="F433" s="310" t="s">
        <v>19</v>
      </c>
      <c r="G433" s="310" t="s">
        <v>3223</v>
      </c>
      <c r="H433" s="310" t="str">
        <f>IFERROR(VLOOKUP(G433,'Cadastro de assessores'!A:B,2,FALSE),"Não Cadastrado")</f>
        <v>18986</v>
      </c>
      <c r="I433" s="310"/>
      <c r="J433" s="26" t="s">
        <v>206</v>
      </c>
      <c r="K433" s="310" t="s">
        <v>4142</v>
      </c>
      <c r="L433" s="439">
        <v>43749</v>
      </c>
      <c r="M433" s="439">
        <v>43749</v>
      </c>
      <c r="N433" s="406">
        <v>44305</v>
      </c>
      <c r="O433" s="310" t="s">
        <v>4537</v>
      </c>
      <c r="P433" s="407">
        <v>0.01</v>
      </c>
      <c r="Q433" s="178" t="s">
        <v>5398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208</v>
      </c>
      <c r="U433" s="310" t="s">
        <v>4278</v>
      </c>
      <c r="V433" s="310" t="s">
        <v>19</v>
      </c>
      <c r="W433" s="438" t="s">
        <v>5399</v>
      </c>
      <c r="X433" s="438"/>
      <c r="Y433" s="438" t="s">
        <v>5400</v>
      </c>
      <c r="Z433" s="438" t="s">
        <v>5401</v>
      </c>
      <c r="AA433" s="438" t="s">
        <v>5402</v>
      </c>
      <c r="AB433" s="438" t="s">
        <v>5403</v>
      </c>
      <c r="AC433" s="438" t="s">
        <v>5404</v>
      </c>
      <c r="AD433" s="438" t="s">
        <v>5405</v>
      </c>
      <c r="AE433" s="438" t="s">
        <v>5406</v>
      </c>
      <c r="AF433" s="438" t="s">
        <v>5407</v>
      </c>
      <c r="AG433" s="438" t="s">
        <v>5408</v>
      </c>
      <c r="AH433" s="438" t="s">
        <v>5409</v>
      </c>
      <c r="AI433" s="438" t="s">
        <v>5410</v>
      </c>
      <c r="AJ433" s="438" t="s">
        <v>5411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3232</v>
      </c>
      <c r="BE433" s="357" t="s">
        <v>3232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4147</v>
      </c>
      <c r="BT433" s="117"/>
    </row>
    <row r="434" spans="1:72" ht="15.75" customHeight="1">
      <c r="A434" s="129" t="s">
        <v>17</v>
      </c>
      <c r="B434" s="110" t="s">
        <v>2629</v>
      </c>
      <c r="C434" s="461" t="s">
        <v>5412</v>
      </c>
      <c r="D434" s="311">
        <v>6579987</v>
      </c>
      <c r="E434" s="311" t="s">
        <v>18</v>
      </c>
      <c r="F434" s="311" t="s">
        <v>76</v>
      </c>
      <c r="G434" s="311" t="s">
        <v>88</v>
      </c>
      <c r="H434" s="311" t="str">
        <f>IFERROR(VLOOKUP(G434,'Cadastro de assessores'!A:B,2,FALSE),"Não Cadastrado")</f>
        <v>18009</v>
      </c>
      <c r="I434" s="311"/>
      <c r="J434" s="26" t="s">
        <v>206</v>
      </c>
      <c r="K434" s="311" t="s">
        <v>215</v>
      </c>
      <c r="L434" s="435">
        <v>44452</v>
      </c>
      <c r="M434" s="435">
        <v>44469</v>
      </c>
      <c r="N434" s="410">
        <v>44960</v>
      </c>
      <c r="O434" s="317" t="s">
        <v>4137</v>
      </c>
      <c r="P434" s="448">
        <v>0.02</v>
      </c>
      <c r="Q434" s="178" t="s">
        <v>5413</v>
      </c>
      <c r="R434" s="437"/>
      <c r="S434" s="310" t="str">
        <f t="shared" si="45"/>
        <v/>
      </c>
      <c r="T434" s="310" t="s">
        <v>208</v>
      </c>
      <c r="U434" s="310" t="s">
        <v>4282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4147</v>
      </c>
      <c r="BT434" s="117"/>
    </row>
    <row r="435" spans="1:72" ht="15.75" customHeight="1">
      <c r="A435" s="129" t="s">
        <v>17</v>
      </c>
      <c r="B435" s="110" t="s">
        <v>2633</v>
      </c>
      <c r="C435" s="129" t="s">
        <v>5414</v>
      </c>
      <c r="D435" s="310">
        <v>306126</v>
      </c>
      <c r="E435" s="311" t="s">
        <v>3223</v>
      </c>
      <c r="F435" s="311" t="s">
        <v>19</v>
      </c>
      <c r="G435" s="311" t="s">
        <v>3223</v>
      </c>
      <c r="H435" s="311" t="str">
        <f>IFERROR(VLOOKUP(G435,'Cadastro de assessores'!A:B,2,FALSE),"Não Cadastrado")</f>
        <v>18986</v>
      </c>
      <c r="I435" s="311"/>
      <c r="J435" s="26" t="s">
        <v>4136</v>
      </c>
      <c r="K435" s="311" t="s">
        <v>215</v>
      </c>
      <c r="L435" s="435">
        <v>44172</v>
      </c>
      <c r="M435" s="435">
        <v>44210</v>
      </c>
      <c r="N435" s="317"/>
      <c r="O435" s="317" t="s">
        <v>4137</v>
      </c>
      <c r="P435" s="448">
        <v>0.02</v>
      </c>
      <c r="Q435" s="440"/>
      <c r="R435" s="437"/>
      <c r="S435" s="310" t="str">
        <f t="shared" si="45"/>
        <v/>
      </c>
      <c r="T435" s="310" t="s">
        <v>208</v>
      </c>
      <c r="U435" s="310" t="s">
        <v>4145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4147</v>
      </c>
      <c r="BT435" s="117"/>
    </row>
    <row r="436" spans="1:72" ht="15.75" customHeight="1">
      <c r="A436" s="129" t="s">
        <v>17</v>
      </c>
      <c r="B436" s="110" t="s">
        <v>2651</v>
      </c>
      <c r="C436" s="409" t="s">
        <v>5415</v>
      </c>
      <c r="D436" s="317">
        <v>2997463</v>
      </c>
      <c r="E436" s="311" t="s">
        <v>18</v>
      </c>
      <c r="F436" s="311" t="s">
        <v>19</v>
      </c>
      <c r="G436" s="311" t="s">
        <v>266</v>
      </c>
      <c r="H436" s="311">
        <f>IFERROR(VLOOKUP(G436,'Cadastro de assessores'!A:B,2,FALSE),"Não Cadastrado")</f>
        <v>12332</v>
      </c>
      <c r="I436" s="311"/>
      <c r="J436" s="26" t="s">
        <v>4136</v>
      </c>
      <c r="K436" s="317" t="s">
        <v>215</v>
      </c>
      <c r="L436" s="435">
        <v>44496</v>
      </c>
      <c r="M436" s="435">
        <v>44503</v>
      </c>
      <c r="N436" s="317"/>
      <c r="O436" s="317" t="s">
        <v>4151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208</v>
      </c>
      <c r="U436" s="317" t="s">
        <v>4181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2651</v>
      </c>
      <c r="C437" s="409" t="s">
        <v>5415</v>
      </c>
      <c r="D437" s="311">
        <v>9129986</v>
      </c>
      <c r="E437" s="311" t="s">
        <v>18</v>
      </c>
      <c r="F437" s="311" t="s">
        <v>19</v>
      </c>
      <c r="G437" s="311" t="s">
        <v>266</v>
      </c>
      <c r="H437" s="311">
        <f>IFERROR(VLOOKUP(G437,'Cadastro de assessores'!A:B,2,FALSE),"Não Cadastrado")</f>
        <v>12332</v>
      </c>
      <c r="I437" s="311"/>
      <c r="J437" s="26" t="s">
        <v>4136</v>
      </c>
      <c r="K437" s="310" t="s">
        <v>224</v>
      </c>
      <c r="L437" s="435">
        <v>44817</v>
      </c>
      <c r="M437" s="435">
        <v>44825</v>
      </c>
      <c r="N437" s="310"/>
      <c r="O437" s="310" t="s">
        <v>4158</v>
      </c>
      <c r="P437" s="448">
        <v>2.5000000000000001E-2</v>
      </c>
      <c r="Q437" s="322"/>
      <c r="R437" s="437"/>
      <c r="S437" s="310"/>
      <c r="T437" s="310"/>
      <c r="U437" s="310"/>
      <c r="V437" s="310" t="s">
        <v>3443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5416</v>
      </c>
      <c r="C438" s="129" t="s">
        <v>5417</v>
      </c>
      <c r="D438" s="311">
        <v>4837612</v>
      </c>
      <c r="E438" s="311" t="s">
        <v>204</v>
      </c>
      <c r="F438" s="311" t="s">
        <v>19</v>
      </c>
      <c r="G438" s="311" t="s">
        <v>220</v>
      </c>
      <c r="H438" s="311" t="str">
        <f>IFERROR(VLOOKUP(G438,'Cadastro de assessores'!A:B,2,FALSE),"Não Cadastrado")</f>
        <v>17896</v>
      </c>
      <c r="I438" s="311"/>
      <c r="J438" s="26" t="s">
        <v>206</v>
      </c>
      <c r="K438" s="311" t="s">
        <v>215</v>
      </c>
      <c r="L438" s="435">
        <v>44232</v>
      </c>
      <c r="M438" s="435">
        <v>44250</v>
      </c>
      <c r="N438" s="406">
        <v>44984</v>
      </c>
      <c r="O438" s="310" t="s">
        <v>4143</v>
      </c>
      <c r="P438" s="448">
        <v>1.4999999999999999E-2</v>
      </c>
      <c r="Q438" s="322" t="s">
        <v>5418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208</v>
      </c>
      <c r="U438" s="310" t="s">
        <v>4282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4147</v>
      </c>
      <c r="BT438" s="117"/>
    </row>
    <row r="439" spans="1:72" ht="15.75" customHeight="1">
      <c r="A439" s="129" t="s">
        <v>17</v>
      </c>
      <c r="B439" s="110" t="s">
        <v>5419</v>
      </c>
      <c r="C439" s="129" t="s">
        <v>5420</v>
      </c>
      <c r="D439" s="310">
        <v>4617147</v>
      </c>
      <c r="E439" s="310" t="s">
        <v>18</v>
      </c>
      <c r="F439" s="310" t="s">
        <v>19</v>
      </c>
      <c r="G439" s="310" t="s">
        <v>4141</v>
      </c>
      <c r="H439" s="310" t="str">
        <f>IFERROR(VLOOKUP(G439,'Cadastro de assessores'!A:B,2,FALSE),"Não Cadastrado")</f>
        <v>17679</v>
      </c>
      <c r="I439" s="310"/>
      <c r="J439" s="26" t="s">
        <v>206</v>
      </c>
      <c r="K439" s="310" t="s">
        <v>4142</v>
      </c>
      <c r="L439" s="406">
        <v>44166</v>
      </c>
      <c r="M439" s="406">
        <v>44166</v>
      </c>
      <c r="N439" s="406">
        <v>44390</v>
      </c>
      <c r="O439" s="310" t="s">
        <v>4143</v>
      </c>
      <c r="P439" s="407">
        <v>1.4999999999999999E-2</v>
      </c>
      <c r="Q439" s="440" t="s">
        <v>5421</v>
      </c>
      <c r="R439" s="437"/>
      <c r="S439" s="310" t="str">
        <f t="shared" si="46"/>
        <v>Não Qualificado</v>
      </c>
      <c r="T439" s="310" t="s">
        <v>208</v>
      </c>
      <c r="U439" s="310" t="s">
        <v>4398</v>
      </c>
      <c r="V439" s="310" t="s">
        <v>131</v>
      </c>
      <c r="W439" s="438" t="s">
        <v>4146</v>
      </c>
      <c r="X439" s="438" t="s">
        <v>4146</v>
      </c>
      <c r="Y439" s="438" t="s">
        <v>4146</v>
      </c>
      <c r="Z439" s="438" t="s">
        <v>4146</v>
      </c>
      <c r="AA439" s="438" t="s">
        <v>4146</v>
      </c>
      <c r="AB439" s="438" t="s">
        <v>4146</v>
      </c>
      <c r="AC439" s="438" t="s">
        <v>4146</v>
      </c>
      <c r="AD439" s="438" t="s">
        <v>4146</v>
      </c>
      <c r="AE439" s="438" t="s">
        <v>4146</v>
      </c>
      <c r="AF439" s="438" t="s">
        <v>4146</v>
      </c>
      <c r="AG439" s="438" t="s">
        <v>4146</v>
      </c>
      <c r="AH439" s="438" t="s">
        <v>4146</v>
      </c>
      <c r="AI439" s="438" t="s">
        <v>4146</v>
      </c>
      <c r="AJ439" s="438" t="s">
        <v>4146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3232</v>
      </c>
      <c r="BE439" s="357" t="s">
        <v>3232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4147</v>
      </c>
      <c r="BT439" s="117"/>
    </row>
    <row r="440" spans="1:72" ht="15.75" customHeight="1">
      <c r="A440" s="129" t="s">
        <v>17</v>
      </c>
      <c r="B440" s="110" t="s">
        <v>5422</v>
      </c>
      <c r="C440" s="409" t="s">
        <v>5423</v>
      </c>
      <c r="D440" s="317">
        <v>355180</v>
      </c>
      <c r="E440" s="310" t="s">
        <v>18</v>
      </c>
      <c r="F440" s="310" t="s">
        <v>76</v>
      </c>
      <c r="G440" s="310" t="s">
        <v>88</v>
      </c>
      <c r="H440" s="310" t="str">
        <f>IFERROR(VLOOKUP(G440,'Cadastro de assessores'!A:B,2,FALSE),"Não Cadastrado")</f>
        <v>18009</v>
      </c>
      <c r="I440" s="310"/>
      <c r="J440" s="26" t="s">
        <v>206</v>
      </c>
      <c r="K440" s="310" t="s">
        <v>4142</v>
      </c>
      <c r="L440" s="406">
        <v>44362</v>
      </c>
      <c r="M440" s="406">
        <v>44362</v>
      </c>
      <c r="N440" s="467">
        <v>44489</v>
      </c>
      <c r="O440" s="317" t="s">
        <v>4137</v>
      </c>
      <c r="P440" s="407">
        <v>0.02</v>
      </c>
      <c r="Q440" s="440" t="s">
        <v>5424</v>
      </c>
      <c r="R440" s="437"/>
      <c r="S440" s="310" t="str">
        <f t="shared" si="46"/>
        <v>Não Qualificado</v>
      </c>
      <c r="T440" s="310" t="s">
        <v>208</v>
      </c>
      <c r="U440" s="317" t="s">
        <v>4899</v>
      </c>
      <c r="V440" s="317" t="s">
        <v>127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3232</v>
      </c>
      <c r="BE440" s="357" t="s">
        <v>3232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4147</v>
      </c>
      <c r="BT440" s="117"/>
    </row>
    <row r="441" spans="1:72" ht="15.75" customHeight="1">
      <c r="A441" s="129" t="s">
        <v>17</v>
      </c>
      <c r="B441" s="110" t="s">
        <v>5425</v>
      </c>
      <c r="C441" s="129" t="s">
        <v>5426</v>
      </c>
      <c r="D441" s="311">
        <v>396107</v>
      </c>
      <c r="E441" s="311" t="s">
        <v>3223</v>
      </c>
      <c r="F441" s="311" t="s">
        <v>19</v>
      </c>
      <c r="G441" s="311" t="s">
        <v>3223</v>
      </c>
      <c r="H441" s="311" t="str">
        <f>IFERROR(VLOOKUP(G441,'Cadastro de assessores'!A:B,2,FALSE),"Não Cadastrado")</f>
        <v>18986</v>
      </c>
      <c r="I441" s="311"/>
      <c r="J441" s="26" t="s">
        <v>215</v>
      </c>
      <c r="K441" s="311" t="s">
        <v>215</v>
      </c>
      <c r="L441" s="435">
        <v>44193</v>
      </c>
      <c r="M441" s="435">
        <v>44250</v>
      </c>
      <c r="N441" s="310"/>
      <c r="O441" s="310" t="s">
        <v>4143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208</v>
      </c>
      <c r="U441" s="310" t="s">
        <v>4316</v>
      </c>
      <c r="V441" s="310" t="s">
        <v>76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5427</v>
      </c>
      <c r="C442" s="129" t="s">
        <v>5428</v>
      </c>
      <c r="D442" s="310">
        <v>4836917</v>
      </c>
      <c r="E442" s="310" t="s">
        <v>3223</v>
      </c>
      <c r="F442" s="310" t="s">
        <v>19</v>
      </c>
      <c r="G442" s="310" t="s">
        <v>3223</v>
      </c>
      <c r="H442" s="310" t="str">
        <f>IFERROR(VLOOKUP(G442,'Cadastro de assessores'!A:B,2,FALSE),"Não Cadastrado")</f>
        <v>18986</v>
      </c>
      <c r="I442" s="310"/>
      <c r="J442" s="26" t="s">
        <v>206</v>
      </c>
      <c r="K442" s="310" t="s">
        <v>4142</v>
      </c>
      <c r="L442" s="406">
        <v>44244</v>
      </c>
      <c r="M442" s="406">
        <v>44244</v>
      </c>
      <c r="N442" s="406">
        <v>44270</v>
      </c>
      <c r="O442" s="310" t="s">
        <v>4143</v>
      </c>
      <c r="P442" s="407">
        <v>1.4999999999999999E-2</v>
      </c>
      <c r="Q442" s="440" t="s">
        <v>4821</v>
      </c>
      <c r="R442" s="437"/>
      <c r="S442" s="310" t="str">
        <f t="shared" si="46"/>
        <v/>
      </c>
      <c r="T442" s="310" t="s">
        <v>208</v>
      </c>
      <c r="U442" s="317" t="s">
        <v>4558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3232</v>
      </c>
      <c r="BE442" s="357" t="s">
        <v>3232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4147</v>
      </c>
      <c r="BT442" s="117"/>
    </row>
    <row r="443" spans="1:72" ht="15.75" customHeight="1">
      <c r="A443" s="129" t="s">
        <v>17</v>
      </c>
      <c r="B443" s="110" t="s">
        <v>5429</v>
      </c>
      <c r="C443" s="129" t="s">
        <v>5430</v>
      </c>
      <c r="D443" s="310">
        <v>4425136</v>
      </c>
      <c r="E443" s="310" t="s">
        <v>18</v>
      </c>
      <c r="F443" s="310" t="s">
        <v>19</v>
      </c>
      <c r="G443" s="310" t="s">
        <v>4141</v>
      </c>
      <c r="H443" s="310" t="str">
        <f>IFERROR(VLOOKUP(G443,'Cadastro de assessores'!A:B,2,FALSE),"Não Cadastrado")</f>
        <v>17679</v>
      </c>
      <c r="I443" s="310"/>
      <c r="J443" s="26" t="s">
        <v>206</v>
      </c>
      <c r="K443" s="310" t="s">
        <v>4142</v>
      </c>
      <c r="L443" s="406">
        <v>44096</v>
      </c>
      <c r="M443" s="406">
        <v>44096</v>
      </c>
      <c r="N443" s="406">
        <v>44448</v>
      </c>
      <c r="O443" s="310" t="s">
        <v>4143</v>
      </c>
      <c r="P443" s="407">
        <v>1.4999999999999999E-2</v>
      </c>
      <c r="Q443" s="440" t="s">
        <v>5431</v>
      </c>
      <c r="R443" s="437"/>
      <c r="S443" s="310" t="str">
        <f t="shared" si="46"/>
        <v/>
      </c>
      <c r="T443" s="310" t="s">
        <v>208</v>
      </c>
      <c r="U443" s="310" t="s">
        <v>4172</v>
      </c>
      <c r="V443" s="310" t="s">
        <v>19</v>
      </c>
      <c r="W443" s="438" t="s">
        <v>4146</v>
      </c>
      <c r="X443" s="438" t="s">
        <v>4146</v>
      </c>
      <c r="Y443" s="438" t="s">
        <v>4146</v>
      </c>
      <c r="Z443" s="438" t="s">
        <v>4146</v>
      </c>
      <c r="AA443" s="438" t="s">
        <v>4146</v>
      </c>
      <c r="AB443" s="438" t="s">
        <v>4146</v>
      </c>
      <c r="AC443" s="438" t="s">
        <v>4146</v>
      </c>
      <c r="AD443" s="438" t="s">
        <v>4146</v>
      </c>
      <c r="AE443" s="438" t="s">
        <v>4146</v>
      </c>
      <c r="AF443" s="438" t="s">
        <v>4146</v>
      </c>
      <c r="AG443" s="438" t="s">
        <v>4146</v>
      </c>
      <c r="AH443" s="438" t="s">
        <v>5432</v>
      </c>
      <c r="AI443" s="438" t="s">
        <v>5433</v>
      </c>
      <c r="AJ443" s="438" t="s">
        <v>5434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3232</v>
      </c>
      <c r="BE443" s="357" t="s">
        <v>3232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4147</v>
      </c>
      <c r="BT443" s="117"/>
    </row>
    <row r="444" spans="1:72" ht="15.75" customHeight="1">
      <c r="A444" s="129" t="s">
        <v>17</v>
      </c>
      <c r="B444" s="110" t="s">
        <v>5435</v>
      </c>
      <c r="C444" s="129" t="s">
        <v>5436</v>
      </c>
      <c r="D444" s="310">
        <v>4655754</v>
      </c>
      <c r="E444" s="311" t="s">
        <v>204</v>
      </c>
      <c r="F444" s="311" t="s">
        <v>19</v>
      </c>
      <c r="G444" s="311" t="s">
        <v>4820</v>
      </c>
      <c r="H444" s="311" t="str">
        <f>IFERROR(VLOOKUP(G444,'Cadastro de assessores'!A:B,2,FALSE),"Não Cadastrado")</f>
        <v>14244</v>
      </c>
      <c r="I444" s="311"/>
      <c r="J444" s="26" t="s">
        <v>4136</v>
      </c>
      <c r="K444" s="311" t="s">
        <v>215</v>
      </c>
      <c r="L444" s="436">
        <v>44173</v>
      </c>
      <c r="M444" s="436">
        <v>44180</v>
      </c>
      <c r="N444" s="310"/>
      <c r="O444" s="310" t="s">
        <v>4143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208</v>
      </c>
      <c r="U444" s="310" t="s">
        <v>4278</v>
      </c>
      <c r="V444" s="310" t="s">
        <v>19</v>
      </c>
      <c r="W444" s="438" t="s">
        <v>4146</v>
      </c>
      <c r="X444" s="438" t="s">
        <v>4146</v>
      </c>
      <c r="Y444" s="438" t="s">
        <v>4146</v>
      </c>
      <c r="Z444" s="438" t="s">
        <v>4146</v>
      </c>
      <c r="AA444" s="438" t="s">
        <v>4146</v>
      </c>
      <c r="AB444" s="438" t="s">
        <v>4146</v>
      </c>
      <c r="AC444" s="438" t="s">
        <v>4146</v>
      </c>
      <c r="AD444" s="438" t="s">
        <v>4146</v>
      </c>
      <c r="AE444" s="438" t="s">
        <v>4146</v>
      </c>
      <c r="AF444" s="438" t="s">
        <v>4146</v>
      </c>
      <c r="AG444" s="438" t="s">
        <v>4146</v>
      </c>
      <c r="AH444" s="438" t="s">
        <v>4146</v>
      </c>
      <c r="AI444" s="438" t="s">
        <v>4146</v>
      </c>
      <c r="AJ444" s="438" t="s">
        <v>4146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5437</v>
      </c>
      <c r="C445" s="129" t="s">
        <v>5438</v>
      </c>
      <c r="D445" s="310">
        <v>7782720</v>
      </c>
      <c r="E445" s="311" t="s">
        <v>204</v>
      </c>
      <c r="F445" s="311" t="s">
        <v>19</v>
      </c>
      <c r="G445" s="311" t="s">
        <v>4615</v>
      </c>
      <c r="H445" s="311">
        <f>IFERROR(VLOOKUP(G445,'Cadastro de assessores'!A:B,2,FALSE),"Não Cadastrado")</f>
        <v>12330</v>
      </c>
      <c r="I445" s="311"/>
      <c r="J445" s="26" t="s">
        <v>4136</v>
      </c>
      <c r="K445" s="311" t="s">
        <v>215</v>
      </c>
      <c r="L445" s="443">
        <v>44588</v>
      </c>
      <c r="M445" s="443">
        <v>44595</v>
      </c>
      <c r="N445" s="310"/>
      <c r="O445" s="310" t="s">
        <v>4151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208</v>
      </c>
      <c r="U445" s="310" t="s">
        <v>4272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2673</v>
      </c>
      <c r="C446" s="129" t="s">
        <v>5439</v>
      </c>
      <c r="D446" s="310">
        <v>475798</v>
      </c>
      <c r="E446" s="310" t="s">
        <v>18</v>
      </c>
      <c r="F446" s="310" t="s">
        <v>76</v>
      </c>
      <c r="G446" s="310" t="s">
        <v>77</v>
      </c>
      <c r="H446" s="317">
        <v>12331</v>
      </c>
      <c r="I446" s="317"/>
      <c r="J446" s="26" t="s">
        <v>4136</v>
      </c>
      <c r="K446" s="310" t="s">
        <v>215</v>
      </c>
      <c r="L446" s="443">
        <v>44715</v>
      </c>
      <c r="M446" s="443">
        <v>44715</v>
      </c>
      <c r="N446" s="406"/>
      <c r="O446" s="310" t="s">
        <v>4154</v>
      </c>
      <c r="P446" s="407">
        <v>1.2E-2</v>
      </c>
      <c r="Q446" s="440" t="s">
        <v>4433</v>
      </c>
      <c r="R446" s="437"/>
      <c r="S446" s="310"/>
      <c r="T446" s="310" t="s">
        <v>208</v>
      </c>
      <c r="U446" s="310" t="s">
        <v>4190</v>
      </c>
      <c r="V446" s="310" t="s">
        <v>76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3232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4147</v>
      </c>
      <c r="BT446" s="117"/>
    </row>
    <row r="447" spans="1:72" ht="15.75" customHeight="1">
      <c r="A447" s="129" t="s">
        <v>17</v>
      </c>
      <c r="B447" s="110" t="s">
        <v>5440</v>
      </c>
      <c r="C447" s="129" t="s">
        <v>5441</v>
      </c>
      <c r="D447" s="310">
        <v>4493392</v>
      </c>
      <c r="E447" s="310" t="s">
        <v>18</v>
      </c>
      <c r="F447" s="310" t="s">
        <v>19</v>
      </c>
      <c r="G447" s="310" t="s">
        <v>4141</v>
      </c>
      <c r="H447" s="310" t="str">
        <f>IFERROR(VLOOKUP(G447,'Cadastro de assessores'!A:B,2,FALSE),"Não Cadastrado")</f>
        <v>17679</v>
      </c>
      <c r="I447" s="310"/>
      <c r="J447" s="26" t="s">
        <v>206</v>
      </c>
      <c r="K447" s="310" t="s">
        <v>4142</v>
      </c>
      <c r="L447" s="439">
        <v>44147</v>
      </c>
      <c r="M447" s="439">
        <v>44147</v>
      </c>
      <c r="N447" s="406">
        <v>44445</v>
      </c>
      <c r="O447" s="310" t="s">
        <v>4154</v>
      </c>
      <c r="P447" s="407">
        <v>1.2E-2</v>
      </c>
      <c r="Q447" s="440" t="s">
        <v>5442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208</v>
      </c>
      <c r="U447" s="310" t="s">
        <v>4572</v>
      </c>
      <c r="V447" s="310" t="s">
        <v>3990</v>
      </c>
      <c r="W447" s="438" t="s">
        <v>4146</v>
      </c>
      <c r="X447" s="438" t="s">
        <v>4146</v>
      </c>
      <c r="Y447" s="438" t="s">
        <v>4146</v>
      </c>
      <c r="Z447" s="438" t="s">
        <v>4146</v>
      </c>
      <c r="AA447" s="438" t="s">
        <v>4146</v>
      </c>
      <c r="AB447" s="438" t="s">
        <v>4146</v>
      </c>
      <c r="AC447" s="438" t="s">
        <v>4146</v>
      </c>
      <c r="AD447" s="438" t="s">
        <v>4146</v>
      </c>
      <c r="AE447" s="438" t="s">
        <v>4146</v>
      </c>
      <c r="AF447" s="438" t="s">
        <v>4146</v>
      </c>
      <c r="AG447" s="438" t="s">
        <v>4146</v>
      </c>
      <c r="AH447" s="438" t="s">
        <v>4146</v>
      </c>
      <c r="AI447" s="438" t="s">
        <v>4146</v>
      </c>
      <c r="AJ447" s="438" t="s">
        <v>5443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3232</v>
      </c>
      <c r="BE447" s="357" t="s">
        <v>3232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4147</v>
      </c>
      <c r="BT447" s="117"/>
    </row>
    <row r="448" spans="1:72" ht="15.75" customHeight="1">
      <c r="A448" s="129" t="s">
        <v>17</v>
      </c>
      <c r="B448" s="110" t="s">
        <v>5444</v>
      </c>
      <c r="C448" s="129" t="s">
        <v>5445</v>
      </c>
      <c r="D448" s="310">
        <v>4757223</v>
      </c>
      <c r="E448" s="311" t="s">
        <v>18</v>
      </c>
      <c r="F448" s="311" t="s">
        <v>76</v>
      </c>
      <c r="G448" s="311" t="s">
        <v>88</v>
      </c>
      <c r="H448" s="311" t="str">
        <f>IFERROR(VLOOKUP(G448,'Cadastro de assessores'!A:B,2,FALSE),"Não Cadastrado")</f>
        <v>18009</v>
      </c>
      <c r="I448" s="311"/>
      <c r="J448" s="26" t="s">
        <v>4136</v>
      </c>
      <c r="K448" s="311" t="s">
        <v>215</v>
      </c>
      <c r="L448" s="435">
        <v>44210</v>
      </c>
      <c r="M448" s="435">
        <v>44210</v>
      </c>
      <c r="N448" s="310"/>
      <c r="O448" s="310" t="s">
        <v>4143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208</v>
      </c>
      <c r="U448" s="310" t="s">
        <v>4398</v>
      </c>
      <c r="V448" s="310" t="s">
        <v>131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4147</v>
      </c>
      <c r="BT448" s="117"/>
    </row>
    <row r="449" spans="1:72" ht="15.75" customHeight="1">
      <c r="A449" s="129" t="s">
        <v>17</v>
      </c>
      <c r="B449" s="110" t="s">
        <v>5446</v>
      </c>
      <c r="C449" s="129" t="s">
        <v>5447</v>
      </c>
      <c r="D449" s="310">
        <v>4491063</v>
      </c>
      <c r="E449" s="310" t="s">
        <v>18</v>
      </c>
      <c r="F449" s="310" t="s">
        <v>19</v>
      </c>
      <c r="G449" s="310" t="s">
        <v>4141</v>
      </c>
      <c r="H449" s="310" t="str">
        <f>IFERROR(VLOOKUP(G449,'Cadastro de assessores'!A:B,2,FALSE),"Não Cadastrado")</f>
        <v>17679</v>
      </c>
      <c r="I449" s="310"/>
      <c r="J449" s="26" t="s">
        <v>206</v>
      </c>
      <c r="K449" s="310" t="s">
        <v>4142</v>
      </c>
      <c r="L449" s="439">
        <v>44120</v>
      </c>
      <c r="M449" s="439">
        <v>44120</v>
      </c>
      <c r="N449" s="406">
        <v>44452</v>
      </c>
      <c r="O449" s="310" t="s">
        <v>4143</v>
      </c>
      <c r="P449" s="407">
        <v>1.4999999999999999E-2</v>
      </c>
      <c r="Q449" s="440" t="s">
        <v>5448</v>
      </c>
      <c r="R449" s="437"/>
      <c r="S449" s="310" t="str">
        <f t="shared" si="47"/>
        <v>Não Qualificado</v>
      </c>
      <c r="T449" s="310" t="s">
        <v>208</v>
      </c>
      <c r="U449" s="310" t="s">
        <v>4278</v>
      </c>
      <c r="V449" s="310" t="s">
        <v>19</v>
      </c>
      <c r="W449" s="438" t="s">
        <v>4146</v>
      </c>
      <c r="X449" s="438" t="s">
        <v>4146</v>
      </c>
      <c r="Y449" s="438" t="s">
        <v>4146</v>
      </c>
      <c r="Z449" s="438" t="s">
        <v>4146</v>
      </c>
      <c r="AA449" s="438" t="s">
        <v>4146</v>
      </c>
      <c r="AB449" s="438" t="s">
        <v>4146</v>
      </c>
      <c r="AC449" s="438" t="s">
        <v>4146</v>
      </c>
      <c r="AD449" s="438" t="s">
        <v>4146</v>
      </c>
      <c r="AE449" s="438" t="s">
        <v>4146</v>
      </c>
      <c r="AF449" s="438" t="s">
        <v>4146</v>
      </c>
      <c r="AG449" s="438" t="s">
        <v>4146</v>
      </c>
      <c r="AH449" s="438" t="s">
        <v>4146</v>
      </c>
      <c r="AI449" s="438" t="s">
        <v>5449</v>
      </c>
      <c r="AJ449" s="438" t="s">
        <v>5450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3232</v>
      </c>
      <c r="BE449" s="357" t="s">
        <v>3232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4147</v>
      </c>
      <c r="BT449" s="117"/>
    </row>
    <row r="450" spans="1:72" ht="15.75" customHeight="1">
      <c r="A450" s="129" t="s">
        <v>17</v>
      </c>
      <c r="B450" s="110" t="s">
        <v>5451</v>
      </c>
      <c r="C450" s="409" t="s">
        <v>5452</v>
      </c>
      <c r="D450" s="317">
        <v>4740849</v>
      </c>
      <c r="E450" s="310" t="s">
        <v>204</v>
      </c>
      <c r="F450" s="310" t="s">
        <v>19</v>
      </c>
      <c r="G450" s="310" t="s">
        <v>4477</v>
      </c>
      <c r="H450" s="310" t="str">
        <f>IFERROR(VLOOKUP(G450,'Cadastro de assessores'!A:B,2,FALSE),"Não Cadastrado")</f>
        <v>17489</v>
      </c>
      <c r="I450" s="310"/>
      <c r="J450" s="26" t="s">
        <v>206</v>
      </c>
      <c r="K450" s="310" t="s">
        <v>4142</v>
      </c>
      <c r="L450" s="406">
        <v>44320</v>
      </c>
      <c r="M450" s="406">
        <v>44320</v>
      </c>
      <c r="N450" s="406">
        <v>44684</v>
      </c>
      <c r="O450" s="310" t="s">
        <v>4137</v>
      </c>
      <c r="P450" s="407">
        <v>0.02</v>
      </c>
      <c r="Q450" s="178" t="s">
        <v>5453</v>
      </c>
      <c r="R450" s="437"/>
      <c r="S450" s="310" t="str">
        <f t="shared" si="47"/>
        <v/>
      </c>
      <c r="T450" s="310" t="s">
        <v>208</v>
      </c>
      <c r="U450" s="317" t="s">
        <v>4165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3232</v>
      </c>
      <c r="BE450" s="357" t="s">
        <v>3232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4147</v>
      </c>
      <c r="BT450" s="117"/>
    </row>
    <row r="451" spans="1:72" ht="15.75" customHeight="1">
      <c r="A451" s="129" t="s">
        <v>17</v>
      </c>
      <c r="B451" s="110" t="s">
        <v>5454</v>
      </c>
      <c r="C451" s="129" t="s">
        <v>5455</v>
      </c>
      <c r="D451" s="310">
        <v>4441540</v>
      </c>
      <c r="E451" s="310" t="s">
        <v>18</v>
      </c>
      <c r="F451" s="310" t="s">
        <v>19</v>
      </c>
      <c r="G451" s="310" t="s">
        <v>4141</v>
      </c>
      <c r="H451" s="310" t="str">
        <f>IFERROR(VLOOKUP(G451,'Cadastro de assessores'!A:B,2,FALSE),"Não Cadastrado")</f>
        <v>17679</v>
      </c>
      <c r="I451" s="310"/>
      <c r="J451" s="26" t="s">
        <v>206</v>
      </c>
      <c r="K451" s="310" t="s">
        <v>4142</v>
      </c>
      <c r="L451" s="439">
        <v>44133</v>
      </c>
      <c r="M451" s="439">
        <v>44133</v>
      </c>
      <c r="N451" s="406">
        <v>44438</v>
      </c>
      <c r="O451" s="310" t="s">
        <v>4154</v>
      </c>
      <c r="P451" s="407">
        <v>1.2E-2</v>
      </c>
      <c r="Q451" s="440" t="s">
        <v>5456</v>
      </c>
      <c r="R451" s="437"/>
      <c r="S451" s="310" t="str">
        <f t="shared" si="47"/>
        <v>Não Qualificado</v>
      </c>
      <c r="T451" s="310" t="s">
        <v>208</v>
      </c>
      <c r="U451" s="310" t="s">
        <v>4195</v>
      </c>
      <c r="V451" s="310" t="s">
        <v>276</v>
      </c>
      <c r="W451" s="438" t="s">
        <v>4146</v>
      </c>
      <c r="X451" s="438" t="s">
        <v>4146</v>
      </c>
      <c r="Y451" s="438" t="s">
        <v>4146</v>
      </c>
      <c r="Z451" s="438" t="s">
        <v>4146</v>
      </c>
      <c r="AA451" s="438" t="s">
        <v>4146</v>
      </c>
      <c r="AB451" s="438" t="s">
        <v>4146</v>
      </c>
      <c r="AC451" s="438" t="s">
        <v>4146</v>
      </c>
      <c r="AD451" s="438" t="s">
        <v>4146</v>
      </c>
      <c r="AE451" s="438" t="s">
        <v>4146</v>
      </c>
      <c r="AF451" s="438" t="s">
        <v>4146</v>
      </c>
      <c r="AG451" s="438" t="s">
        <v>4146</v>
      </c>
      <c r="AH451" s="438" t="s">
        <v>4146</v>
      </c>
      <c r="AI451" s="438" t="s">
        <v>5457</v>
      </c>
      <c r="AJ451" s="438" t="s">
        <v>5458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3232</v>
      </c>
      <c r="BE451" s="357" t="s">
        <v>3232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4147</v>
      </c>
      <c r="BT451" s="117"/>
    </row>
    <row r="452" spans="1:72" ht="15.75" customHeight="1">
      <c r="A452" s="129" t="s">
        <v>17</v>
      </c>
      <c r="B452" s="110" t="s">
        <v>5459</v>
      </c>
      <c r="C452" s="129" t="s">
        <v>5460</v>
      </c>
      <c r="D452" s="310">
        <v>3615656</v>
      </c>
      <c r="E452" s="310" t="s">
        <v>3223</v>
      </c>
      <c r="F452" s="310" t="s">
        <v>19</v>
      </c>
      <c r="G452" s="310" t="s">
        <v>3223</v>
      </c>
      <c r="H452" s="310" t="str">
        <f>IFERROR(VLOOKUP(G452,'Cadastro de assessores'!A:B,2,FALSE),"Não Cadastrado")</f>
        <v>18986</v>
      </c>
      <c r="I452" s="310"/>
      <c r="J452" s="26" t="s">
        <v>206</v>
      </c>
      <c r="K452" s="310" t="s">
        <v>4142</v>
      </c>
      <c r="L452" s="406">
        <v>43859</v>
      </c>
      <c r="M452" s="406">
        <v>43859</v>
      </c>
      <c r="N452" s="406">
        <v>44305</v>
      </c>
      <c r="O452" s="310" t="s">
        <v>4143</v>
      </c>
      <c r="P452" s="407">
        <v>1.4999999999999999E-2</v>
      </c>
      <c r="Q452" s="440" t="s">
        <v>5398</v>
      </c>
      <c r="R452" s="437"/>
      <c r="S452" s="310" t="str">
        <f t="shared" si="47"/>
        <v>Não Qualificado</v>
      </c>
      <c r="T452" s="310" t="s">
        <v>208</v>
      </c>
      <c r="U452" s="310" t="s">
        <v>5461</v>
      </c>
      <c r="V452" s="310" t="s">
        <v>19</v>
      </c>
      <c r="W452" s="438" t="s">
        <v>4146</v>
      </c>
      <c r="X452" s="438" t="s">
        <v>4146</v>
      </c>
      <c r="Y452" s="438" t="s">
        <v>4146</v>
      </c>
      <c r="Z452" s="438" t="s">
        <v>5462</v>
      </c>
      <c r="AA452" s="438" t="s">
        <v>5463</v>
      </c>
      <c r="AB452" s="438" t="s">
        <v>5464</v>
      </c>
      <c r="AC452" s="438" t="s">
        <v>5465</v>
      </c>
      <c r="AD452" s="438" t="s">
        <v>5466</v>
      </c>
      <c r="AE452" s="438" t="s">
        <v>5467</v>
      </c>
      <c r="AF452" s="438" t="s">
        <v>5468</v>
      </c>
      <c r="AG452" s="438" t="s">
        <v>5469</v>
      </c>
      <c r="AH452" s="438" t="s">
        <v>5470</v>
      </c>
      <c r="AI452" s="438" t="s">
        <v>5471</v>
      </c>
      <c r="AJ452" s="438" t="s">
        <v>5472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3232</v>
      </c>
      <c r="BE452" s="357" t="s">
        <v>3232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4147</v>
      </c>
      <c r="BT452" s="117"/>
    </row>
    <row r="453" spans="1:72" ht="15.75" customHeight="1">
      <c r="A453" s="129" t="s">
        <v>17</v>
      </c>
      <c r="B453" s="110" t="s">
        <v>5473</v>
      </c>
      <c r="C453" s="409" t="s">
        <v>5474</v>
      </c>
      <c r="D453" s="310">
        <v>5892424</v>
      </c>
      <c r="E453" s="310" t="s">
        <v>18</v>
      </c>
      <c r="F453" s="310" t="s">
        <v>76</v>
      </c>
      <c r="G453" s="310" t="s">
        <v>4483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206</v>
      </c>
      <c r="K453" s="310" t="s">
        <v>4142</v>
      </c>
      <c r="L453" s="406">
        <v>44421</v>
      </c>
      <c r="M453" s="406">
        <v>44421</v>
      </c>
      <c r="N453" s="410">
        <v>44817</v>
      </c>
      <c r="O453" s="317" t="s">
        <v>4151</v>
      </c>
      <c r="P453" s="407">
        <v>7.0000000000000001E-3</v>
      </c>
      <c r="Q453" s="178" t="s">
        <v>5475</v>
      </c>
      <c r="R453" s="437"/>
      <c r="S453" s="310" t="str">
        <f t="shared" si="47"/>
        <v>Não Qualificado</v>
      </c>
      <c r="T453" s="310" t="s">
        <v>208</v>
      </c>
      <c r="U453" s="317" t="s">
        <v>5476</v>
      </c>
      <c r="V453" s="317" t="s">
        <v>127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4147</v>
      </c>
      <c r="BT453" s="117"/>
    </row>
    <row r="454" spans="1:72" ht="15.75" customHeight="1">
      <c r="A454" s="129" t="s">
        <v>17</v>
      </c>
      <c r="B454" s="110" t="s">
        <v>5477</v>
      </c>
      <c r="C454" s="129" t="s">
        <v>5478</v>
      </c>
      <c r="D454" s="310">
        <v>4362832</v>
      </c>
      <c r="E454" s="310" t="s">
        <v>204</v>
      </c>
      <c r="F454" s="310" t="s">
        <v>19</v>
      </c>
      <c r="G454" s="310" t="s">
        <v>4322</v>
      </c>
      <c r="H454" s="310" t="str">
        <f>IFERROR(VLOOKUP(G454,'Cadastro de assessores'!A:B,2,FALSE),"Não Cadastrado")</f>
        <v>16459</v>
      </c>
      <c r="I454" s="310"/>
      <c r="J454" s="26" t="s">
        <v>206</v>
      </c>
      <c r="K454" s="310" t="s">
        <v>4142</v>
      </c>
      <c r="L454" s="406">
        <v>44078</v>
      </c>
      <c r="M454" s="406">
        <v>44078</v>
      </c>
      <c r="N454" s="410">
        <v>44424</v>
      </c>
      <c r="O454" s="317" t="s">
        <v>4137</v>
      </c>
      <c r="P454" s="407">
        <v>0.02</v>
      </c>
      <c r="Q454" s="440" t="s">
        <v>5479</v>
      </c>
      <c r="R454" s="437"/>
      <c r="S454" s="310" t="str">
        <f t="shared" si="47"/>
        <v>Não Qualificado</v>
      </c>
      <c r="T454" s="310" t="s">
        <v>208</v>
      </c>
      <c r="U454" s="310" t="s">
        <v>4160</v>
      </c>
      <c r="V454" s="310" t="s">
        <v>19</v>
      </c>
      <c r="W454" s="438" t="s">
        <v>4146</v>
      </c>
      <c r="X454" s="438" t="s">
        <v>4146</v>
      </c>
      <c r="Y454" s="438" t="s">
        <v>4146</v>
      </c>
      <c r="Z454" s="438" t="s">
        <v>4146</v>
      </c>
      <c r="AA454" s="438" t="s">
        <v>4146</v>
      </c>
      <c r="AB454" s="438" t="s">
        <v>4146</v>
      </c>
      <c r="AC454" s="438" t="s">
        <v>4146</v>
      </c>
      <c r="AD454" s="438" t="s">
        <v>4146</v>
      </c>
      <c r="AE454" s="438" t="s">
        <v>4146</v>
      </c>
      <c r="AF454" s="438" t="s">
        <v>4146</v>
      </c>
      <c r="AG454" s="438" t="s">
        <v>5480</v>
      </c>
      <c r="AH454" s="438" t="s">
        <v>5481</v>
      </c>
      <c r="AI454" s="438" t="s">
        <v>5482</v>
      </c>
      <c r="AJ454" s="438" t="s">
        <v>5483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3232</v>
      </c>
      <c r="BE454" s="357" t="s">
        <v>3232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4147</v>
      </c>
      <c r="BT454" s="117"/>
    </row>
    <row r="455" spans="1:72" ht="15.75" customHeight="1">
      <c r="A455" s="129" t="s">
        <v>17</v>
      </c>
      <c r="B455" s="110" t="s">
        <v>2726</v>
      </c>
      <c r="C455" s="129" t="s">
        <v>5484</v>
      </c>
      <c r="D455" s="310">
        <v>2365107</v>
      </c>
      <c r="E455" s="310" t="s">
        <v>18</v>
      </c>
      <c r="F455" s="310" t="s">
        <v>76</v>
      </c>
      <c r="G455" s="310" t="s">
        <v>2289</v>
      </c>
      <c r="H455" s="310">
        <f>IFERROR(VLOOKUP(G455,'Cadastro de assessores'!A:B,2,FALSE),"Não Cadastrado")</f>
        <v>12350</v>
      </c>
      <c r="I455" s="310"/>
      <c r="J455" s="26" t="s">
        <v>206</v>
      </c>
      <c r="K455" s="310" t="s">
        <v>224</v>
      </c>
      <c r="L455" s="406">
        <v>44817</v>
      </c>
      <c r="M455" s="406">
        <v>44824</v>
      </c>
      <c r="N455" s="410"/>
      <c r="O455" s="317" t="s">
        <v>4143</v>
      </c>
      <c r="P455" s="407">
        <v>1.4999999999999999E-2</v>
      </c>
      <c r="Q455" s="440" t="s">
        <v>5485</v>
      </c>
      <c r="R455" s="437"/>
      <c r="S455" s="310"/>
      <c r="T455" s="310"/>
      <c r="U455" s="310"/>
      <c r="V455" s="310" t="s">
        <v>127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4147</v>
      </c>
      <c r="BT455" s="117"/>
    </row>
    <row r="456" spans="1:72" ht="15.75" customHeight="1">
      <c r="A456" s="129" t="s">
        <v>17</v>
      </c>
      <c r="B456" s="110" t="s">
        <v>2732</v>
      </c>
      <c r="C456" s="409" t="s">
        <v>2730</v>
      </c>
      <c r="D456" s="317">
        <v>2293219</v>
      </c>
      <c r="E456" s="311" t="s">
        <v>18</v>
      </c>
      <c r="F456" s="311" t="s">
        <v>19</v>
      </c>
      <c r="G456" s="311" t="s">
        <v>3371</v>
      </c>
      <c r="H456" s="311" t="str">
        <f>IFERROR(VLOOKUP(G456,'Cadastro de assessores'!A:B,2,FALSE),"Não Cadastrado")</f>
        <v>18236</v>
      </c>
      <c r="I456" s="311"/>
      <c r="J456" s="26" t="s">
        <v>4136</v>
      </c>
      <c r="K456" s="311" t="s">
        <v>215</v>
      </c>
      <c r="L456" s="435">
        <v>44210</v>
      </c>
      <c r="M456" s="435">
        <v>44293</v>
      </c>
      <c r="N456" s="317"/>
      <c r="O456" s="317" t="s">
        <v>4137</v>
      </c>
      <c r="P456" s="407">
        <v>0.02</v>
      </c>
      <c r="Q456" s="178" t="s">
        <v>5486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208</v>
      </c>
      <c r="U456" s="317" t="s">
        <v>5487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4147</v>
      </c>
      <c r="BT456" s="117"/>
    </row>
    <row r="457" spans="1:72" ht="15.75" customHeight="1">
      <c r="A457" s="129" t="s">
        <v>17</v>
      </c>
      <c r="B457" s="110" t="s">
        <v>3902</v>
      </c>
      <c r="C457" s="129" t="s">
        <v>3901</v>
      </c>
      <c r="D457" s="310">
        <v>2523005</v>
      </c>
      <c r="E457" s="311" t="s">
        <v>18</v>
      </c>
      <c r="F457" s="310" t="s">
        <v>76</v>
      </c>
      <c r="G457" s="310" t="s">
        <v>2289</v>
      </c>
      <c r="H457" s="311">
        <f>IFERROR(VLOOKUP(G457,'Cadastro de assessores'!A:B,2,FALSE),"Não Cadastrado")</f>
        <v>12350</v>
      </c>
      <c r="I457" s="310"/>
      <c r="J457" s="26" t="s">
        <v>4136</v>
      </c>
      <c r="K457" s="310"/>
      <c r="L457" s="406"/>
      <c r="M457" s="406">
        <v>44834</v>
      </c>
      <c r="N457" s="439"/>
      <c r="O457" s="310" t="s">
        <v>4151</v>
      </c>
      <c r="P457" s="407">
        <v>0.01</v>
      </c>
      <c r="Q457" s="440" t="s">
        <v>5488</v>
      </c>
      <c r="R457" s="437"/>
      <c r="S457" s="310"/>
      <c r="T457" s="310"/>
      <c r="U457" s="310"/>
      <c r="V457" s="310" t="s">
        <v>127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5489</v>
      </c>
      <c r="C458" s="129" t="s">
        <v>5490</v>
      </c>
      <c r="D458" s="310">
        <v>4860067</v>
      </c>
      <c r="E458" s="310" t="s">
        <v>18</v>
      </c>
      <c r="F458" s="310" t="s">
        <v>76</v>
      </c>
      <c r="G458" s="310" t="s">
        <v>88</v>
      </c>
      <c r="H458" s="310" t="str">
        <f>IFERROR(VLOOKUP(G458,'Cadastro de assessores'!A:B,2,FALSE),"Não Cadastrado")</f>
        <v>18009</v>
      </c>
      <c r="I458" s="310"/>
      <c r="J458" s="26" t="s">
        <v>206</v>
      </c>
      <c r="K458" s="310" t="s">
        <v>4142</v>
      </c>
      <c r="L458" s="406">
        <v>44259</v>
      </c>
      <c r="M458" s="406">
        <v>44259</v>
      </c>
      <c r="N458" s="439">
        <v>44516</v>
      </c>
      <c r="O458" s="310" t="s">
        <v>4158</v>
      </c>
      <c r="P458" s="407">
        <v>2.5000000000000001E-2</v>
      </c>
      <c r="Q458" s="440" t="s">
        <v>5491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208</v>
      </c>
      <c r="U458" s="310" t="s">
        <v>4195</v>
      </c>
      <c r="V458" s="310" t="s">
        <v>276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3443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3232</v>
      </c>
      <c r="BE458" s="357" t="s">
        <v>3232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4147</v>
      </c>
      <c r="BT458" s="117"/>
    </row>
    <row r="459" spans="1:72" ht="15.75" customHeight="1">
      <c r="A459" s="129" t="s">
        <v>17</v>
      </c>
      <c r="B459" s="110" t="s">
        <v>5492</v>
      </c>
      <c r="C459" s="129" t="s">
        <v>5493</v>
      </c>
      <c r="D459" s="310">
        <v>4582050</v>
      </c>
      <c r="E459" s="311" t="s">
        <v>18</v>
      </c>
      <c r="F459" s="311" t="s">
        <v>19</v>
      </c>
      <c r="G459" s="311" t="s">
        <v>4141</v>
      </c>
      <c r="H459" s="311" t="str">
        <f>IFERROR(VLOOKUP(G459,'Cadastro de assessores'!A:B,2,FALSE),"Não Cadastrado")</f>
        <v>17679</v>
      </c>
      <c r="I459" s="311"/>
      <c r="J459" s="26" t="s">
        <v>4136</v>
      </c>
      <c r="K459" s="459" t="s">
        <v>224</v>
      </c>
      <c r="L459" s="310" t="s">
        <v>3443</v>
      </c>
      <c r="M459" s="456" t="s">
        <v>4526</v>
      </c>
      <c r="N459" s="310"/>
      <c r="O459" s="310" t="s">
        <v>4143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208</v>
      </c>
      <c r="U459" s="310" t="s">
        <v>4572</v>
      </c>
      <c r="V459" s="310" t="s">
        <v>3990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3443</v>
      </c>
      <c r="AN459" s="357" t="s">
        <v>3443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3232</v>
      </c>
      <c r="BE459" s="357" t="s">
        <v>3232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5494</v>
      </c>
      <c r="C460" s="409" t="s">
        <v>5495</v>
      </c>
      <c r="D460" s="317">
        <v>5080319</v>
      </c>
      <c r="E460" s="311" t="s">
        <v>18</v>
      </c>
      <c r="F460" s="311" t="s">
        <v>76</v>
      </c>
      <c r="G460" s="311" t="s">
        <v>88</v>
      </c>
      <c r="H460" s="311" t="str">
        <f>IFERROR(VLOOKUP(G460,'Cadastro de assessores'!A:B,2,FALSE),"Não Cadastrado")</f>
        <v>18009</v>
      </c>
      <c r="I460" s="311"/>
      <c r="J460" s="26" t="s">
        <v>4136</v>
      </c>
      <c r="K460" s="459" t="s">
        <v>215</v>
      </c>
      <c r="L460" s="435">
        <v>44298</v>
      </c>
      <c r="M460" s="435">
        <v>44298</v>
      </c>
      <c r="N460" s="310"/>
      <c r="O460" s="310" t="s">
        <v>4143</v>
      </c>
      <c r="P460" s="407">
        <v>1.4999999999999999E-2</v>
      </c>
      <c r="Q460" s="178" t="s">
        <v>4845</v>
      </c>
      <c r="R460" s="437"/>
      <c r="S460" s="310" t="str">
        <f t="shared" si="48"/>
        <v/>
      </c>
      <c r="T460" s="310" t="s">
        <v>208</v>
      </c>
      <c r="U460" s="310" t="s">
        <v>4195</v>
      </c>
      <c r="V460" s="310" t="s">
        <v>276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2764</v>
      </c>
      <c r="C461" s="461" t="s">
        <v>2762</v>
      </c>
      <c r="D461" s="446">
        <v>7336791</v>
      </c>
      <c r="E461" s="311" t="s">
        <v>18</v>
      </c>
      <c r="F461" s="311" t="s">
        <v>76</v>
      </c>
      <c r="G461" s="446" t="s">
        <v>351</v>
      </c>
      <c r="H461" s="311" t="str">
        <f>IFERROR(VLOOKUP(G461,'Cadastro de assessores'!A:B,2,FALSE),"Não Cadastrado")</f>
        <v>17831</v>
      </c>
      <c r="I461" s="311"/>
      <c r="J461" s="26" t="s">
        <v>4136</v>
      </c>
      <c r="K461" s="310" t="s">
        <v>215</v>
      </c>
      <c r="L461" s="436">
        <v>44543</v>
      </c>
      <c r="M461" s="436">
        <v>44544</v>
      </c>
      <c r="N461" s="446"/>
      <c r="O461" s="446" t="s">
        <v>4154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208</v>
      </c>
      <c r="U461" s="317" t="s">
        <v>4316</v>
      </c>
      <c r="V461" s="317" t="s">
        <v>76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5496</v>
      </c>
      <c r="C462" s="129" t="s">
        <v>5497</v>
      </c>
      <c r="D462" s="310">
        <v>4486837</v>
      </c>
      <c r="E462" s="310" t="s">
        <v>18</v>
      </c>
      <c r="F462" s="310" t="s">
        <v>19</v>
      </c>
      <c r="G462" s="310" t="s">
        <v>4141</v>
      </c>
      <c r="H462" s="310" t="str">
        <f>IFERROR(VLOOKUP(G462,'Cadastro de assessores'!A:B,2,FALSE),"Não Cadastrado")</f>
        <v>17679</v>
      </c>
      <c r="I462" s="310"/>
      <c r="J462" s="26" t="s">
        <v>206</v>
      </c>
      <c r="K462" s="310" t="s">
        <v>4142</v>
      </c>
      <c r="L462" s="439">
        <v>44148</v>
      </c>
      <c r="M462" s="439">
        <v>44148</v>
      </c>
      <c r="N462" s="406">
        <v>44425</v>
      </c>
      <c r="O462" s="310" t="s">
        <v>4143</v>
      </c>
      <c r="P462" s="407">
        <v>1.4999999999999999E-2</v>
      </c>
      <c r="Q462" s="440" t="s">
        <v>5498</v>
      </c>
      <c r="R462" s="437"/>
      <c r="S462" s="310" t="str">
        <f t="shared" si="48"/>
        <v>Não Qualificado</v>
      </c>
      <c r="T462" s="310" t="s">
        <v>208</v>
      </c>
      <c r="U462" s="310" t="s">
        <v>4282</v>
      </c>
      <c r="V462" s="310" t="s">
        <v>19</v>
      </c>
      <c r="W462" s="438" t="s">
        <v>4146</v>
      </c>
      <c r="X462" s="438" t="s">
        <v>4146</v>
      </c>
      <c r="Y462" s="438" t="s">
        <v>4146</v>
      </c>
      <c r="Z462" s="438" t="s">
        <v>4146</v>
      </c>
      <c r="AA462" s="438" t="s">
        <v>4146</v>
      </c>
      <c r="AB462" s="438" t="s">
        <v>4146</v>
      </c>
      <c r="AC462" s="438" t="s">
        <v>4146</v>
      </c>
      <c r="AD462" s="438" t="s">
        <v>4146</v>
      </c>
      <c r="AE462" s="438" t="s">
        <v>4146</v>
      </c>
      <c r="AF462" s="438" t="s">
        <v>4146</v>
      </c>
      <c r="AG462" s="438" t="s">
        <v>4146</v>
      </c>
      <c r="AH462" s="438" t="s">
        <v>4146</v>
      </c>
      <c r="AI462" s="438" t="s">
        <v>4146</v>
      </c>
      <c r="AJ462" s="438" t="s">
        <v>5499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3232</v>
      </c>
      <c r="BE462" s="357" t="s">
        <v>3232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4147</v>
      </c>
      <c r="BT462" s="117"/>
    </row>
    <row r="463" spans="1:72" ht="15.75" customHeight="1">
      <c r="A463" s="129" t="s">
        <v>17</v>
      </c>
      <c r="B463" s="110" t="s">
        <v>2775</v>
      </c>
      <c r="C463" s="409" t="s">
        <v>5500</v>
      </c>
      <c r="D463" s="317">
        <v>7518857</v>
      </c>
      <c r="E463" s="311" t="s">
        <v>18</v>
      </c>
      <c r="F463" s="311" t="s">
        <v>19</v>
      </c>
      <c r="G463" s="311" t="s">
        <v>453</v>
      </c>
      <c r="H463" s="310">
        <f>IFERROR(VLOOKUP(G463,'Cadastro de assessores'!A:B,2,FALSE),"Não Cadastrado")</f>
        <v>12359</v>
      </c>
      <c r="I463" s="310"/>
      <c r="J463" s="26" t="s">
        <v>4136</v>
      </c>
      <c r="K463" s="310" t="s">
        <v>215</v>
      </c>
      <c r="L463" s="435">
        <v>44791</v>
      </c>
      <c r="M463" s="435">
        <v>44792</v>
      </c>
      <c r="N463" s="317"/>
      <c r="O463" s="317" t="s">
        <v>4154</v>
      </c>
      <c r="P463" s="407">
        <v>1.2E-2</v>
      </c>
      <c r="Q463" s="466" t="s">
        <v>4743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2789</v>
      </c>
      <c r="C464" s="409" t="s">
        <v>2786</v>
      </c>
      <c r="D464" s="317">
        <v>5648950</v>
      </c>
      <c r="E464" s="311" t="s">
        <v>18</v>
      </c>
      <c r="F464" s="311" t="s">
        <v>19</v>
      </c>
      <c r="G464" s="311" t="s">
        <v>2788</v>
      </c>
      <c r="H464" s="311" t="str">
        <f>IFERROR(VLOOKUP(G464,'Cadastro de assessores'!A:B,2,FALSE),"Não Cadastrado")</f>
        <v>18256</v>
      </c>
      <c r="I464" s="311"/>
      <c r="J464" s="26" t="s">
        <v>4136</v>
      </c>
      <c r="K464" s="310" t="s">
        <v>215</v>
      </c>
      <c r="L464" s="435">
        <v>44365</v>
      </c>
      <c r="M464" s="435">
        <v>44365</v>
      </c>
      <c r="N464" s="317"/>
      <c r="O464" s="317" t="s">
        <v>4137</v>
      </c>
      <c r="P464" s="407">
        <v>1.9E-2</v>
      </c>
      <c r="Q464" s="178" t="s">
        <v>4227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208</v>
      </c>
      <c r="U464" s="317" t="s">
        <v>4165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5501</v>
      </c>
      <c r="C465" s="409" t="s">
        <v>5502</v>
      </c>
      <c r="D465" s="317">
        <v>6320705</v>
      </c>
      <c r="E465" s="311" t="s">
        <v>204</v>
      </c>
      <c r="F465" s="311" t="s">
        <v>19</v>
      </c>
      <c r="G465" s="311" t="s">
        <v>4196</v>
      </c>
      <c r="H465" s="311" t="str">
        <f>IFERROR(VLOOKUP(G465,'Cadastro de assessores'!A:B,2,FALSE),"Não Cadastrado")</f>
        <v>12624</v>
      </c>
      <c r="I465" s="311"/>
      <c r="J465" s="26" t="s">
        <v>4136</v>
      </c>
      <c r="K465" s="310" t="s">
        <v>215</v>
      </c>
      <c r="L465" s="435">
        <v>44421</v>
      </c>
      <c r="M465" s="435">
        <v>44421</v>
      </c>
      <c r="N465" s="317"/>
      <c r="O465" s="317" t="s">
        <v>4158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208</v>
      </c>
      <c r="U465" s="310" t="s">
        <v>4278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2795</v>
      </c>
      <c r="C466" s="409" t="s">
        <v>5503</v>
      </c>
      <c r="D466" s="399">
        <v>7263623</v>
      </c>
      <c r="E466" s="311" t="s">
        <v>18</v>
      </c>
      <c r="F466" s="311" t="s">
        <v>19</v>
      </c>
      <c r="G466" s="446" t="s">
        <v>97</v>
      </c>
      <c r="H466" s="311">
        <f>IFERROR(VLOOKUP(G466,'Cadastro de assessores'!A:B,2,FALSE),"Não Cadastrado")</f>
        <v>12344</v>
      </c>
      <c r="I466" s="311"/>
      <c r="J466" s="26" t="s">
        <v>4136</v>
      </c>
      <c r="K466" s="459" t="s">
        <v>224</v>
      </c>
      <c r="L466" s="310" t="s">
        <v>3443</v>
      </c>
      <c r="M466" s="456" t="s">
        <v>4526</v>
      </c>
      <c r="N466" s="446"/>
      <c r="O466" s="446" t="s">
        <v>4158</v>
      </c>
      <c r="P466" s="407">
        <v>2.5000000000000001E-2</v>
      </c>
      <c r="Q466" s="329" t="s">
        <v>5504</v>
      </c>
      <c r="R466" s="437"/>
      <c r="S466" s="310" t="str">
        <f t="shared" si="49"/>
        <v>Não Qualificado</v>
      </c>
      <c r="T466" s="310" t="s">
        <v>208</v>
      </c>
      <c r="U466" s="310" t="s">
        <v>4278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3232</v>
      </c>
      <c r="BE466" s="357" t="s">
        <v>3232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2795</v>
      </c>
      <c r="C467" s="409" t="s">
        <v>5503</v>
      </c>
      <c r="D467" s="317">
        <v>2004579</v>
      </c>
      <c r="E467" s="311" t="s">
        <v>18</v>
      </c>
      <c r="F467" s="311" t="s">
        <v>19</v>
      </c>
      <c r="G467" s="446" t="s">
        <v>97</v>
      </c>
      <c r="H467" s="311">
        <f>IFERROR(VLOOKUP(G467,'Cadastro de assessores'!A:B,2,FALSE),"Não Cadastrado")</f>
        <v>12344</v>
      </c>
      <c r="I467" s="311"/>
      <c r="J467" s="26" t="s">
        <v>215</v>
      </c>
      <c r="K467" s="310" t="s">
        <v>215</v>
      </c>
      <c r="L467" s="435">
        <v>44557</v>
      </c>
      <c r="M467" s="435">
        <v>44557</v>
      </c>
      <c r="N467" s="446"/>
      <c r="O467" s="446" t="s">
        <v>4151</v>
      </c>
      <c r="P467" s="407">
        <v>7.0000000000000001E-3</v>
      </c>
      <c r="Q467" s="329" t="s">
        <v>5504</v>
      </c>
      <c r="R467" s="437"/>
      <c r="S467" s="310" t="str">
        <f t="shared" si="49"/>
        <v>Não Qualificado</v>
      </c>
      <c r="T467" s="310" t="s">
        <v>208</v>
      </c>
      <c r="U467" s="310" t="s">
        <v>4278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5505</v>
      </c>
      <c r="C468" s="409" t="s">
        <v>5506</v>
      </c>
      <c r="D468" s="317">
        <v>4841428</v>
      </c>
      <c r="E468" s="311" t="s">
        <v>18</v>
      </c>
      <c r="F468" s="311" t="s">
        <v>19</v>
      </c>
      <c r="G468" s="311" t="s">
        <v>3455</v>
      </c>
      <c r="H468" s="311" t="str">
        <f>IFERROR(VLOOKUP(G468,'Cadastro de assessores'!A:B,2,FALSE),"Não Cadastrado")</f>
        <v>13444</v>
      </c>
      <c r="I468" s="311"/>
      <c r="J468" s="26" t="s">
        <v>4136</v>
      </c>
      <c r="K468" s="310" t="s">
        <v>215</v>
      </c>
      <c r="L468" s="435">
        <v>44370</v>
      </c>
      <c r="M468" s="435">
        <v>44372</v>
      </c>
      <c r="N468" s="317"/>
      <c r="O468" s="317" t="s">
        <v>4368</v>
      </c>
      <c r="P468" s="407">
        <v>0.02</v>
      </c>
      <c r="Q468" s="178"/>
      <c r="R468" s="437"/>
      <c r="S468" s="310" t="str">
        <f t="shared" si="49"/>
        <v/>
      </c>
      <c r="T468" s="310" t="s">
        <v>208</v>
      </c>
      <c r="U468" s="317" t="s">
        <v>4369</v>
      </c>
      <c r="V468" s="317" t="s">
        <v>127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5507</v>
      </c>
      <c r="C469" s="129" t="s">
        <v>5508</v>
      </c>
      <c r="D469" s="310">
        <v>4681272</v>
      </c>
      <c r="E469" s="311" t="s">
        <v>204</v>
      </c>
      <c r="F469" s="311" t="s">
        <v>19</v>
      </c>
      <c r="G469" s="311" t="s">
        <v>3977</v>
      </c>
      <c r="H469" s="311" t="str">
        <f>IFERROR(VLOOKUP(G469,'Cadastro de assessores'!A:B,2,FALSE),"Não Cadastrado")</f>
        <v>14574</v>
      </c>
      <c r="I469" s="311"/>
      <c r="J469" s="26" t="s">
        <v>206</v>
      </c>
      <c r="K469" s="310" t="s">
        <v>215</v>
      </c>
      <c r="L469" s="436">
        <v>44186</v>
      </c>
      <c r="M469" s="436">
        <v>44186</v>
      </c>
      <c r="N469" s="410">
        <v>44901</v>
      </c>
      <c r="O469" s="317" t="s">
        <v>4137</v>
      </c>
      <c r="P469" s="407">
        <v>0.02</v>
      </c>
      <c r="Q469" s="440" t="s">
        <v>5509</v>
      </c>
      <c r="R469" s="437"/>
      <c r="S469" s="310" t="str">
        <f t="shared" si="49"/>
        <v>Não Qualificado</v>
      </c>
      <c r="T469" s="310" t="s">
        <v>208</v>
      </c>
      <c r="U469" s="310" t="s">
        <v>5510</v>
      </c>
      <c r="V469" s="310" t="s">
        <v>5511</v>
      </c>
      <c r="W469" s="438" t="s">
        <v>4146</v>
      </c>
      <c r="X469" s="438" t="s">
        <v>4146</v>
      </c>
      <c r="Y469" s="438" t="s">
        <v>4146</v>
      </c>
      <c r="Z469" s="438" t="s">
        <v>4146</v>
      </c>
      <c r="AA469" s="438" t="s">
        <v>4146</v>
      </c>
      <c r="AB469" s="438" t="s">
        <v>4146</v>
      </c>
      <c r="AC469" s="438" t="s">
        <v>4146</v>
      </c>
      <c r="AD469" s="438" t="s">
        <v>4146</v>
      </c>
      <c r="AE469" s="438" t="s">
        <v>4146</v>
      </c>
      <c r="AF469" s="438" t="s">
        <v>4146</v>
      </c>
      <c r="AG469" s="438" t="s">
        <v>4146</v>
      </c>
      <c r="AH469" s="438" t="s">
        <v>4146</v>
      </c>
      <c r="AI469" s="438" t="s">
        <v>4146</v>
      </c>
      <c r="AJ469" s="438" t="s">
        <v>4146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4147</v>
      </c>
      <c r="BT469" s="117"/>
    </row>
    <row r="470" spans="1:72" ht="15.75" customHeight="1">
      <c r="A470" s="129" t="s">
        <v>17</v>
      </c>
      <c r="B470" s="110" t="s">
        <v>2810</v>
      </c>
      <c r="C470" s="409" t="s">
        <v>5512</v>
      </c>
      <c r="D470" s="317">
        <v>3658320</v>
      </c>
      <c r="E470" s="311" t="s">
        <v>18</v>
      </c>
      <c r="F470" s="311" t="s">
        <v>19</v>
      </c>
      <c r="G470" s="317" t="s">
        <v>453</v>
      </c>
      <c r="H470" s="317">
        <f>IFERROR(VLOOKUP(G470,'Cadastro de assessores'!A:B,2,FALSE),"Não Cadastrado")</f>
        <v>12359</v>
      </c>
      <c r="I470" s="317"/>
      <c r="J470" s="26" t="s">
        <v>4136</v>
      </c>
      <c r="K470" s="310" t="s">
        <v>215</v>
      </c>
      <c r="L470" s="436">
        <v>44704</v>
      </c>
      <c r="M470" s="436">
        <v>44704</v>
      </c>
      <c r="N470" s="310"/>
      <c r="O470" s="310" t="s">
        <v>4154</v>
      </c>
      <c r="P470" s="407">
        <v>1.2E-2</v>
      </c>
      <c r="Q470" s="466" t="s">
        <v>4743</v>
      </c>
      <c r="R470" s="437"/>
      <c r="S470" s="310"/>
      <c r="T470" s="310" t="s">
        <v>208</v>
      </c>
      <c r="U470" s="310" t="s">
        <v>4165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2816</v>
      </c>
      <c r="C471" s="129" t="s">
        <v>2814</v>
      </c>
      <c r="D471" s="310">
        <v>4559307</v>
      </c>
      <c r="E471" s="311" t="s">
        <v>204</v>
      </c>
      <c r="F471" s="311" t="s">
        <v>19</v>
      </c>
      <c r="G471" s="311" t="s">
        <v>4211</v>
      </c>
      <c r="H471" s="311" t="str">
        <f>IFERROR(VLOOKUP(G471,'Cadastro de assessores'!A:B,2,FALSE),"Não Cadastrado")</f>
        <v>1298</v>
      </c>
      <c r="I471" s="311"/>
      <c r="J471" s="26" t="s">
        <v>4136</v>
      </c>
      <c r="K471" s="310" t="s">
        <v>215</v>
      </c>
      <c r="L471" s="436">
        <v>44151</v>
      </c>
      <c r="M471" s="436">
        <v>44151</v>
      </c>
      <c r="N471" s="310"/>
      <c r="O471" s="310" t="s">
        <v>4143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208</v>
      </c>
      <c r="U471" s="310" t="s">
        <v>4145</v>
      </c>
      <c r="V471" s="310" t="s">
        <v>19</v>
      </c>
      <c r="W471" s="438" t="s">
        <v>4146</v>
      </c>
      <c r="X471" s="438" t="s">
        <v>4146</v>
      </c>
      <c r="Y471" s="438" t="s">
        <v>4146</v>
      </c>
      <c r="Z471" s="438" t="s">
        <v>4146</v>
      </c>
      <c r="AA471" s="438" t="s">
        <v>4146</v>
      </c>
      <c r="AB471" s="438" t="s">
        <v>4146</v>
      </c>
      <c r="AC471" s="438" t="s">
        <v>4146</v>
      </c>
      <c r="AD471" s="438" t="s">
        <v>4146</v>
      </c>
      <c r="AE471" s="438" t="s">
        <v>4146</v>
      </c>
      <c r="AF471" s="438" t="s">
        <v>4146</v>
      </c>
      <c r="AG471" s="438" t="s">
        <v>4146</v>
      </c>
      <c r="AH471" s="438" t="s">
        <v>4146</v>
      </c>
      <c r="AI471" s="438" t="s">
        <v>4146</v>
      </c>
      <c r="AJ471" s="438" t="s">
        <v>5513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2827</v>
      </c>
      <c r="C472" s="409" t="s">
        <v>2824</v>
      </c>
      <c r="D472" s="317">
        <v>3677198</v>
      </c>
      <c r="E472" s="311" t="s">
        <v>18</v>
      </c>
      <c r="F472" s="311" t="s">
        <v>76</v>
      </c>
      <c r="G472" s="311" t="s">
        <v>77</v>
      </c>
      <c r="H472" s="311">
        <f>IFERROR(VLOOKUP(G472,'Cadastro de assessores'!A:B,2,FALSE),"Não Cadastrado")</f>
        <v>12331</v>
      </c>
      <c r="I472" s="311"/>
      <c r="J472" s="26" t="s">
        <v>4136</v>
      </c>
      <c r="K472" s="310" t="s">
        <v>215</v>
      </c>
      <c r="L472" s="436">
        <v>44784</v>
      </c>
      <c r="M472" s="436">
        <v>44784</v>
      </c>
      <c r="N472" s="310"/>
      <c r="O472" s="310" t="s">
        <v>4154</v>
      </c>
      <c r="P472" s="407">
        <v>1.2E-2</v>
      </c>
      <c r="Q472" s="440" t="s">
        <v>5514</v>
      </c>
      <c r="R472" s="437"/>
      <c r="S472" s="310"/>
      <c r="T472" s="310"/>
      <c r="U472" s="310"/>
      <c r="V472" s="310" t="s">
        <v>127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4147</v>
      </c>
      <c r="BT472" s="117"/>
    </row>
    <row r="473" spans="1:72" ht="15.75" customHeight="1">
      <c r="A473" s="129" t="s">
        <v>17</v>
      </c>
      <c r="B473" s="110" t="s">
        <v>5515</v>
      </c>
      <c r="C473" s="129" t="s">
        <v>5516</v>
      </c>
      <c r="D473" s="310">
        <v>2645505</v>
      </c>
      <c r="E473" s="310" t="s">
        <v>3223</v>
      </c>
      <c r="F473" s="310" t="s">
        <v>19</v>
      </c>
      <c r="G473" s="310" t="s">
        <v>3223</v>
      </c>
      <c r="H473" s="310" t="str">
        <f>IFERROR(VLOOKUP(G473,'Cadastro de assessores'!A:B,2,FALSE),"Não Cadastrado")</f>
        <v>18986</v>
      </c>
      <c r="I473" s="310"/>
      <c r="J473" s="26" t="s">
        <v>206</v>
      </c>
      <c r="K473" s="310" t="s">
        <v>4142</v>
      </c>
      <c r="L473" s="406">
        <v>43684</v>
      </c>
      <c r="M473" s="406">
        <v>43684</v>
      </c>
      <c r="N473" s="406">
        <v>43924</v>
      </c>
      <c r="O473" s="310" t="s">
        <v>4143</v>
      </c>
      <c r="P473" s="407">
        <v>0.01</v>
      </c>
      <c r="Q473" s="440" t="s">
        <v>5517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208</v>
      </c>
      <c r="U473" s="310" t="s">
        <v>4160</v>
      </c>
      <c r="V473" s="310" t="s">
        <v>19</v>
      </c>
      <c r="W473" s="438" t="s">
        <v>5518</v>
      </c>
      <c r="X473" s="438"/>
      <c r="Y473" s="438" t="s">
        <v>5519</v>
      </c>
      <c r="Z473" s="438" t="s">
        <v>5520</v>
      </c>
      <c r="AA473" s="438" t="s">
        <v>5521</v>
      </c>
      <c r="AB473" s="438" t="s">
        <v>5522</v>
      </c>
      <c r="AC473" s="438" t="s">
        <v>4146</v>
      </c>
      <c r="AD473" s="438" t="s">
        <v>4146</v>
      </c>
      <c r="AE473" s="438" t="s">
        <v>4146</v>
      </c>
      <c r="AF473" s="438" t="s">
        <v>4146</v>
      </c>
      <c r="AG473" s="438" t="s">
        <v>4146</v>
      </c>
      <c r="AH473" s="438"/>
      <c r="AI473" s="438" t="s">
        <v>4146</v>
      </c>
      <c r="AJ473" s="438"/>
      <c r="AK473" s="357"/>
      <c r="AL473" s="357"/>
      <c r="AM473" s="357" t="s">
        <v>3443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3232</v>
      </c>
      <c r="BE473" s="357" t="s">
        <v>3232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4147</v>
      </c>
      <c r="BT473" s="117"/>
    </row>
    <row r="474" spans="1:72" ht="15.75" customHeight="1">
      <c r="A474" s="129" t="s">
        <v>17</v>
      </c>
      <c r="B474" s="110" t="s">
        <v>5523</v>
      </c>
      <c r="C474" s="129" t="s">
        <v>5524</v>
      </c>
      <c r="D474" s="310">
        <v>2289902</v>
      </c>
      <c r="E474" s="310" t="s">
        <v>18</v>
      </c>
      <c r="F474" s="310" t="s">
        <v>76</v>
      </c>
      <c r="G474" s="310" t="s">
        <v>229</v>
      </c>
      <c r="H474" s="310">
        <v>18890</v>
      </c>
      <c r="I474" s="310"/>
      <c r="J474" s="26" t="s">
        <v>4136</v>
      </c>
      <c r="K474" s="310" t="s">
        <v>224</v>
      </c>
      <c r="L474" s="310" t="s">
        <v>3443</v>
      </c>
      <c r="M474" s="406"/>
      <c r="N474" s="406"/>
      <c r="O474" s="310" t="s">
        <v>4154</v>
      </c>
      <c r="P474" s="407">
        <v>1.2E-2</v>
      </c>
      <c r="Q474" s="440" t="s">
        <v>5525</v>
      </c>
      <c r="R474" s="437"/>
      <c r="S474" s="310"/>
      <c r="T474" s="310" t="s">
        <v>208</v>
      </c>
      <c r="U474" s="310" t="s">
        <v>5526</v>
      </c>
      <c r="V474" s="310" t="s">
        <v>5527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3232</v>
      </c>
      <c r="BE474" s="357" t="s">
        <v>3232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5528</v>
      </c>
      <c r="C475" s="129" t="s">
        <v>5529</v>
      </c>
      <c r="D475" s="310">
        <v>4837403</v>
      </c>
      <c r="E475" s="310" t="s">
        <v>204</v>
      </c>
      <c r="F475" s="310" t="s">
        <v>19</v>
      </c>
      <c r="G475" s="310" t="s">
        <v>4407</v>
      </c>
      <c r="H475" s="310" t="str">
        <f>IFERROR(VLOOKUP(G475,'Cadastro de assessores'!A:B,2,FALSE),"Não Cadastrado")</f>
        <v>19634</v>
      </c>
      <c r="I475" s="310"/>
      <c r="J475" s="26" t="s">
        <v>206</v>
      </c>
      <c r="K475" s="310" t="s">
        <v>4142</v>
      </c>
      <c r="L475" s="406">
        <v>44250</v>
      </c>
      <c r="M475" s="406">
        <v>44250</v>
      </c>
      <c r="N475" s="410">
        <v>44452</v>
      </c>
      <c r="O475" s="317" t="s">
        <v>4191</v>
      </c>
      <c r="P475" s="407">
        <v>8.0000000000000002E-3</v>
      </c>
      <c r="Q475" s="440" t="s">
        <v>5448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208</v>
      </c>
      <c r="U475" s="310" t="s">
        <v>4160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3232</v>
      </c>
      <c r="BE475" s="357" t="s">
        <v>3232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4147</v>
      </c>
      <c r="BT475" s="117"/>
    </row>
    <row r="476" spans="1:72" ht="15.75" customHeight="1">
      <c r="A476" s="129" t="s">
        <v>17</v>
      </c>
      <c r="B476" s="110" t="s">
        <v>2833</v>
      </c>
      <c r="C476" s="129" t="s">
        <v>2831</v>
      </c>
      <c r="D476" s="310">
        <v>4903270</v>
      </c>
      <c r="E476" s="311" t="s">
        <v>204</v>
      </c>
      <c r="F476" s="311" t="s">
        <v>19</v>
      </c>
      <c r="G476" s="311" t="s">
        <v>97</v>
      </c>
      <c r="H476" s="311">
        <f>IFERROR(VLOOKUP(G476,'Cadastro de assessores'!A:B,2,FALSE),"Não Cadastrado")</f>
        <v>12344</v>
      </c>
      <c r="I476" s="311"/>
      <c r="J476" s="26" t="s">
        <v>4136</v>
      </c>
      <c r="K476" s="311" t="s">
        <v>215</v>
      </c>
      <c r="L476" s="435">
        <v>44257</v>
      </c>
      <c r="M476" s="435">
        <v>44257</v>
      </c>
      <c r="N476" s="317"/>
      <c r="O476" s="317" t="s">
        <v>4137</v>
      </c>
      <c r="P476" s="407">
        <v>0.02</v>
      </c>
      <c r="Q476" s="440" t="s">
        <v>5530</v>
      </c>
      <c r="R476" s="437"/>
      <c r="S476" s="310" t="str">
        <f t="shared" si="50"/>
        <v>Não Qualificado</v>
      </c>
      <c r="T476" s="310" t="s">
        <v>208</v>
      </c>
      <c r="U476" s="310" t="s">
        <v>4527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5531</v>
      </c>
      <c r="C477" s="129" t="s">
        <v>5532</v>
      </c>
      <c r="D477" s="310">
        <v>2405046</v>
      </c>
      <c r="E477" s="310" t="s">
        <v>18</v>
      </c>
      <c r="F477" s="310" t="s">
        <v>19</v>
      </c>
      <c r="G477" s="310" t="s">
        <v>5533</v>
      </c>
      <c r="H477" s="310" t="str">
        <f>IFERROR(VLOOKUP(G477,'Cadastro de assessores'!A:B,2,FALSE),"Não Cadastrado")</f>
        <v>14320</v>
      </c>
      <c r="I477" s="310"/>
      <c r="J477" s="26" t="s">
        <v>206</v>
      </c>
      <c r="K477" s="310" t="s">
        <v>4142</v>
      </c>
      <c r="L477" s="406">
        <v>43777</v>
      </c>
      <c r="M477" s="406">
        <v>43777</v>
      </c>
      <c r="N477" s="484">
        <v>44105</v>
      </c>
      <c r="O477" s="310" t="s">
        <v>4955</v>
      </c>
      <c r="P477" s="407">
        <v>0.02</v>
      </c>
      <c r="Q477" s="440" t="s">
        <v>5534</v>
      </c>
      <c r="R477" s="437"/>
      <c r="S477" s="310" t="str">
        <f t="shared" si="50"/>
        <v/>
      </c>
      <c r="T477" s="310" t="s">
        <v>208</v>
      </c>
      <c r="U477" s="310" t="s">
        <v>4340</v>
      </c>
      <c r="V477" s="310" t="s">
        <v>19</v>
      </c>
      <c r="W477" s="438" t="s">
        <v>5535</v>
      </c>
      <c r="X477" s="438"/>
      <c r="Y477" s="438" t="s">
        <v>5536</v>
      </c>
      <c r="Z477" s="438" t="s">
        <v>5537</v>
      </c>
      <c r="AA477" s="438" t="s">
        <v>5538</v>
      </c>
      <c r="AB477" s="438" t="s">
        <v>5539</v>
      </c>
      <c r="AC477" s="438" t="s">
        <v>5540</v>
      </c>
      <c r="AD477" s="438" t="s">
        <v>5541</v>
      </c>
      <c r="AE477" s="438" t="s">
        <v>5542</v>
      </c>
      <c r="AF477" s="438" t="s">
        <v>5543</v>
      </c>
      <c r="AG477" s="438" t="s">
        <v>5544</v>
      </c>
      <c r="AH477" s="438" t="s">
        <v>5545</v>
      </c>
      <c r="AI477" s="438" t="s">
        <v>5546</v>
      </c>
      <c r="AJ477" s="438"/>
      <c r="AK477" s="357"/>
      <c r="AL477" s="357"/>
      <c r="AM477" s="357" t="s">
        <v>3443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3232</v>
      </c>
      <c r="BE477" s="357" t="s">
        <v>3232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4147</v>
      </c>
      <c r="BT477" s="117"/>
    </row>
    <row r="478" spans="1:72" ht="15.75" customHeight="1">
      <c r="A478" s="129" t="s">
        <v>17</v>
      </c>
      <c r="B478" s="110" t="s">
        <v>5547</v>
      </c>
      <c r="C478" s="409" t="s">
        <v>5548</v>
      </c>
      <c r="D478" s="317">
        <v>4460007</v>
      </c>
      <c r="E478" s="311" t="s">
        <v>18</v>
      </c>
      <c r="F478" s="311" t="s">
        <v>19</v>
      </c>
      <c r="G478" s="311" t="s">
        <v>3455</v>
      </c>
      <c r="H478" s="311" t="str">
        <f>IFERROR(VLOOKUP(G478,'Cadastro de assessores'!A:B,2,FALSE),"Não Cadastrado")</f>
        <v>13444</v>
      </c>
      <c r="I478" s="311"/>
      <c r="J478" s="26" t="s">
        <v>4136</v>
      </c>
      <c r="K478" s="311" t="s">
        <v>215</v>
      </c>
      <c r="L478" s="435">
        <v>44372</v>
      </c>
      <c r="M478" s="435">
        <v>44372</v>
      </c>
      <c r="N478" s="317"/>
      <c r="O478" s="317" t="s">
        <v>4368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254</v>
      </c>
      <c r="U478" s="317" t="s">
        <v>4369</v>
      </c>
      <c r="V478" s="317" t="s">
        <v>127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2839</v>
      </c>
      <c r="C479" s="409" t="s">
        <v>5549</v>
      </c>
      <c r="D479" s="317">
        <v>8419053</v>
      </c>
      <c r="E479" s="311" t="s">
        <v>18</v>
      </c>
      <c r="F479" s="311" t="s">
        <v>76</v>
      </c>
      <c r="G479" s="317" t="s">
        <v>351</v>
      </c>
      <c r="H479" s="317" t="str">
        <f>IFERROR(VLOOKUP(G479,'Cadastro de assessores'!A:B,2,FALSE),"Não Cadastrado")</f>
        <v>17831</v>
      </c>
      <c r="I479" s="317"/>
      <c r="J479" s="26" t="s">
        <v>4136</v>
      </c>
      <c r="K479" s="459" t="s">
        <v>224</v>
      </c>
      <c r="L479" s="310" t="s">
        <v>3443</v>
      </c>
      <c r="M479" s="456" t="s">
        <v>4526</v>
      </c>
      <c r="N479" s="317"/>
      <c r="O479" s="317" t="s">
        <v>4154</v>
      </c>
      <c r="P479" s="407">
        <v>1.2E-2</v>
      </c>
      <c r="Q479" s="440"/>
      <c r="R479" s="437"/>
      <c r="S479" s="310"/>
      <c r="T479" s="310" t="s">
        <v>208</v>
      </c>
      <c r="U479" s="310" t="s">
        <v>4190</v>
      </c>
      <c r="V479" s="310" t="s">
        <v>76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3232</v>
      </c>
      <c r="BE479" s="357" t="s">
        <v>3232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4147</v>
      </c>
      <c r="BT479" s="117"/>
    </row>
    <row r="480" spans="1:72" ht="15.75" customHeight="1">
      <c r="A480" s="129" t="s">
        <v>17</v>
      </c>
      <c r="B480" s="110" t="s">
        <v>5550</v>
      </c>
      <c r="C480" s="129" t="s">
        <v>5551</v>
      </c>
      <c r="D480" s="317">
        <v>8419053</v>
      </c>
      <c r="E480" s="310" t="s">
        <v>18</v>
      </c>
      <c r="F480" s="310" t="s">
        <v>19</v>
      </c>
      <c r="G480" s="310" t="s">
        <v>4141</v>
      </c>
      <c r="H480" s="310" t="str">
        <f>IFERROR(VLOOKUP(G480,'Cadastro de assessores'!A:B,2,FALSE),"Não Cadastrado")</f>
        <v>17679</v>
      </c>
      <c r="I480" s="310"/>
      <c r="J480" s="26" t="s">
        <v>206</v>
      </c>
      <c r="K480" s="310" t="s">
        <v>4142</v>
      </c>
      <c r="L480" s="406">
        <v>44272</v>
      </c>
      <c r="M480" s="406">
        <v>44272</v>
      </c>
      <c r="N480" s="439">
        <v>44498</v>
      </c>
      <c r="O480" s="310" t="s">
        <v>4154</v>
      </c>
      <c r="P480" s="407">
        <v>1.2E-2</v>
      </c>
      <c r="Q480" s="440" t="s">
        <v>5552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208</v>
      </c>
      <c r="U480" s="310" t="s">
        <v>4172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3232</v>
      </c>
      <c r="BE480" s="357" t="s">
        <v>3232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4147</v>
      </c>
      <c r="BT480" s="117"/>
    </row>
    <row r="481" spans="1:72" ht="15.75" customHeight="1">
      <c r="A481" s="129" t="s">
        <v>17</v>
      </c>
      <c r="B481" s="110" t="s">
        <v>5550</v>
      </c>
      <c r="C481" s="129" t="s">
        <v>5551</v>
      </c>
      <c r="D481" s="310">
        <v>4951699</v>
      </c>
      <c r="E481" s="310" t="s">
        <v>18</v>
      </c>
      <c r="F481" s="310" t="s">
        <v>19</v>
      </c>
      <c r="G481" s="310" t="s">
        <v>5553</v>
      </c>
      <c r="H481" s="310" t="str">
        <f>IFERROR(VLOOKUP(G481,'Cadastro de assessores'!A:B,2,FALSE),"Não Cadastrado")</f>
        <v>12305</v>
      </c>
      <c r="I481" s="310"/>
      <c r="J481" s="26" t="s">
        <v>206</v>
      </c>
      <c r="K481" s="310" t="s">
        <v>4142</v>
      </c>
      <c r="L481" s="406">
        <v>44271</v>
      </c>
      <c r="M481" s="406">
        <v>44271</v>
      </c>
      <c r="N481" s="439">
        <v>44498</v>
      </c>
      <c r="O481" s="317" t="s">
        <v>4191</v>
      </c>
      <c r="P481" s="407">
        <v>8.0000000000000002E-3</v>
      </c>
      <c r="Q481" s="440" t="s">
        <v>5552</v>
      </c>
      <c r="R481" s="437"/>
      <c r="S481" s="310" t="str">
        <f t="shared" si="51"/>
        <v>Qualificado</v>
      </c>
      <c r="T481" s="310" t="s">
        <v>208</v>
      </c>
      <c r="U481" s="310" t="s">
        <v>4172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3232</v>
      </c>
      <c r="BE481" s="357" t="s">
        <v>3232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4147</v>
      </c>
      <c r="BT481" s="117"/>
    </row>
    <row r="482" spans="1:72" ht="15.75" customHeight="1">
      <c r="A482" s="129" t="s">
        <v>17</v>
      </c>
      <c r="B482" s="110" t="s">
        <v>5554</v>
      </c>
      <c r="C482" s="409" t="s">
        <v>5555</v>
      </c>
      <c r="D482" s="317">
        <v>5900712</v>
      </c>
      <c r="E482" s="311" t="s">
        <v>18</v>
      </c>
      <c r="F482" s="311" t="s">
        <v>76</v>
      </c>
      <c r="G482" s="311" t="s">
        <v>88</v>
      </c>
      <c r="H482" s="317" t="str">
        <f>IFERROR(VLOOKUP(G482,'Cadastro de assessores'!A:B,2,FALSE),"Não Cadastrado")</f>
        <v>18009</v>
      </c>
      <c r="I482" s="317"/>
      <c r="J482" s="26" t="s">
        <v>206</v>
      </c>
      <c r="K482" s="311" t="s">
        <v>215</v>
      </c>
      <c r="L482" s="435">
        <v>44386</v>
      </c>
      <c r="M482" s="435">
        <v>44390</v>
      </c>
      <c r="N482" s="467">
        <v>44895</v>
      </c>
      <c r="O482" s="317" t="s">
        <v>4158</v>
      </c>
      <c r="P482" s="407">
        <v>2.5000000000000001E-2</v>
      </c>
      <c r="Q482" s="178" t="s">
        <v>5556</v>
      </c>
      <c r="R482" s="437"/>
      <c r="S482" s="310" t="str">
        <f t="shared" si="51"/>
        <v>Não Qualificado</v>
      </c>
      <c r="T482" s="310" t="s">
        <v>208</v>
      </c>
      <c r="U482" s="317" t="s">
        <v>4165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4147</v>
      </c>
      <c r="BT482" s="117"/>
    </row>
    <row r="483" spans="1:72" ht="16.5" customHeight="1">
      <c r="A483" s="129" t="s">
        <v>17</v>
      </c>
      <c r="B483" s="110" t="s">
        <v>2848</v>
      </c>
      <c r="C483" s="129" t="s">
        <v>2846</v>
      </c>
      <c r="D483" s="310">
        <v>3369465</v>
      </c>
      <c r="E483" s="311" t="s">
        <v>18</v>
      </c>
      <c r="F483" s="311" t="s">
        <v>19</v>
      </c>
      <c r="G483" s="311" t="s">
        <v>453</v>
      </c>
      <c r="H483" s="317">
        <f>IFERROR(VLOOKUP(G483,'Cadastro de assessores'!A:B,2,FALSE),"Não Cadastrado")</f>
        <v>12359</v>
      </c>
      <c r="I483" s="317"/>
      <c r="J483" s="26" t="s">
        <v>215</v>
      </c>
      <c r="K483" s="311" t="s">
        <v>215</v>
      </c>
      <c r="L483" s="443">
        <v>44618</v>
      </c>
      <c r="M483" s="443">
        <v>44618</v>
      </c>
      <c r="N483" s="317"/>
      <c r="O483" s="317" t="s">
        <v>4151</v>
      </c>
      <c r="P483" s="407">
        <v>7.0000000000000001E-3</v>
      </c>
      <c r="Q483" s="466" t="s">
        <v>4743</v>
      </c>
      <c r="R483" s="437"/>
      <c r="S483" s="310" t="str">
        <f t="shared" si="51"/>
        <v>Não Qualificado</v>
      </c>
      <c r="T483" s="310" t="s">
        <v>208</v>
      </c>
      <c r="U483" s="310" t="s">
        <v>4160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5557</v>
      </c>
      <c r="C484" s="129" t="s">
        <v>5558</v>
      </c>
      <c r="D484" s="310">
        <v>3730315</v>
      </c>
      <c r="E484" s="311" t="s">
        <v>204</v>
      </c>
      <c r="F484" s="311" t="s">
        <v>19</v>
      </c>
      <c r="G484" s="311" t="s">
        <v>4407</v>
      </c>
      <c r="H484" s="317" t="str">
        <f>IFERROR(VLOOKUP(G484,'Cadastro de assessores'!A:B,2,FALSE),"Não Cadastrado")</f>
        <v>19634</v>
      </c>
      <c r="I484" s="317"/>
      <c r="J484" s="26" t="s">
        <v>4136</v>
      </c>
      <c r="K484" s="311" t="s">
        <v>215</v>
      </c>
      <c r="L484" s="435">
        <v>44714</v>
      </c>
      <c r="M484" s="435">
        <v>44714</v>
      </c>
      <c r="N484" s="317"/>
      <c r="O484" s="317" t="s">
        <v>4154</v>
      </c>
      <c r="P484" s="407">
        <v>1.2E-2</v>
      </c>
      <c r="Q484" s="440" t="s">
        <v>5559</v>
      </c>
      <c r="R484" s="437"/>
      <c r="S484" s="310"/>
      <c r="T484" s="310" t="s">
        <v>254</v>
      </c>
      <c r="U484" s="310" t="s">
        <v>4172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3232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4147</v>
      </c>
      <c r="BT484" s="117"/>
    </row>
    <row r="485" spans="1:72" ht="15.75" customHeight="1">
      <c r="A485" s="129" t="s">
        <v>17</v>
      </c>
      <c r="B485" s="110" t="s">
        <v>5560</v>
      </c>
      <c r="C485" s="129" t="s">
        <v>5561</v>
      </c>
      <c r="D485" s="310">
        <v>5371919</v>
      </c>
      <c r="E485" s="311" t="s">
        <v>204</v>
      </c>
      <c r="F485" s="311" t="s">
        <v>19</v>
      </c>
      <c r="G485" s="311" t="s">
        <v>4407</v>
      </c>
      <c r="H485" s="317" t="str">
        <f>IFERROR(VLOOKUP(G485,'Cadastro de assessores'!A:B,2,FALSE),"Não Cadastrado")</f>
        <v>19634</v>
      </c>
      <c r="I485" s="317"/>
      <c r="J485" s="26" t="s">
        <v>4136</v>
      </c>
      <c r="K485" s="311" t="s">
        <v>215</v>
      </c>
      <c r="L485" s="435">
        <v>44711</v>
      </c>
      <c r="M485" s="435">
        <v>44714</v>
      </c>
      <c r="N485" s="317"/>
      <c r="O485" s="317" t="s">
        <v>4154</v>
      </c>
      <c r="P485" s="407">
        <v>1.2E-2</v>
      </c>
      <c r="Q485" s="440" t="s">
        <v>5562</v>
      </c>
      <c r="R485" s="437"/>
      <c r="S485" s="310"/>
      <c r="T485" s="310" t="s">
        <v>254</v>
      </c>
      <c r="U485" s="310" t="s">
        <v>4172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3232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4147</v>
      </c>
      <c r="BT485" s="117"/>
    </row>
    <row r="486" spans="1:72" ht="15.75" customHeight="1">
      <c r="A486" s="129" t="s">
        <v>17</v>
      </c>
      <c r="B486" s="110" t="s">
        <v>5563</v>
      </c>
      <c r="C486" s="129" t="s">
        <v>5564</v>
      </c>
      <c r="D486" s="310">
        <v>3102597</v>
      </c>
      <c r="E486" s="311" t="s">
        <v>18</v>
      </c>
      <c r="F486" s="311" t="s">
        <v>19</v>
      </c>
      <c r="G486" s="311" t="s">
        <v>453</v>
      </c>
      <c r="H486" s="311">
        <f>IFERROR(VLOOKUP(G486,'Cadastro de assessores'!A:B,2,FALSE),"Não Cadastrado")</f>
        <v>12359</v>
      </c>
      <c r="I486" s="311"/>
      <c r="J486" s="26" t="s">
        <v>4136</v>
      </c>
      <c r="K486" s="311" t="s">
        <v>215</v>
      </c>
      <c r="L486" s="435">
        <v>44249</v>
      </c>
      <c r="M486" s="435">
        <v>44249</v>
      </c>
      <c r="N486" s="317"/>
      <c r="O486" s="317" t="s">
        <v>4137</v>
      </c>
      <c r="P486" s="407">
        <v>0.02</v>
      </c>
      <c r="Q486" s="440" t="s">
        <v>4249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208</v>
      </c>
      <c r="U486" s="310" t="s">
        <v>4145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2867</v>
      </c>
      <c r="C487" s="129" t="s">
        <v>5565</v>
      </c>
      <c r="D487" s="310">
        <v>3457906</v>
      </c>
      <c r="E487" s="311" t="s">
        <v>18</v>
      </c>
      <c r="F487" s="311" t="s">
        <v>19</v>
      </c>
      <c r="G487" s="311" t="s">
        <v>338</v>
      </c>
      <c r="H487" s="311" t="str">
        <f>IFERROR(VLOOKUP(G487,'Cadastro de assessores'!A:B,2,FALSE),"Não Cadastrado")</f>
        <v>18993</v>
      </c>
      <c r="I487" s="311"/>
      <c r="J487" s="26" t="s">
        <v>4136</v>
      </c>
      <c r="K487" s="311" t="s">
        <v>215</v>
      </c>
      <c r="L487" s="435">
        <v>43693</v>
      </c>
      <c r="M487" s="435">
        <v>43693</v>
      </c>
      <c r="N487" s="310"/>
      <c r="O487" s="310" t="s">
        <v>5566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208</v>
      </c>
      <c r="U487" s="310" t="s">
        <v>4165</v>
      </c>
      <c r="V487" s="310" t="s">
        <v>19</v>
      </c>
      <c r="W487" s="438" t="s">
        <v>5567</v>
      </c>
      <c r="X487" s="438"/>
      <c r="Y487" s="438" t="s">
        <v>5568</v>
      </c>
      <c r="Z487" s="438" t="s">
        <v>5569</v>
      </c>
      <c r="AA487" s="438" t="s">
        <v>5570</v>
      </c>
      <c r="AB487" s="438" t="s">
        <v>5571</v>
      </c>
      <c r="AC487" s="438" t="s">
        <v>5572</v>
      </c>
      <c r="AD487" s="438" t="s">
        <v>5573</v>
      </c>
      <c r="AE487" s="438" t="s">
        <v>5574</v>
      </c>
      <c r="AF487" s="438" t="s">
        <v>5575</v>
      </c>
      <c r="AG487" s="438" t="s">
        <v>5576</v>
      </c>
      <c r="AH487" s="438" t="s">
        <v>5577</v>
      </c>
      <c r="AI487" s="438" t="s">
        <v>5578</v>
      </c>
      <c r="AJ487" s="438" t="s">
        <v>5579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5580</v>
      </c>
      <c r="C488" s="461" t="s">
        <v>5581</v>
      </c>
      <c r="D488" s="317">
        <v>5582661</v>
      </c>
      <c r="E488" s="311" t="s">
        <v>18</v>
      </c>
      <c r="F488" s="311" t="s">
        <v>76</v>
      </c>
      <c r="G488" s="311" t="s">
        <v>88</v>
      </c>
      <c r="H488" s="311" t="str">
        <f>IFERROR(VLOOKUP(G488,'Cadastro de assessores'!A:B,2,FALSE),"Não Cadastrado")</f>
        <v>18009</v>
      </c>
      <c r="I488" s="311"/>
      <c r="J488" s="26" t="s">
        <v>206</v>
      </c>
      <c r="K488" s="311" t="s">
        <v>215</v>
      </c>
      <c r="L488" s="435">
        <v>44340</v>
      </c>
      <c r="M488" s="435">
        <v>44340</v>
      </c>
      <c r="N488" s="406">
        <v>44896</v>
      </c>
      <c r="O488" s="310" t="s">
        <v>4158</v>
      </c>
      <c r="P488" s="407">
        <v>2.5000000000000001E-2</v>
      </c>
      <c r="Q488" s="178" t="s">
        <v>5582</v>
      </c>
      <c r="R488" s="437"/>
      <c r="S488" s="310" t="str">
        <f t="shared" si="52"/>
        <v/>
      </c>
      <c r="T488" s="310" t="s">
        <v>208</v>
      </c>
      <c r="U488" s="310" t="s">
        <v>4160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4147</v>
      </c>
      <c r="BT488" s="117"/>
    </row>
    <row r="489" spans="1:72" ht="15.75" customHeight="1">
      <c r="A489" s="129" t="s">
        <v>17</v>
      </c>
      <c r="B489" s="110" t="s">
        <v>5583</v>
      </c>
      <c r="C489" s="129" t="s">
        <v>5584</v>
      </c>
      <c r="D489" s="310">
        <v>4484307</v>
      </c>
      <c r="E489" s="310" t="s">
        <v>204</v>
      </c>
      <c r="F489" s="310" t="s">
        <v>19</v>
      </c>
      <c r="G489" s="310" t="s">
        <v>5585</v>
      </c>
      <c r="H489" s="310" t="str">
        <f>IFERROR(VLOOKUP(G489,'Cadastro de assessores'!A:B,2,FALSE),"Não Cadastrado")</f>
        <v>18061</v>
      </c>
      <c r="I489" s="310"/>
      <c r="J489" s="26" t="s">
        <v>206</v>
      </c>
      <c r="K489" s="310" t="s">
        <v>4142</v>
      </c>
      <c r="L489" s="406">
        <v>44105</v>
      </c>
      <c r="M489" s="406">
        <v>44105</v>
      </c>
      <c r="N489" s="439">
        <v>44482</v>
      </c>
      <c r="O489" s="310" t="s">
        <v>4158</v>
      </c>
      <c r="P489" s="407">
        <v>2.5000000000000001E-2</v>
      </c>
      <c r="Q489" s="440" t="s">
        <v>5586</v>
      </c>
      <c r="R489" s="437"/>
      <c r="S489" s="310" t="str">
        <f t="shared" si="52"/>
        <v>Não Qualificado</v>
      </c>
      <c r="T489" s="310" t="s">
        <v>208</v>
      </c>
      <c r="U489" s="310" t="s">
        <v>5587</v>
      </c>
      <c r="V489" s="310" t="s">
        <v>76</v>
      </c>
      <c r="W489" s="438" t="s">
        <v>4146</v>
      </c>
      <c r="X489" s="438" t="s">
        <v>4146</v>
      </c>
      <c r="Y489" s="438" t="s">
        <v>4146</v>
      </c>
      <c r="Z489" s="438" t="s">
        <v>4146</v>
      </c>
      <c r="AA489" s="438" t="s">
        <v>4146</v>
      </c>
      <c r="AB489" s="438" t="s">
        <v>4146</v>
      </c>
      <c r="AC489" s="438" t="s">
        <v>4146</v>
      </c>
      <c r="AD489" s="438" t="s">
        <v>4146</v>
      </c>
      <c r="AE489" s="438" t="s">
        <v>4146</v>
      </c>
      <c r="AF489" s="438" t="s">
        <v>4146</v>
      </c>
      <c r="AG489" s="438" t="s">
        <v>4146</v>
      </c>
      <c r="AH489" s="438" t="s">
        <v>4146</v>
      </c>
      <c r="AI489" s="438" t="s">
        <v>5588</v>
      </c>
      <c r="AJ489" s="438" t="s">
        <v>5589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3232</v>
      </c>
      <c r="BE489" s="357" t="s">
        <v>3232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4147</v>
      </c>
      <c r="BT489" s="117"/>
    </row>
    <row r="490" spans="1:72" ht="15.75" customHeight="1">
      <c r="A490" s="129" t="s">
        <v>17</v>
      </c>
      <c r="B490" s="110" t="s">
        <v>3939</v>
      </c>
      <c r="C490" s="129" t="s">
        <v>5590</v>
      </c>
      <c r="D490" s="310">
        <v>4598320</v>
      </c>
      <c r="E490" s="311" t="s">
        <v>18</v>
      </c>
      <c r="F490" s="311" t="s">
        <v>19</v>
      </c>
      <c r="G490" s="311" t="s">
        <v>338</v>
      </c>
      <c r="H490" s="311" t="str">
        <f>IFERROR(VLOOKUP(G490,'Cadastro de assessores'!A:B,2,FALSE),"Não Cadastrado")</f>
        <v>18993</v>
      </c>
      <c r="I490" s="311"/>
      <c r="J490" s="26" t="s">
        <v>4136</v>
      </c>
      <c r="K490" s="311" t="s">
        <v>215</v>
      </c>
      <c r="L490" s="436">
        <v>44148</v>
      </c>
      <c r="M490" s="436">
        <v>44148</v>
      </c>
      <c r="N490" s="310"/>
      <c r="O490" s="310" t="s">
        <v>4158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208</v>
      </c>
      <c r="U490" s="310" t="s">
        <v>4398</v>
      </c>
      <c r="V490" s="310" t="s">
        <v>131</v>
      </c>
      <c r="W490" s="438" t="s">
        <v>4146</v>
      </c>
      <c r="X490" s="438" t="s">
        <v>4146</v>
      </c>
      <c r="Y490" s="438" t="s">
        <v>4146</v>
      </c>
      <c r="Z490" s="438" t="s">
        <v>4146</v>
      </c>
      <c r="AA490" s="438" t="s">
        <v>4146</v>
      </c>
      <c r="AB490" s="438" t="s">
        <v>4146</v>
      </c>
      <c r="AC490" s="438" t="s">
        <v>4146</v>
      </c>
      <c r="AD490" s="438" t="s">
        <v>4146</v>
      </c>
      <c r="AE490" s="438" t="s">
        <v>4146</v>
      </c>
      <c r="AF490" s="438" t="s">
        <v>4146</v>
      </c>
      <c r="AG490" s="438" t="s">
        <v>4146</v>
      </c>
      <c r="AH490" s="438" t="s">
        <v>4146</v>
      </c>
      <c r="AI490" s="438" t="s">
        <v>4146</v>
      </c>
      <c r="AJ490" s="438" t="s">
        <v>5591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5592</v>
      </c>
      <c r="C491" s="129" t="s">
        <v>5593</v>
      </c>
      <c r="D491" s="310">
        <v>3412436</v>
      </c>
      <c r="E491" s="311" t="s">
        <v>3223</v>
      </c>
      <c r="F491" s="311" t="s">
        <v>19</v>
      </c>
      <c r="G491" s="311" t="s">
        <v>3223</v>
      </c>
      <c r="H491" s="311" t="str">
        <f>IFERROR(VLOOKUP(G491,'Cadastro de assessores'!A:B,2,FALSE),"Não Cadastrado")</f>
        <v>18986</v>
      </c>
      <c r="I491" s="311"/>
      <c r="J491" s="26" t="s">
        <v>4136</v>
      </c>
      <c r="K491" s="459" t="s">
        <v>224</v>
      </c>
      <c r="L491" s="435">
        <v>44067</v>
      </c>
      <c r="M491" s="435">
        <v>44075</v>
      </c>
      <c r="N491" s="310"/>
      <c r="O491" s="310" t="s">
        <v>4143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208</v>
      </c>
      <c r="U491" s="310" t="s">
        <v>4278</v>
      </c>
      <c r="V491" s="310" t="s">
        <v>19</v>
      </c>
      <c r="W491" s="438" t="s">
        <v>4146</v>
      </c>
      <c r="X491" s="438" t="s">
        <v>4146</v>
      </c>
      <c r="Y491" s="438" t="s">
        <v>4146</v>
      </c>
      <c r="Z491" s="438" t="s">
        <v>4146</v>
      </c>
      <c r="AA491" s="438" t="s">
        <v>4146</v>
      </c>
      <c r="AB491" s="438" t="s">
        <v>4146</v>
      </c>
      <c r="AC491" s="438" t="s">
        <v>4146</v>
      </c>
      <c r="AD491" s="438" t="s">
        <v>4146</v>
      </c>
      <c r="AE491" s="438" t="s">
        <v>4146</v>
      </c>
      <c r="AF491" s="438" t="s">
        <v>4146</v>
      </c>
      <c r="AG491" s="438" t="s">
        <v>5594</v>
      </c>
      <c r="AH491" s="438" t="s">
        <v>5595</v>
      </c>
      <c r="AI491" s="438" t="s">
        <v>5596</v>
      </c>
      <c r="AJ491" s="438" t="s">
        <v>5597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2875</v>
      </c>
      <c r="C492" s="461" t="s">
        <v>5598</v>
      </c>
      <c r="D492" s="317">
        <v>5681841</v>
      </c>
      <c r="E492" s="311" t="s">
        <v>18</v>
      </c>
      <c r="F492" s="311" t="s">
        <v>76</v>
      </c>
      <c r="G492" s="311" t="s">
        <v>229</v>
      </c>
      <c r="H492" s="311" t="str">
        <f>IFERROR(VLOOKUP(G492,'Cadastro de assessores'!A:B,2,FALSE),"Não Cadastrado")</f>
        <v>18890</v>
      </c>
      <c r="I492" s="311"/>
      <c r="J492" s="26" t="s">
        <v>4136</v>
      </c>
      <c r="K492" s="311" t="s">
        <v>215</v>
      </c>
      <c r="L492" s="435">
        <v>44469</v>
      </c>
      <c r="M492" s="435">
        <v>44469</v>
      </c>
      <c r="N492" s="310"/>
      <c r="O492" s="310" t="s">
        <v>4154</v>
      </c>
      <c r="P492" s="407">
        <v>1.2E-2</v>
      </c>
      <c r="Q492" s="178" t="s">
        <v>4257</v>
      </c>
      <c r="R492" s="437"/>
      <c r="S492" s="310" t="str">
        <f t="shared" si="52"/>
        <v>Não Qualificado</v>
      </c>
      <c r="T492" s="310" t="s">
        <v>208</v>
      </c>
      <c r="U492" s="317" t="s">
        <v>4316</v>
      </c>
      <c r="V492" s="317" t="s">
        <v>76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5599</v>
      </c>
      <c r="C493" s="409" t="s">
        <v>5600</v>
      </c>
      <c r="D493" s="310">
        <v>5146477</v>
      </c>
      <c r="E493" s="310" t="s">
        <v>3223</v>
      </c>
      <c r="F493" s="310" t="s">
        <v>19</v>
      </c>
      <c r="G493" s="310" t="s">
        <v>3223</v>
      </c>
      <c r="H493" s="310" t="str">
        <f>IFERROR(VLOOKUP(G493,'Cadastro de assessores'!A:B,2,FALSE),"Não Cadastrado")</f>
        <v>18986</v>
      </c>
      <c r="I493" s="310"/>
      <c r="J493" s="26" t="s">
        <v>206</v>
      </c>
      <c r="K493" s="310" t="s">
        <v>4142</v>
      </c>
      <c r="L493" s="406">
        <v>44355</v>
      </c>
      <c r="M493" s="406">
        <v>44355</v>
      </c>
      <c r="N493" s="406">
        <v>44776</v>
      </c>
      <c r="O493" s="310" t="s">
        <v>4154</v>
      </c>
      <c r="P493" s="407">
        <v>1.2E-2</v>
      </c>
      <c r="Q493" s="178" t="s">
        <v>5601</v>
      </c>
      <c r="R493" s="437"/>
      <c r="S493" s="310" t="str">
        <f t="shared" si="52"/>
        <v/>
      </c>
      <c r="T493" s="310" t="s">
        <v>208</v>
      </c>
      <c r="U493" s="317" t="s">
        <v>5602</v>
      </c>
      <c r="V493" s="317" t="s">
        <v>276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5603</v>
      </c>
      <c r="C494" s="461" t="s">
        <v>5604</v>
      </c>
      <c r="D494" s="317">
        <v>5620188</v>
      </c>
      <c r="E494" s="311" t="s">
        <v>18</v>
      </c>
      <c r="F494" s="311" t="s">
        <v>76</v>
      </c>
      <c r="G494" s="317" t="s">
        <v>5605</v>
      </c>
      <c r="H494" s="317" t="str">
        <f>IFERROR(VLOOKUP(G494,'Cadastro de assessores'!A:B,2,FALSE),"Não Cadastrado")</f>
        <v>18530</v>
      </c>
      <c r="I494" s="317"/>
      <c r="J494" s="26" t="s">
        <v>4136</v>
      </c>
      <c r="K494" s="459" t="s">
        <v>224</v>
      </c>
      <c r="L494" s="435">
        <v>44355</v>
      </c>
      <c r="M494" s="435">
        <v>44356</v>
      </c>
      <c r="N494" s="310"/>
      <c r="O494" s="310" t="s">
        <v>4158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208</v>
      </c>
      <c r="U494" s="310" t="s">
        <v>4160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5606</v>
      </c>
      <c r="C495" s="129" t="s">
        <v>5607</v>
      </c>
      <c r="D495" s="502">
        <v>7738705</v>
      </c>
      <c r="E495" s="311" t="s">
        <v>18</v>
      </c>
      <c r="F495" s="311" t="s">
        <v>76</v>
      </c>
      <c r="G495" s="311" t="s">
        <v>351</v>
      </c>
      <c r="H495" s="317" t="str">
        <f>IFERROR(VLOOKUP(G495,'Cadastro de assessores'!A:B,2,FALSE),"Não Cadastrado")</f>
        <v>17831</v>
      </c>
      <c r="I495" s="317"/>
      <c r="J495" s="26" t="s">
        <v>4136</v>
      </c>
      <c r="K495" s="311" t="s">
        <v>215</v>
      </c>
      <c r="L495" s="435">
        <v>44585</v>
      </c>
      <c r="M495" s="435">
        <v>44589</v>
      </c>
      <c r="N495" s="310"/>
      <c r="O495" s="310" t="s">
        <v>4151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208</v>
      </c>
      <c r="U495" s="310" t="s">
        <v>4190</v>
      </c>
      <c r="V495" s="310" t="s">
        <v>76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2888</v>
      </c>
      <c r="C496" s="129" t="s">
        <v>2886</v>
      </c>
      <c r="D496" s="310">
        <v>4634231</v>
      </c>
      <c r="E496" s="311" t="s">
        <v>204</v>
      </c>
      <c r="F496" s="311" t="s">
        <v>19</v>
      </c>
      <c r="G496" s="311" t="s">
        <v>4196</v>
      </c>
      <c r="H496" s="311" t="str">
        <f>IFERROR(VLOOKUP(G496,'Cadastro de assessores'!A:B,2,FALSE),"Não Cadastrado")</f>
        <v>12624</v>
      </c>
      <c r="I496" s="311"/>
      <c r="J496" s="26" t="s">
        <v>4136</v>
      </c>
      <c r="K496" s="311" t="s">
        <v>215</v>
      </c>
      <c r="L496" s="435">
        <v>44166</v>
      </c>
      <c r="M496" s="435">
        <v>44173</v>
      </c>
      <c r="N496" s="310"/>
      <c r="O496" s="310" t="s">
        <v>4151</v>
      </c>
      <c r="P496" s="407">
        <v>7.0000000000000001E-3</v>
      </c>
      <c r="Q496" s="503" t="s">
        <v>5608</v>
      </c>
      <c r="R496" s="437"/>
      <c r="S496" s="310" t="str">
        <f t="shared" si="52"/>
        <v>Não Qualificado</v>
      </c>
      <c r="T496" s="310" t="s">
        <v>208</v>
      </c>
      <c r="U496" s="310" t="s">
        <v>4160</v>
      </c>
      <c r="V496" s="310" t="s">
        <v>19</v>
      </c>
      <c r="W496" s="438" t="s">
        <v>4146</v>
      </c>
      <c r="X496" s="438" t="s">
        <v>4146</v>
      </c>
      <c r="Y496" s="438" t="s">
        <v>4146</v>
      </c>
      <c r="Z496" s="438" t="s">
        <v>4146</v>
      </c>
      <c r="AA496" s="438" t="s">
        <v>4146</v>
      </c>
      <c r="AB496" s="438" t="s">
        <v>4146</v>
      </c>
      <c r="AC496" s="438" t="s">
        <v>4146</v>
      </c>
      <c r="AD496" s="438" t="s">
        <v>4146</v>
      </c>
      <c r="AE496" s="438" t="s">
        <v>4146</v>
      </c>
      <c r="AF496" s="438" t="s">
        <v>4146</v>
      </c>
      <c r="AG496" s="438" t="s">
        <v>4146</v>
      </c>
      <c r="AH496" s="438" t="s">
        <v>4146</v>
      </c>
      <c r="AI496" s="438" t="s">
        <v>4146</v>
      </c>
      <c r="AJ496" s="438" t="s">
        <v>4146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4147</v>
      </c>
      <c r="BT496" s="117"/>
    </row>
    <row r="497" spans="1:72" ht="15.75" customHeight="1">
      <c r="A497" s="129" t="s">
        <v>17</v>
      </c>
      <c r="B497" s="110" t="s">
        <v>5609</v>
      </c>
      <c r="C497" s="409" t="s">
        <v>5610</v>
      </c>
      <c r="D497" s="317">
        <v>4304013</v>
      </c>
      <c r="E497" s="311" t="s">
        <v>18</v>
      </c>
      <c r="F497" s="311" t="s">
        <v>76</v>
      </c>
      <c r="G497" s="311" t="s">
        <v>88</v>
      </c>
      <c r="H497" s="311" t="str">
        <f>IFERROR(VLOOKUP(G497,'Cadastro de assessores'!A:B,2,FALSE),"Não Cadastrado")</f>
        <v>18009</v>
      </c>
      <c r="I497" s="311"/>
      <c r="J497" s="26" t="s">
        <v>4136</v>
      </c>
      <c r="K497" s="459" t="s">
        <v>215</v>
      </c>
      <c r="L497" s="435">
        <v>44292</v>
      </c>
      <c r="M497" s="435">
        <v>44291</v>
      </c>
      <c r="N497" s="310"/>
      <c r="O497" s="310" t="s">
        <v>4158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208</v>
      </c>
      <c r="U497" s="317" t="s">
        <v>4232</v>
      </c>
      <c r="V497" s="310" t="s">
        <v>4233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2901</v>
      </c>
      <c r="C498" s="129" t="s">
        <v>2898</v>
      </c>
      <c r="D498" s="310">
        <v>4695301</v>
      </c>
      <c r="E498" s="311" t="s">
        <v>204</v>
      </c>
      <c r="F498" s="311" t="s">
        <v>19</v>
      </c>
      <c r="G498" s="311" t="s">
        <v>4407</v>
      </c>
      <c r="H498" s="311" t="str">
        <f>IFERROR(VLOOKUP(G498,'Cadastro de assessores'!A:B,2,FALSE),"Não Cadastrado")</f>
        <v>19634</v>
      </c>
      <c r="I498" s="311"/>
      <c r="J498" s="26" t="s">
        <v>4136</v>
      </c>
      <c r="K498" s="311" t="s">
        <v>215</v>
      </c>
      <c r="L498" s="435">
        <v>44217</v>
      </c>
      <c r="M498" s="435">
        <v>44218</v>
      </c>
      <c r="N498" s="310"/>
      <c r="O498" s="310" t="s">
        <v>4137</v>
      </c>
      <c r="P498" s="407">
        <v>0.02</v>
      </c>
      <c r="Q498" s="440"/>
      <c r="R498" s="437"/>
      <c r="S498" s="310" t="str">
        <f t="shared" si="52"/>
        <v/>
      </c>
      <c r="T498" s="310" t="s">
        <v>208</v>
      </c>
      <c r="U498" s="310" t="s">
        <v>5009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3443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5611</v>
      </c>
      <c r="C499" s="129" t="s">
        <v>5612</v>
      </c>
      <c r="D499" s="310">
        <v>4537910</v>
      </c>
      <c r="E499" s="311" t="s">
        <v>204</v>
      </c>
      <c r="F499" s="311" t="s">
        <v>19</v>
      </c>
      <c r="G499" s="311" t="s">
        <v>1889</v>
      </c>
      <c r="H499" s="311" t="str">
        <f>IFERROR(VLOOKUP(G499,'Cadastro de assessores'!A:B,2,FALSE),"Não Cadastrado")</f>
        <v>17243</v>
      </c>
      <c r="I499" s="311"/>
      <c r="J499" s="26" t="s">
        <v>4136</v>
      </c>
      <c r="K499" s="459" t="s">
        <v>224</v>
      </c>
      <c r="L499" s="310" t="s">
        <v>3443</v>
      </c>
      <c r="M499" s="456" t="s">
        <v>4526</v>
      </c>
      <c r="N499" s="310"/>
      <c r="O499" s="310" t="s">
        <v>4143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254</v>
      </c>
      <c r="U499" s="310" t="s">
        <v>4420</v>
      </c>
      <c r="V499" s="310" t="s">
        <v>19</v>
      </c>
      <c r="W499" s="438" t="s">
        <v>4146</v>
      </c>
      <c r="X499" s="438" t="s">
        <v>4146</v>
      </c>
      <c r="Y499" s="438" t="s">
        <v>4146</v>
      </c>
      <c r="Z499" s="438" t="s">
        <v>4146</v>
      </c>
      <c r="AA499" s="438" t="s">
        <v>4146</v>
      </c>
      <c r="AB499" s="438" t="s">
        <v>4146</v>
      </c>
      <c r="AC499" s="438" t="s">
        <v>4146</v>
      </c>
      <c r="AD499" s="438" t="s">
        <v>4146</v>
      </c>
      <c r="AE499" s="438" t="s">
        <v>4146</v>
      </c>
      <c r="AF499" s="438" t="s">
        <v>4146</v>
      </c>
      <c r="AG499" s="438" t="s">
        <v>4146</v>
      </c>
      <c r="AH499" s="438" t="s">
        <v>4146</v>
      </c>
      <c r="AI499" s="438" t="s">
        <v>4146</v>
      </c>
      <c r="AJ499" s="438" t="s">
        <v>4146</v>
      </c>
      <c r="AK499" s="357" t="s">
        <v>3443</v>
      </c>
      <c r="AL499" s="357"/>
      <c r="AM499" s="357" t="s">
        <v>3443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3232</v>
      </c>
      <c r="BE499" s="357" t="s">
        <v>3232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2904</v>
      </c>
      <c r="C500" s="89" t="s">
        <v>2902</v>
      </c>
      <c r="D500" s="317">
        <v>7012555</v>
      </c>
      <c r="E500" s="311" t="s">
        <v>18</v>
      </c>
      <c r="F500" s="311" t="s">
        <v>19</v>
      </c>
      <c r="G500" s="446" t="s">
        <v>1077</v>
      </c>
      <c r="H500" s="311">
        <f>IFERROR(VLOOKUP(G500,'Cadastro de assessores'!A:B,2,FALSE),"Não Cadastrado")</f>
        <v>12342</v>
      </c>
      <c r="I500" s="311"/>
      <c r="J500" s="26" t="s">
        <v>4136</v>
      </c>
      <c r="K500" s="311" t="s">
        <v>215</v>
      </c>
      <c r="L500" s="436">
        <v>44553</v>
      </c>
      <c r="M500" s="436">
        <v>44558</v>
      </c>
      <c r="N500" s="446"/>
      <c r="O500" s="446" t="s">
        <v>4151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208</v>
      </c>
      <c r="U500" s="325" t="s">
        <v>4272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2908</v>
      </c>
      <c r="C501" s="129" t="s">
        <v>3813</v>
      </c>
      <c r="D501" s="310">
        <v>4848036</v>
      </c>
      <c r="E501" s="311" t="s">
        <v>3223</v>
      </c>
      <c r="F501" s="311" t="s">
        <v>19</v>
      </c>
      <c r="G501" s="311" t="s">
        <v>3223</v>
      </c>
      <c r="H501" s="311" t="str">
        <f>IFERROR(VLOOKUP(G501,'Cadastro de assessores'!A:B,2,FALSE),"Não Cadastrado")</f>
        <v>18986</v>
      </c>
      <c r="I501" s="311"/>
      <c r="J501" s="26" t="s">
        <v>4136</v>
      </c>
      <c r="K501" s="311" t="s">
        <v>215</v>
      </c>
      <c r="L501" s="435">
        <v>44249</v>
      </c>
      <c r="M501" s="435">
        <v>44249</v>
      </c>
      <c r="N501" s="310"/>
      <c r="O501" s="310" t="s">
        <v>4154</v>
      </c>
      <c r="P501" s="407">
        <v>1.2E-2</v>
      </c>
      <c r="Q501" s="440"/>
      <c r="R501" s="437"/>
      <c r="S501" s="310" t="str">
        <f t="shared" si="52"/>
        <v/>
      </c>
      <c r="T501" s="310" t="s">
        <v>208</v>
      </c>
      <c r="U501" s="310" t="s">
        <v>4181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5613</v>
      </c>
      <c r="C502" s="409" t="s">
        <v>5614</v>
      </c>
      <c r="D502" s="452">
        <v>7975278</v>
      </c>
      <c r="E502" s="310" t="s">
        <v>18</v>
      </c>
      <c r="F502" s="310" t="s">
        <v>19</v>
      </c>
      <c r="G502" s="310" t="s">
        <v>4691</v>
      </c>
      <c r="H502" s="310" t="str">
        <f>IFERROR(VLOOKUP(G502,'Cadastro de assessores'!A:B,2,FALSE),"Não Cadastrado")</f>
        <v>16130</v>
      </c>
      <c r="I502" s="310"/>
      <c r="J502" s="26" t="s">
        <v>206</v>
      </c>
      <c r="K502" s="310" t="s">
        <v>4142</v>
      </c>
      <c r="L502" s="406">
        <v>44623</v>
      </c>
      <c r="M502" s="406">
        <v>44623</v>
      </c>
      <c r="N502" s="406">
        <v>44774</v>
      </c>
      <c r="O502" s="310" t="s">
        <v>4151</v>
      </c>
      <c r="P502" s="407">
        <v>7.0000000000000001E-3</v>
      </c>
      <c r="Q502" s="178" t="s">
        <v>5615</v>
      </c>
      <c r="R502" s="437"/>
      <c r="S502" s="310" t="str">
        <f t="shared" si="52"/>
        <v>Não Qualificado</v>
      </c>
      <c r="T502" s="310" t="s">
        <v>208</v>
      </c>
      <c r="U502" s="317" t="s">
        <v>4181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4147</v>
      </c>
      <c r="BT502" s="117"/>
    </row>
    <row r="503" spans="1:72" ht="15.75" customHeight="1">
      <c r="A503" s="129" t="s">
        <v>17</v>
      </c>
      <c r="B503" s="110" t="s">
        <v>2939</v>
      </c>
      <c r="C503" s="453" t="s">
        <v>5616</v>
      </c>
      <c r="D503" s="454">
        <v>3924234</v>
      </c>
      <c r="E503" s="311" t="s">
        <v>18</v>
      </c>
      <c r="F503" s="311" t="s">
        <v>19</v>
      </c>
      <c r="G503" s="311" t="s">
        <v>266</v>
      </c>
      <c r="H503" s="311"/>
      <c r="I503" s="311"/>
      <c r="J503" s="26" t="s">
        <v>4136</v>
      </c>
      <c r="K503" s="311"/>
      <c r="L503" s="435"/>
      <c r="M503" s="435">
        <v>44918</v>
      </c>
      <c r="N503" s="310"/>
      <c r="O503" s="310" t="s">
        <v>4154</v>
      </c>
      <c r="P503" s="407">
        <v>8.0000000000000002E-3</v>
      </c>
      <c r="Q503" s="500" t="s">
        <v>5617</v>
      </c>
      <c r="R503" s="437"/>
      <c r="S503" s="310"/>
      <c r="T503" s="310"/>
      <c r="U503" s="310"/>
      <c r="V503" s="310" t="s">
        <v>76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5618</v>
      </c>
      <c r="C504" s="129" t="s">
        <v>5619</v>
      </c>
      <c r="D504" s="310">
        <v>4431395</v>
      </c>
      <c r="E504" s="311" t="s">
        <v>18</v>
      </c>
      <c r="F504" s="311" t="s">
        <v>19</v>
      </c>
      <c r="G504" s="311" t="s">
        <v>97</v>
      </c>
      <c r="H504" s="311">
        <f>IFERROR(VLOOKUP(G504,'Cadastro de assessores'!A:B,2,FALSE),"Não Cadastrado")</f>
        <v>12344</v>
      </c>
      <c r="I504" s="311"/>
      <c r="J504" s="26" t="s">
        <v>206</v>
      </c>
      <c r="K504" s="311" t="s">
        <v>215</v>
      </c>
      <c r="L504" s="435">
        <v>44076</v>
      </c>
      <c r="M504" s="435">
        <v>44076</v>
      </c>
      <c r="N504" s="406">
        <v>44930</v>
      </c>
      <c r="O504" s="310" t="s">
        <v>4154</v>
      </c>
      <c r="P504" s="407">
        <v>1.2E-2</v>
      </c>
      <c r="Q504" s="440" t="s">
        <v>5530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208</v>
      </c>
      <c r="U504" s="310" t="s">
        <v>4278</v>
      </c>
      <c r="V504" s="310" t="s">
        <v>19</v>
      </c>
      <c r="W504" s="438" t="s">
        <v>4146</v>
      </c>
      <c r="X504" s="438" t="s">
        <v>4146</v>
      </c>
      <c r="Y504" s="438" t="s">
        <v>4146</v>
      </c>
      <c r="Z504" s="438" t="s">
        <v>4146</v>
      </c>
      <c r="AA504" s="438" t="s">
        <v>4146</v>
      </c>
      <c r="AB504" s="438" t="s">
        <v>4146</v>
      </c>
      <c r="AC504" s="438" t="s">
        <v>4146</v>
      </c>
      <c r="AD504" s="438" t="s">
        <v>4146</v>
      </c>
      <c r="AE504" s="438" t="s">
        <v>4146</v>
      </c>
      <c r="AF504" s="438" t="s">
        <v>4146</v>
      </c>
      <c r="AG504" s="438" t="s">
        <v>4146</v>
      </c>
      <c r="AH504" s="438" t="s">
        <v>5620</v>
      </c>
      <c r="AI504" s="438" t="s">
        <v>5621</v>
      </c>
      <c r="AJ504" s="438" t="s">
        <v>5622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4147</v>
      </c>
      <c r="BT504" s="117"/>
    </row>
    <row r="505" spans="1:72" ht="15.75" customHeight="1">
      <c r="A505" s="129" t="s">
        <v>17</v>
      </c>
      <c r="B505" s="110" t="s">
        <v>5623</v>
      </c>
      <c r="C505" s="409" t="s">
        <v>5624</v>
      </c>
      <c r="D505" s="317">
        <v>5577058</v>
      </c>
      <c r="E505" s="310" t="s">
        <v>18</v>
      </c>
      <c r="F505" s="310" t="s">
        <v>76</v>
      </c>
      <c r="G505" s="310" t="s">
        <v>88</v>
      </c>
      <c r="H505" s="310" t="str">
        <f>IFERROR(VLOOKUP(G505,'Cadastro de assessores'!A:B,2,FALSE),"Não Cadastrado")</f>
        <v>18009</v>
      </c>
      <c r="I505" s="310"/>
      <c r="J505" s="26" t="s">
        <v>206</v>
      </c>
      <c r="K505" s="310" t="s">
        <v>4142</v>
      </c>
      <c r="L505" s="406">
        <v>44355</v>
      </c>
      <c r="M505" s="406">
        <v>44355</v>
      </c>
      <c r="N505" s="406">
        <v>44683</v>
      </c>
      <c r="O505" s="310" t="s">
        <v>4151</v>
      </c>
      <c r="P505" s="407">
        <v>7.0000000000000001E-3</v>
      </c>
      <c r="Q505" s="178" t="s">
        <v>5625</v>
      </c>
      <c r="R505" s="437"/>
      <c r="S505" s="310" t="str">
        <f t="shared" si="53"/>
        <v/>
      </c>
      <c r="T505" s="310" t="s">
        <v>208</v>
      </c>
      <c r="U505" s="317" t="s">
        <v>4195</v>
      </c>
      <c r="V505" s="317" t="s">
        <v>276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3232</v>
      </c>
      <c r="BE505" s="357" t="s">
        <v>3232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4147</v>
      </c>
      <c r="BT505" s="117"/>
    </row>
    <row r="506" spans="1:72" ht="15.75" customHeight="1">
      <c r="A506" s="129" t="s">
        <v>17</v>
      </c>
      <c r="B506" s="110" t="s">
        <v>2942</v>
      </c>
      <c r="C506" s="461" t="s">
        <v>2940</v>
      </c>
      <c r="D506" s="317">
        <v>9145079</v>
      </c>
      <c r="E506" s="311" t="s">
        <v>18</v>
      </c>
      <c r="F506" s="311" t="s">
        <v>19</v>
      </c>
      <c r="G506" s="311" t="s">
        <v>97</v>
      </c>
      <c r="H506" s="310">
        <f>IFERROR(VLOOKUP(G506,'Cadastro de assessores'!A:B,2,FALSE),"Não Cadastrado")</f>
        <v>12344</v>
      </c>
      <c r="I506" s="310"/>
      <c r="J506" s="26" t="s">
        <v>215</v>
      </c>
      <c r="K506" s="311" t="s">
        <v>215</v>
      </c>
      <c r="L506" s="435">
        <v>44802</v>
      </c>
      <c r="M506" s="435">
        <v>44802</v>
      </c>
      <c r="N506" s="310"/>
      <c r="O506" s="310" t="s">
        <v>4151</v>
      </c>
      <c r="P506" s="407">
        <v>7.0000000000000001E-3</v>
      </c>
      <c r="Q506" s="178"/>
      <c r="R506" s="437"/>
      <c r="S506" s="310"/>
      <c r="T506" s="310"/>
      <c r="U506" s="317"/>
      <c r="V506" s="317" t="s">
        <v>76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5626</v>
      </c>
      <c r="C507" s="409" t="s">
        <v>5627</v>
      </c>
      <c r="D507" s="317">
        <v>6065361</v>
      </c>
      <c r="E507" s="310" t="s">
        <v>18</v>
      </c>
      <c r="F507" s="310" t="s">
        <v>76</v>
      </c>
      <c r="G507" s="310" t="s">
        <v>4483</v>
      </c>
      <c r="H507" s="310" t="str">
        <f>IFERROR(VLOOKUP(G507,'Cadastro de assessores'!A:B,2,FALSE),"Não Cadastrado")</f>
        <v>14294</v>
      </c>
      <c r="I507" s="310"/>
      <c r="J507" s="26" t="s">
        <v>206</v>
      </c>
      <c r="K507" s="310" t="s">
        <v>4142</v>
      </c>
      <c r="L507" s="406">
        <v>44414</v>
      </c>
      <c r="M507" s="406">
        <v>44414</v>
      </c>
      <c r="N507" s="406">
        <v>44818</v>
      </c>
      <c r="O507" s="310" t="s">
        <v>4154</v>
      </c>
      <c r="P507" s="407">
        <v>1.2E-2</v>
      </c>
      <c r="Q507" s="178" t="s">
        <v>5628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208</v>
      </c>
      <c r="U507" s="317" t="s">
        <v>4846</v>
      </c>
      <c r="V507" s="317" t="s">
        <v>127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4147</v>
      </c>
      <c r="BT507" s="117"/>
    </row>
    <row r="508" spans="1:72" ht="15.75" customHeight="1">
      <c r="A508" s="129" t="s">
        <v>17</v>
      </c>
      <c r="B508" s="110" t="s">
        <v>2958</v>
      </c>
      <c r="C508" s="129" t="s">
        <v>5629</v>
      </c>
      <c r="D508" s="310">
        <v>4459682</v>
      </c>
      <c r="E508" s="311" t="s">
        <v>204</v>
      </c>
      <c r="F508" s="311" t="s">
        <v>19</v>
      </c>
      <c r="G508" s="311" t="s">
        <v>266</v>
      </c>
      <c r="H508" s="311">
        <f>IFERROR(VLOOKUP(G508,'Cadastro de assessores'!A:B,2,FALSE),"Não Cadastrado")</f>
        <v>12332</v>
      </c>
      <c r="I508" s="311"/>
      <c r="J508" s="26" t="s">
        <v>215</v>
      </c>
      <c r="K508" s="311" t="s">
        <v>215</v>
      </c>
      <c r="L508" s="435">
        <v>44090</v>
      </c>
      <c r="M508" s="435">
        <v>44105</v>
      </c>
      <c r="N508" s="310"/>
      <c r="O508" s="310" t="s">
        <v>4143</v>
      </c>
      <c r="P508" s="407">
        <v>1.4999999999999999E-2</v>
      </c>
      <c r="Q508" s="504" t="s">
        <v>5630</v>
      </c>
      <c r="R508" s="437"/>
      <c r="S508" s="310" t="str">
        <f t="shared" si="54"/>
        <v/>
      </c>
      <c r="T508" s="310" t="s">
        <v>208</v>
      </c>
      <c r="U508" s="310" t="s">
        <v>4145</v>
      </c>
      <c r="V508" s="310" t="s">
        <v>19</v>
      </c>
      <c r="W508" s="438" t="s">
        <v>4146</v>
      </c>
      <c r="X508" s="438" t="s">
        <v>4146</v>
      </c>
      <c r="Y508" s="438" t="s">
        <v>4146</v>
      </c>
      <c r="Z508" s="438" t="s">
        <v>4146</v>
      </c>
      <c r="AA508" s="438" t="s">
        <v>4146</v>
      </c>
      <c r="AB508" s="438" t="s">
        <v>4146</v>
      </c>
      <c r="AC508" s="438" t="s">
        <v>4146</v>
      </c>
      <c r="AD508" s="438" t="s">
        <v>4146</v>
      </c>
      <c r="AE508" s="438" t="s">
        <v>4146</v>
      </c>
      <c r="AF508" s="438" t="s">
        <v>4146</v>
      </c>
      <c r="AG508" s="438" t="s">
        <v>4146</v>
      </c>
      <c r="AH508" s="438" t="s">
        <v>4146</v>
      </c>
      <c r="AI508" s="438" t="s">
        <v>5631</v>
      </c>
      <c r="AJ508" s="438" t="s">
        <v>5632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2964</v>
      </c>
      <c r="C509" s="129" t="s">
        <v>2962</v>
      </c>
      <c r="D509" s="310">
        <v>2331277</v>
      </c>
      <c r="E509" s="311" t="s">
        <v>18</v>
      </c>
      <c r="F509" s="311" t="s">
        <v>19</v>
      </c>
      <c r="G509" s="311" t="s">
        <v>3371</v>
      </c>
      <c r="H509" s="311" t="str">
        <f>IFERROR(VLOOKUP(G509,'Cadastro de assessores'!A:B,2,FALSE),"Não Cadastrado")</f>
        <v>18236</v>
      </c>
      <c r="I509" s="311"/>
      <c r="J509" s="26" t="s">
        <v>4136</v>
      </c>
      <c r="K509" s="311" t="s">
        <v>215</v>
      </c>
      <c r="L509" s="435">
        <v>44279</v>
      </c>
      <c r="M509" s="435">
        <v>44279</v>
      </c>
      <c r="N509" s="310"/>
      <c r="O509" s="310" t="s">
        <v>4158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208</v>
      </c>
      <c r="U509" s="310" t="s">
        <v>5487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4147</v>
      </c>
      <c r="BT509" s="117"/>
    </row>
    <row r="510" spans="1:72" ht="15.75" customHeight="1">
      <c r="A510" s="129" t="s">
        <v>17</v>
      </c>
      <c r="B510" s="110" t="s">
        <v>5633</v>
      </c>
      <c r="C510" s="409" t="s">
        <v>5634</v>
      </c>
      <c r="D510" s="310">
        <v>3600186</v>
      </c>
      <c r="E510" s="310" t="s">
        <v>18</v>
      </c>
      <c r="F510" s="310" t="s">
        <v>76</v>
      </c>
      <c r="G510" s="310" t="s">
        <v>4483</v>
      </c>
      <c r="H510" s="310" t="str">
        <f>IFERROR(VLOOKUP(G510,'Cadastro de assessores'!A:B,2,FALSE),"Não Cadastrado")</f>
        <v>14294</v>
      </c>
      <c r="I510" s="310"/>
      <c r="J510" s="26" t="s">
        <v>206</v>
      </c>
      <c r="K510" s="310" t="s">
        <v>4142</v>
      </c>
      <c r="L510" s="406">
        <v>44454</v>
      </c>
      <c r="M510" s="406">
        <v>44454</v>
      </c>
      <c r="N510" s="410">
        <v>44684</v>
      </c>
      <c r="O510" s="317" t="s">
        <v>4151</v>
      </c>
      <c r="P510" s="407">
        <v>7.0000000000000001E-3</v>
      </c>
      <c r="Q510" s="178" t="s">
        <v>5635</v>
      </c>
      <c r="R510" s="437"/>
      <c r="S510" s="310" t="str">
        <f t="shared" si="54"/>
        <v>Não Qualificado</v>
      </c>
      <c r="T510" s="310" t="s">
        <v>208</v>
      </c>
      <c r="U510" s="317" t="s">
        <v>5636</v>
      </c>
      <c r="V510" s="317" t="s">
        <v>127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3232</v>
      </c>
      <c r="BE510" s="357" t="s">
        <v>3232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4147</v>
      </c>
      <c r="BT510" s="117"/>
    </row>
    <row r="511" spans="1:72" ht="15.75" customHeight="1">
      <c r="A511" s="129" t="s">
        <v>17</v>
      </c>
      <c r="B511" s="110" t="s">
        <v>2992</v>
      </c>
      <c r="C511" s="129" t="s">
        <v>5637</v>
      </c>
      <c r="D511" s="310">
        <v>8521711</v>
      </c>
      <c r="E511" s="311" t="s">
        <v>18</v>
      </c>
      <c r="F511" s="311" t="s">
        <v>19</v>
      </c>
      <c r="G511" s="311" t="s">
        <v>97</v>
      </c>
      <c r="H511" s="311">
        <f>IFERROR(VLOOKUP(G511,'Cadastro de assessores'!A:B,2,FALSE),"Não Cadastrado")</f>
        <v>12344</v>
      </c>
      <c r="I511" s="311"/>
      <c r="J511" s="26" t="s">
        <v>4136</v>
      </c>
      <c r="K511" s="311" t="s">
        <v>215</v>
      </c>
      <c r="L511" s="443">
        <v>44715</v>
      </c>
      <c r="M511" s="443">
        <v>44718</v>
      </c>
      <c r="N511" s="310"/>
      <c r="O511" s="310" t="s">
        <v>4151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208</v>
      </c>
      <c r="U511" s="310" t="s">
        <v>4190</v>
      </c>
      <c r="V511" s="310" t="s">
        <v>76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3232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2997</v>
      </c>
      <c r="C512" s="129" t="s">
        <v>2995</v>
      </c>
      <c r="D512" s="310">
        <v>4437315</v>
      </c>
      <c r="E512" s="311" t="s">
        <v>204</v>
      </c>
      <c r="F512" s="311" t="s">
        <v>19</v>
      </c>
      <c r="G512" s="311" t="s">
        <v>4202</v>
      </c>
      <c r="H512" s="311" t="str">
        <f>IFERROR(VLOOKUP(G512,'Cadastro de assessores'!A:B,2,FALSE),"Não Cadastrado")</f>
        <v>1441</v>
      </c>
      <c r="I512" s="311"/>
      <c r="J512" s="26" t="s">
        <v>4136</v>
      </c>
      <c r="K512" s="311" t="s">
        <v>215</v>
      </c>
      <c r="L512" s="435">
        <v>44082</v>
      </c>
      <c r="M512" s="435">
        <v>44082</v>
      </c>
      <c r="N512" s="310"/>
      <c r="O512" s="310" t="s">
        <v>4137</v>
      </c>
      <c r="P512" s="407">
        <v>0.02</v>
      </c>
      <c r="Q512" s="440" t="s">
        <v>5638</v>
      </c>
      <c r="R512" s="437"/>
      <c r="S512" s="310" t="str">
        <f t="shared" si="54"/>
        <v/>
      </c>
      <c r="T512" s="310" t="s">
        <v>208</v>
      </c>
      <c r="U512" s="310" t="s">
        <v>4160</v>
      </c>
      <c r="V512" s="310" t="s">
        <v>19</v>
      </c>
      <c r="W512" s="438" t="s">
        <v>4146</v>
      </c>
      <c r="X512" s="438" t="s">
        <v>4146</v>
      </c>
      <c r="Y512" s="438" t="s">
        <v>4146</v>
      </c>
      <c r="Z512" s="438" t="s">
        <v>4146</v>
      </c>
      <c r="AA512" s="438" t="s">
        <v>4146</v>
      </c>
      <c r="AB512" s="438" t="s">
        <v>4146</v>
      </c>
      <c r="AC512" s="438" t="s">
        <v>4146</v>
      </c>
      <c r="AD512" s="438" t="s">
        <v>4146</v>
      </c>
      <c r="AE512" s="438" t="s">
        <v>4146</v>
      </c>
      <c r="AF512" s="438" t="s">
        <v>4146</v>
      </c>
      <c r="AG512" s="438" t="s">
        <v>4146</v>
      </c>
      <c r="AH512" s="438" t="s">
        <v>5639</v>
      </c>
      <c r="AI512" s="438" t="s">
        <v>5640</v>
      </c>
      <c r="AJ512" s="438" t="s">
        <v>5641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5642</v>
      </c>
      <c r="C513" s="409" t="s">
        <v>5643</v>
      </c>
      <c r="D513" s="317">
        <v>5917601</v>
      </c>
      <c r="E513" s="310" t="s">
        <v>18</v>
      </c>
      <c r="F513" s="310" t="s">
        <v>19</v>
      </c>
      <c r="G513" s="310" t="s">
        <v>4026</v>
      </c>
      <c r="H513" s="310" t="str">
        <f>IFERROR(VLOOKUP(G513,'Cadastro de assessores'!A:B,2,FALSE),"Não Cadastrado")</f>
        <v>18266</v>
      </c>
      <c r="I513" s="310"/>
      <c r="J513" s="26" t="s">
        <v>206</v>
      </c>
      <c r="K513" s="310" t="s">
        <v>4142</v>
      </c>
      <c r="L513" s="406">
        <v>44397</v>
      </c>
      <c r="M513" s="406">
        <v>44397</v>
      </c>
      <c r="N513" s="410">
        <v>44622</v>
      </c>
      <c r="O513" s="317" t="s">
        <v>4158</v>
      </c>
      <c r="P513" s="407">
        <v>2.5000000000000001E-2</v>
      </c>
      <c r="Q513" s="178" t="s">
        <v>5644</v>
      </c>
      <c r="R513" s="437"/>
      <c r="S513" s="310" t="str">
        <f t="shared" si="54"/>
        <v>Não Qualificado</v>
      </c>
      <c r="T513" s="310" t="s">
        <v>208</v>
      </c>
      <c r="U513" s="310" t="s">
        <v>4145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3232</v>
      </c>
      <c r="BE513" s="357" t="s">
        <v>3232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4147</v>
      </c>
      <c r="BT513" s="117"/>
    </row>
    <row r="514" spans="1:72" ht="15.75" customHeight="1">
      <c r="A514" s="129" t="s">
        <v>17</v>
      </c>
      <c r="B514" s="110" t="s">
        <v>3012</v>
      </c>
      <c r="C514" s="129" t="s">
        <v>5645</v>
      </c>
      <c r="D514" s="310">
        <v>4367434</v>
      </c>
      <c r="E514" s="311" t="s">
        <v>204</v>
      </c>
      <c r="F514" s="311" t="s">
        <v>19</v>
      </c>
      <c r="G514" s="311" t="s">
        <v>1889</v>
      </c>
      <c r="H514" s="311" t="str">
        <f>IFERROR(VLOOKUP(G514,'Cadastro de assessores'!A:B,2,FALSE),"Não Cadastrado")</f>
        <v>17243</v>
      </c>
      <c r="I514" s="311"/>
      <c r="J514" s="26" t="s">
        <v>4136</v>
      </c>
      <c r="K514" s="311" t="s">
        <v>215</v>
      </c>
      <c r="L514" s="436">
        <v>44147</v>
      </c>
      <c r="M514" s="436">
        <v>44147</v>
      </c>
      <c r="N514" s="310"/>
      <c r="O514" s="310" t="s">
        <v>4158</v>
      </c>
      <c r="P514" s="407">
        <v>2.5000000000000001E-2</v>
      </c>
      <c r="Q514" s="440" t="s">
        <v>5646</v>
      </c>
      <c r="R514" s="437"/>
      <c r="S514" s="310" t="str">
        <f t="shared" si="54"/>
        <v>Não Qualificado</v>
      </c>
      <c r="T514" s="310" t="s">
        <v>208</v>
      </c>
      <c r="U514" s="310" t="s">
        <v>4160</v>
      </c>
      <c r="V514" s="310" t="s">
        <v>19</v>
      </c>
      <c r="W514" s="438" t="s">
        <v>4146</v>
      </c>
      <c r="X514" s="438" t="s">
        <v>4146</v>
      </c>
      <c r="Y514" s="438" t="s">
        <v>4146</v>
      </c>
      <c r="Z514" s="438" t="s">
        <v>4146</v>
      </c>
      <c r="AA514" s="438" t="s">
        <v>4146</v>
      </c>
      <c r="AB514" s="438" t="s">
        <v>4146</v>
      </c>
      <c r="AC514" s="438" t="s">
        <v>4146</v>
      </c>
      <c r="AD514" s="438" t="s">
        <v>4146</v>
      </c>
      <c r="AE514" s="438" t="s">
        <v>4146</v>
      </c>
      <c r="AF514" s="438" t="s">
        <v>4146</v>
      </c>
      <c r="AG514" s="438" t="s">
        <v>4146</v>
      </c>
      <c r="AH514" s="438" t="s">
        <v>4146</v>
      </c>
      <c r="AI514" s="438" t="s">
        <v>4146</v>
      </c>
      <c r="AJ514" s="438" t="s">
        <v>5647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3015</v>
      </c>
      <c r="C515" s="129" t="s">
        <v>5648</v>
      </c>
      <c r="D515" s="310">
        <v>6163576</v>
      </c>
      <c r="E515" s="311" t="s">
        <v>18</v>
      </c>
      <c r="F515" s="311" t="s">
        <v>76</v>
      </c>
      <c r="G515" s="311" t="s">
        <v>229</v>
      </c>
      <c r="H515" s="311" t="str">
        <f>IFERROR(VLOOKUP(G515,'Cadastro de assessores'!A:B,2,FALSE),"Não Cadastrado")</f>
        <v>18890</v>
      </c>
      <c r="I515" s="311"/>
      <c r="J515" s="26" t="s">
        <v>4136</v>
      </c>
      <c r="K515" s="311"/>
      <c r="L515" s="435"/>
      <c r="M515" s="435">
        <v>44847</v>
      </c>
      <c r="N515" s="310"/>
      <c r="O515" s="310" t="s">
        <v>4151</v>
      </c>
      <c r="P515" s="407">
        <v>0.01</v>
      </c>
      <c r="Q515" s="440" t="s">
        <v>5649</v>
      </c>
      <c r="R515" s="437"/>
      <c r="S515" s="310"/>
      <c r="T515" s="310"/>
      <c r="U515" s="310"/>
      <c r="V515" s="310" t="s">
        <v>276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4147</v>
      </c>
      <c r="BT515" s="117"/>
    </row>
    <row r="516" spans="1:72" ht="15.75" customHeight="1">
      <c r="A516" s="129" t="s">
        <v>17</v>
      </c>
      <c r="B516" s="110" t="s">
        <v>5650</v>
      </c>
      <c r="C516" s="129" t="s">
        <v>5651</v>
      </c>
      <c r="D516" s="310">
        <v>4418396</v>
      </c>
      <c r="E516" s="311" t="s">
        <v>204</v>
      </c>
      <c r="F516" s="311" t="s">
        <v>19</v>
      </c>
      <c r="G516" s="311" t="s">
        <v>5652</v>
      </c>
      <c r="H516" s="311" t="str">
        <f>IFERROR(VLOOKUP(G516,'Cadastro de assessores'!A:B,2,FALSE),"Não Cadastrado")</f>
        <v>16072</v>
      </c>
      <c r="I516" s="311"/>
      <c r="J516" s="26" t="s">
        <v>4136</v>
      </c>
      <c r="K516" s="311" t="s">
        <v>215</v>
      </c>
      <c r="L516" s="435">
        <v>44075</v>
      </c>
      <c r="M516" s="435">
        <v>44082</v>
      </c>
      <c r="N516" s="310"/>
      <c r="O516" s="310" t="s">
        <v>4137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208</v>
      </c>
      <c r="U516" s="310" t="s">
        <v>4145</v>
      </c>
      <c r="V516" s="310" t="s">
        <v>19</v>
      </c>
      <c r="W516" s="438" t="s">
        <v>4146</v>
      </c>
      <c r="X516" s="438" t="s">
        <v>4146</v>
      </c>
      <c r="Y516" s="438" t="s">
        <v>4146</v>
      </c>
      <c r="Z516" s="438" t="s">
        <v>4146</v>
      </c>
      <c r="AA516" s="438" t="s">
        <v>4146</v>
      </c>
      <c r="AB516" s="438" t="s">
        <v>4146</v>
      </c>
      <c r="AC516" s="438" t="s">
        <v>4146</v>
      </c>
      <c r="AD516" s="438" t="s">
        <v>4146</v>
      </c>
      <c r="AE516" s="438" t="s">
        <v>4146</v>
      </c>
      <c r="AF516" s="438" t="s">
        <v>4146</v>
      </c>
      <c r="AG516" s="438" t="s">
        <v>4146</v>
      </c>
      <c r="AH516" s="438" t="s">
        <v>5653</v>
      </c>
      <c r="AI516" s="438" t="s">
        <v>5654</v>
      </c>
      <c r="AJ516" s="438" t="s">
        <v>5655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5656</v>
      </c>
      <c r="C517" s="129" t="s">
        <v>5657</v>
      </c>
      <c r="D517" s="310">
        <v>2847489</v>
      </c>
      <c r="E517" s="310" t="s">
        <v>3223</v>
      </c>
      <c r="F517" s="310" t="s">
        <v>19</v>
      </c>
      <c r="G517" s="310" t="s">
        <v>3223</v>
      </c>
      <c r="H517" s="310" t="str">
        <f>IFERROR(VLOOKUP(G517,'Cadastro de assessores'!A:B,2,FALSE),"Não Cadastrado")</f>
        <v>18986</v>
      </c>
      <c r="I517" s="310"/>
      <c r="J517" s="26" t="s">
        <v>206</v>
      </c>
      <c r="K517" s="310" t="s">
        <v>4142</v>
      </c>
      <c r="L517" s="406">
        <v>43850</v>
      </c>
      <c r="M517" s="406">
        <v>43850</v>
      </c>
      <c r="N517" s="406">
        <v>44011</v>
      </c>
      <c r="O517" s="310" t="s">
        <v>4143</v>
      </c>
      <c r="P517" s="407">
        <v>1.4999999999999999E-2</v>
      </c>
      <c r="Q517" s="440" t="s">
        <v>5658</v>
      </c>
      <c r="R517" s="437"/>
      <c r="S517" s="310" t="str">
        <f t="shared" si="55"/>
        <v/>
      </c>
      <c r="T517" s="310" t="s">
        <v>208</v>
      </c>
      <c r="U517" s="310" t="s">
        <v>4340</v>
      </c>
      <c r="V517" s="310" t="s">
        <v>19</v>
      </c>
      <c r="W517" s="438" t="s">
        <v>4146</v>
      </c>
      <c r="X517" s="438" t="s">
        <v>4146</v>
      </c>
      <c r="Y517" s="438" t="s">
        <v>4146</v>
      </c>
      <c r="Z517" s="438" t="s">
        <v>5659</v>
      </c>
      <c r="AA517" s="438" t="s">
        <v>5660</v>
      </c>
      <c r="AB517" s="438" t="s">
        <v>5661</v>
      </c>
      <c r="AC517" s="438" t="s">
        <v>5662</v>
      </c>
      <c r="AD517" s="438" t="s">
        <v>5663</v>
      </c>
      <c r="AE517" s="438" t="s">
        <v>4146</v>
      </c>
      <c r="AF517" s="438" t="s">
        <v>4146</v>
      </c>
      <c r="AG517" s="438" t="s">
        <v>4146</v>
      </c>
      <c r="AH517" s="438"/>
      <c r="AI517" s="438" t="s">
        <v>4146</v>
      </c>
      <c r="AJ517" s="438"/>
      <c r="AK517" s="357"/>
      <c r="AL517" s="357"/>
      <c r="AM517" s="357" t="s">
        <v>3443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3232</v>
      </c>
      <c r="BE517" s="357" t="s">
        <v>3232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4147</v>
      </c>
      <c r="BT517" s="117"/>
    </row>
    <row r="518" spans="1:72" ht="15.75" customHeight="1">
      <c r="A518" s="129" t="s">
        <v>17</v>
      </c>
      <c r="B518" s="110" t="s">
        <v>3020</v>
      </c>
      <c r="C518" s="129" t="s">
        <v>3018</v>
      </c>
      <c r="D518" s="310">
        <v>4879786</v>
      </c>
      <c r="E518" s="311" t="s">
        <v>204</v>
      </c>
      <c r="F518" s="311" t="s">
        <v>19</v>
      </c>
      <c r="G518" s="311" t="s">
        <v>4416</v>
      </c>
      <c r="H518" s="311" t="str">
        <f>IFERROR(VLOOKUP(G518,'Cadastro de assessores'!A:B,2,FALSE),"Não Cadastrado")</f>
        <v>15049</v>
      </c>
      <c r="I518" s="311"/>
      <c r="J518" s="26" t="s">
        <v>4136</v>
      </c>
      <c r="K518" s="311" t="s">
        <v>215</v>
      </c>
      <c r="L518" s="435">
        <v>44251</v>
      </c>
      <c r="M518" s="435">
        <v>44251</v>
      </c>
      <c r="N518" s="317"/>
      <c r="O518" s="317" t="s">
        <v>4191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208</v>
      </c>
      <c r="U518" s="310" t="s">
        <v>4160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3026</v>
      </c>
      <c r="C519" s="409" t="s">
        <v>5664</v>
      </c>
      <c r="D519" s="442">
        <v>2536076</v>
      </c>
      <c r="E519" s="311" t="s">
        <v>18</v>
      </c>
      <c r="F519" s="311" t="s">
        <v>76</v>
      </c>
      <c r="G519" s="311" t="s">
        <v>77</v>
      </c>
      <c r="H519" s="311">
        <f>IFERROR(VLOOKUP(G519,'Cadastro de assessores'!A:B,2,FALSE),"Não Cadastrado")</f>
        <v>12331</v>
      </c>
      <c r="I519" s="311"/>
      <c r="J519" s="26" t="s">
        <v>4136</v>
      </c>
      <c r="K519" s="311" t="s">
        <v>215</v>
      </c>
      <c r="L519" s="443">
        <v>44665</v>
      </c>
      <c r="M519" s="443">
        <v>44665</v>
      </c>
      <c r="N519" s="317"/>
      <c r="O519" s="317" t="s">
        <v>4154</v>
      </c>
      <c r="P519" s="407">
        <v>1.2E-2</v>
      </c>
      <c r="Q519" s="440" t="s">
        <v>5665</v>
      </c>
      <c r="R519" s="437"/>
      <c r="S519" s="310" t="str">
        <f t="shared" si="55"/>
        <v/>
      </c>
      <c r="T519" s="310" t="s">
        <v>208</v>
      </c>
      <c r="U519" s="310" t="s">
        <v>4190</v>
      </c>
      <c r="V519" s="310" t="s">
        <v>76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5666</v>
      </c>
      <c r="C520" s="129" t="s">
        <v>5667</v>
      </c>
      <c r="D520" s="310">
        <v>4548330</v>
      </c>
      <c r="E520" s="311" t="s">
        <v>204</v>
      </c>
      <c r="F520" s="311" t="s">
        <v>19</v>
      </c>
      <c r="G520" s="311" t="s">
        <v>1889</v>
      </c>
      <c r="H520" s="311" t="str">
        <f>IFERROR(VLOOKUP(G520,'Cadastro de assessores'!A:B,2,FALSE),"Não Cadastrado")</f>
        <v>17243</v>
      </c>
      <c r="I520" s="311"/>
      <c r="J520" s="26" t="s">
        <v>4136</v>
      </c>
      <c r="K520" s="310" t="s">
        <v>215</v>
      </c>
      <c r="L520" s="436">
        <v>44130</v>
      </c>
      <c r="M520" s="436">
        <v>44130</v>
      </c>
      <c r="N520" s="310"/>
      <c r="O520" s="310" t="s">
        <v>4143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254</v>
      </c>
      <c r="U520" s="310" t="s">
        <v>4172</v>
      </c>
      <c r="V520" s="310" t="s">
        <v>19</v>
      </c>
      <c r="W520" s="438" t="s">
        <v>4146</v>
      </c>
      <c r="X520" s="438" t="s">
        <v>4146</v>
      </c>
      <c r="Y520" s="438" t="s">
        <v>4146</v>
      </c>
      <c r="Z520" s="438" t="s">
        <v>4146</v>
      </c>
      <c r="AA520" s="438" t="s">
        <v>4146</v>
      </c>
      <c r="AB520" s="438" t="s">
        <v>4146</v>
      </c>
      <c r="AC520" s="438" t="s">
        <v>4146</v>
      </c>
      <c r="AD520" s="438" t="s">
        <v>4146</v>
      </c>
      <c r="AE520" s="438" t="s">
        <v>4146</v>
      </c>
      <c r="AF520" s="438" t="s">
        <v>4146</v>
      </c>
      <c r="AG520" s="438" t="s">
        <v>4146</v>
      </c>
      <c r="AH520" s="438"/>
      <c r="AI520" s="438" t="s">
        <v>5668</v>
      </c>
      <c r="AJ520" s="438" t="s">
        <v>5669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5670</v>
      </c>
      <c r="C521" s="129" t="s">
        <v>5671</v>
      </c>
      <c r="D521" s="310">
        <v>4784067</v>
      </c>
      <c r="E521" s="310" t="s">
        <v>204</v>
      </c>
      <c r="F521" s="310" t="s">
        <v>19</v>
      </c>
      <c r="G521" s="310" t="s">
        <v>4202</v>
      </c>
      <c r="H521" s="310" t="str">
        <f>IFERROR(VLOOKUP(G521,'Cadastro de assessores'!A:B,2,FALSE),"Não Cadastrado")</f>
        <v>1441</v>
      </c>
      <c r="I521" s="310"/>
      <c r="J521" s="26" t="s">
        <v>206</v>
      </c>
      <c r="K521" s="310" t="s">
        <v>4142</v>
      </c>
      <c r="L521" s="406">
        <v>44215</v>
      </c>
      <c r="M521" s="406">
        <v>44215</v>
      </c>
      <c r="N521" s="406">
        <v>44291</v>
      </c>
      <c r="O521" s="310" t="s">
        <v>4137</v>
      </c>
      <c r="P521" s="407">
        <v>0.02</v>
      </c>
      <c r="Q521" s="440" t="s">
        <v>5672</v>
      </c>
      <c r="R521" s="437"/>
      <c r="S521" s="310" t="str">
        <f t="shared" si="55"/>
        <v/>
      </c>
      <c r="T521" s="317" t="s">
        <v>208</v>
      </c>
      <c r="U521" s="317" t="s">
        <v>4232</v>
      </c>
      <c r="V521" s="310" t="s">
        <v>4233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4146</v>
      </c>
      <c r="AI521" s="438" t="s">
        <v>5673</v>
      </c>
      <c r="AJ521" s="438" t="s">
        <v>5669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3232</v>
      </c>
      <c r="BE521" s="357" t="s">
        <v>3232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4147</v>
      </c>
      <c r="BT521" s="117"/>
    </row>
    <row r="522" spans="1:72" ht="15.75" customHeight="1">
      <c r="A522" s="129" t="s">
        <v>17</v>
      </c>
      <c r="B522" s="110" t="s">
        <v>5674</v>
      </c>
      <c r="C522" s="129" t="s">
        <v>5675</v>
      </c>
      <c r="D522" s="310">
        <v>4809599</v>
      </c>
      <c r="E522" s="310" t="s">
        <v>18</v>
      </c>
      <c r="F522" s="310" t="s">
        <v>76</v>
      </c>
      <c r="G522" s="310" t="s">
        <v>88</v>
      </c>
      <c r="H522" s="310" t="str">
        <f>IFERROR(VLOOKUP(G522,'Cadastro de assessores'!A:B,2,FALSE),"Não Cadastrado")</f>
        <v>18009</v>
      </c>
      <c r="I522" s="310"/>
      <c r="J522" s="26" t="s">
        <v>206</v>
      </c>
      <c r="K522" s="310" t="s">
        <v>4142</v>
      </c>
      <c r="L522" s="406">
        <v>44229</v>
      </c>
      <c r="M522" s="406">
        <v>44229</v>
      </c>
      <c r="N522" s="406">
        <v>44683</v>
      </c>
      <c r="O522" s="310" t="s">
        <v>4137</v>
      </c>
      <c r="P522" s="407">
        <v>0.02</v>
      </c>
      <c r="Q522" s="440" t="s">
        <v>5676</v>
      </c>
      <c r="R522" s="437"/>
      <c r="S522" s="310" t="str">
        <f t="shared" si="55"/>
        <v>Não Qualificado</v>
      </c>
      <c r="T522" s="310" t="s">
        <v>208</v>
      </c>
      <c r="U522" s="317" t="s">
        <v>4232</v>
      </c>
      <c r="V522" s="310" t="s">
        <v>4233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3232</v>
      </c>
      <c r="BE522" s="357" t="s">
        <v>3232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4147</v>
      </c>
      <c r="BT522" s="117"/>
    </row>
    <row r="523" spans="1:72" ht="15.75" customHeight="1">
      <c r="A523" s="129" t="s">
        <v>17</v>
      </c>
      <c r="B523" s="110" t="s">
        <v>5674</v>
      </c>
      <c r="C523" s="129" t="s">
        <v>5675</v>
      </c>
      <c r="D523" s="310">
        <v>4900263</v>
      </c>
      <c r="E523" s="310" t="s">
        <v>18</v>
      </c>
      <c r="F523" s="310" t="s">
        <v>76</v>
      </c>
      <c r="G523" s="310" t="s">
        <v>88</v>
      </c>
      <c r="H523" s="310" t="str">
        <f>IFERROR(VLOOKUP(G523,'Cadastro de assessores'!A:B,2,FALSE),"Não Cadastrado")</f>
        <v>18009</v>
      </c>
      <c r="I523" s="310"/>
      <c r="J523" s="26" t="s">
        <v>206</v>
      </c>
      <c r="K523" s="310" t="s">
        <v>4142</v>
      </c>
      <c r="L523" s="310" t="s">
        <v>3981</v>
      </c>
      <c r="M523" s="310" t="s">
        <v>3981</v>
      </c>
      <c r="N523" s="406">
        <v>44683</v>
      </c>
      <c r="O523" s="317" t="s">
        <v>4191</v>
      </c>
      <c r="P523" s="407">
        <v>8.0000000000000002E-3</v>
      </c>
      <c r="Q523" s="440" t="s">
        <v>5676</v>
      </c>
      <c r="R523" s="437"/>
      <c r="S523" s="310" t="str">
        <f t="shared" si="55"/>
        <v>Não Qualificado</v>
      </c>
      <c r="T523" s="310" t="s">
        <v>208</v>
      </c>
      <c r="U523" s="317" t="s">
        <v>4232</v>
      </c>
      <c r="V523" s="310" t="s">
        <v>4233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3443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3232</v>
      </c>
      <c r="BE523" s="357" t="s">
        <v>3232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4147</v>
      </c>
      <c r="BT523" s="117"/>
    </row>
    <row r="524" spans="1:72" ht="15.75" customHeight="1">
      <c r="A524" s="129" t="s">
        <v>17</v>
      </c>
      <c r="B524" s="110" t="s">
        <v>5677</v>
      </c>
      <c r="C524" s="409" t="s">
        <v>5678</v>
      </c>
      <c r="D524" s="317">
        <v>4458091</v>
      </c>
      <c r="E524" s="311" t="s">
        <v>18</v>
      </c>
      <c r="F524" s="311" t="s">
        <v>19</v>
      </c>
      <c r="G524" s="311" t="s">
        <v>3455</v>
      </c>
      <c r="H524" s="311" t="str">
        <f>IFERROR(VLOOKUP(G524,'Cadastro de assessores'!A:B,2,FALSE),"Não Cadastrado")</f>
        <v>13444</v>
      </c>
      <c r="I524" s="311"/>
      <c r="J524" s="26" t="s">
        <v>4136</v>
      </c>
      <c r="K524" s="311" t="s">
        <v>215</v>
      </c>
      <c r="L524" s="435">
        <v>44372</v>
      </c>
      <c r="M524" s="435">
        <v>44372</v>
      </c>
      <c r="N524" s="317"/>
      <c r="O524" s="317" t="s">
        <v>4368</v>
      </c>
      <c r="P524" s="407">
        <v>0.02</v>
      </c>
      <c r="Q524" s="178"/>
      <c r="R524" s="437"/>
      <c r="S524" s="310" t="str">
        <f t="shared" si="55"/>
        <v/>
      </c>
      <c r="T524" s="310" t="s">
        <v>254</v>
      </c>
      <c r="U524" s="317" t="s">
        <v>4369</v>
      </c>
      <c r="V524" s="317" t="s">
        <v>127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5679</v>
      </c>
      <c r="C525" s="129" t="s">
        <v>5680</v>
      </c>
      <c r="D525" s="310">
        <v>4729728</v>
      </c>
      <c r="E525" s="311" t="s">
        <v>204</v>
      </c>
      <c r="F525" s="311" t="s">
        <v>19</v>
      </c>
      <c r="G525" s="311" t="s">
        <v>4407</v>
      </c>
      <c r="H525" s="311" t="str">
        <f>IFERROR(VLOOKUP(G525,'Cadastro de assessores'!A:B,2,FALSE),"Não Cadastrado")</f>
        <v>19634</v>
      </c>
      <c r="I525" s="311"/>
      <c r="J525" s="26" t="s">
        <v>206</v>
      </c>
      <c r="K525" s="311" t="s">
        <v>215</v>
      </c>
      <c r="L525" s="435">
        <v>44203</v>
      </c>
      <c r="M525" s="435">
        <v>44203</v>
      </c>
      <c r="N525" s="439">
        <v>44911</v>
      </c>
      <c r="O525" s="310" t="s">
        <v>4143</v>
      </c>
      <c r="P525" s="407">
        <v>1.4999999999999999E-2</v>
      </c>
      <c r="Q525" s="440" t="s">
        <v>5681</v>
      </c>
      <c r="R525" s="437"/>
      <c r="S525" s="310" t="str">
        <f t="shared" si="55"/>
        <v>Não Qualificado</v>
      </c>
      <c r="T525" s="310" t="s">
        <v>208</v>
      </c>
      <c r="U525" s="310" t="s">
        <v>4145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4147</v>
      </c>
      <c r="BT525" s="117"/>
    </row>
    <row r="526" spans="1:72" ht="15.75" customHeight="1">
      <c r="A526" s="129" t="s">
        <v>17</v>
      </c>
      <c r="B526" s="110" t="s">
        <v>5682</v>
      </c>
      <c r="C526" s="409" t="s">
        <v>5683</v>
      </c>
      <c r="D526" s="317">
        <v>6104436</v>
      </c>
      <c r="E526" s="310" t="s">
        <v>18</v>
      </c>
      <c r="F526" s="310" t="s">
        <v>76</v>
      </c>
      <c r="G526" s="310" t="s">
        <v>4483</v>
      </c>
      <c r="H526" s="310" t="str">
        <f>IFERROR(VLOOKUP(G526,'Cadastro de assessores'!A:B,2,FALSE),"Não Cadastrado")</f>
        <v>14294</v>
      </c>
      <c r="I526" s="310"/>
      <c r="J526" s="26" t="s">
        <v>206</v>
      </c>
      <c r="K526" s="310" t="s">
        <v>4142</v>
      </c>
      <c r="L526" s="406">
        <v>44420</v>
      </c>
      <c r="M526" s="406">
        <v>44420</v>
      </c>
      <c r="N526" s="406">
        <v>44812</v>
      </c>
      <c r="O526" s="310" t="s">
        <v>4154</v>
      </c>
      <c r="P526" s="407">
        <v>1.2E-2</v>
      </c>
      <c r="Q526" s="178" t="s">
        <v>5684</v>
      </c>
      <c r="R526" s="437"/>
      <c r="S526" s="310" t="str">
        <f t="shared" si="55"/>
        <v>Não Qualificado</v>
      </c>
      <c r="T526" s="310" t="s">
        <v>208</v>
      </c>
      <c r="U526" s="317" t="s">
        <v>4232</v>
      </c>
      <c r="V526" s="310" t="s">
        <v>4233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4147</v>
      </c>
      <c r="BT526" s="117"/>
    </row>
    <row r="527" spans="1:72" ht="15.75" customHeight="1">
      <c r="A527" s="129" t="s">
        <v>17</v>
      </c>
      <c r="B527" s="110" t="s">
        <v>5685</v>
      </c>
      <c r="C527" s="129" t="s">
        <v>5686</v>
      </c>
      <c r="D527" s="310">
        <v>3608409</v>
      </c>
      <c r="E527" s="310" t="s">
        <v>204</v>
      </c>
      <c r="F527" s="310" t="s">
        <v>19</v>
      </c>
      <c r="G527" s="310" t="s">
        <v>4477</v>
      </c>
      <c r="H527" s="310" t="str">
        <f>IFERROR(VLOOKUP(G527,'Cadastro de assessores'!A:B,2,FALSE),"Não Cadastrado")</f>
        <v>17489</v>
      </c>
      <c r="I527" s="310"/>
      <c r="J527" s="26" t="s">
        <v>206</v>
      </c>
      <c r="K527" s="310" t="s">
        <v>4142</v>
      </c>
      <c r="L527" s="406">
        <v>44092</v>
      </c>
      <c r="M527" s="406">
        <v>44092</v>
      </c>
      <c r="N527" s="439">
        <v>44490</v>
      </c>
      <c r="O527" s="310" t="s">
        <v>4137</v>
      </c>
      <c r="P527" s="407">
        <v>0.02</v>
      </c>
      <c r="Q527" s="440" t="s">
        <v>5687</v>
      </c>
      <c r="R527" s="437"/>
      <c r="S527" s="310" t="str">
        <f t="shared" si="55"/>
        <v>Não Qualificado</v>
      </c>
      <c r="T527" s="310" t="s">
        <v>208</v>
      </c>
      <c r="U527" s="310" t="s">
        <v>4165</v>
      </c>
      <c r="V527" s="310" t="s">
        <v>19</v>
      </c>
      <c r="W527" s="438" t="s">
        <v>4146</v>
      </c>
      <c r="X527" s="438" t="s">
        <v>4146</v>
      </c>
      <c r="Y527" s="438" t="s">
        <v>4146</v>
      </c>
      <c r="Z527" s="438" t="s">
        <v>4146</v>
      </c>
      <c r="AA527" s="438" t="s">
        <v>4146</v>
      </c>
      <c r="AB527" s="438" t="s">
        <v>4146</v>
      </c>
      <c r="AC527" s="438" t="s">
        <v>4146</v>
      </c>
      <c r="AD527" s="438" t="s">
        <v>4146</v>
      </c>
      <c r="AE527" s="438" t="s">
        <v>4146</v>
      </c>
      <c r="AF527" s="438" t="s">
        <v>4146</v>
      </c>
      <c r="AG527" s="438" t="s">
        <v>4146</v>
      </c>
      <c r="AH527" s="438" t="s">
        <v>5688</v>
      </c>
      <c r="AI527" s="438" t="s">
        <v>5689</v>
      </c>
      <c r="AJ527" s="438" t="s">
        <v>5690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3232</v>
      </c>
      <c r="BE527" s="357" t="s">
        <v>3232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4147</v>
      </c>
      <c r="BT527" s="117"/>
    </row>
    <row r="528" spans="1:72" ht="15.75" customHeight="1">
      <c r="A528" s="129" t="s">
        <v>17</v>
      </c>
      <c r="B528" s="110" t="s">
        <v>5691</v>
      </c>
      <c r="C528" s="505" t="s">
        <v>5692</v>
      </c>
      <c r="D528" s="310">
        <v>4465050</v>
      </c>
      <c r="E528" s="311" t="s">
        <v>18</v>
      </c>
      <c r="F528" s="311" t="s">
        <v>76</v>
      </c>
      <c r="G528" s="311" t="s">
        <v>88</v>
      </c>
      <c r="H528" s="311" t="str">
        <f>IFERROR(VLOOKUP(G528,'Cadastro de assessores'!A:B,2,FALSE),"Não Cadastrado")</f>
        <v>18009</v>
      </c>
      <c r="I528" s="311"/>
      <c r="J528" s="26" t="s">
        <v>206</v>
      </c>
      <c r="K528" s="310" t="s">
        <v>4142</v>
      </c>
      <c r="L528" s="435">
        <v>44103</v>
      </c>
      <c r="M528" s="435">
        <v>44104</v>
      </c>
      <c r="N528" s="310"/>
      <c r="O528" s="310" t="s">
        <v>4143</v>
      </c>
      <c r="P528" s="407">
        <v>1.4999999999999999E-2</v>
      </c>
      <c r="Q528" s="503" t="s">
        <v>5693</v>
      </c>
      <c r="R528" s="437"/>
      <c r="S528" s="310" t="str">
        <f t="shared" si="55"/>
        <v/>
      </c>
      <c r="T528" s="310" t="s">
        <v>208</v>
      </c>
      <c r="U528" s="310" t="s">
        <v>4145</v>
      </c>
      <c r="V528" s="310" t="s">
        <v>19</v>
      </c>
      <c r="W528" s="438" t="s">
        <v>4146</v>
      </c>
      <c r="X528" s="438" t="s">
        <v>4146</v>
      </c>
      <c r="Y528" s="438" t="s">
        <v>4146</v>
      </c>
      <c r="Z528" s="438" t="s">
        <v>4146</v>
      </c>
      <c r="AA528" s="438" t="s">
        <v>4146</v>
      </c>
      <c r="AB528" s="438" t="s">
        <v>4146</v>
      </c>
      <c r="AC528" s="438" t="s">
        <v>4146</v>
      </c>
      <c r="AD528" s="438" t="s">
        <v>4146</v>
      </c>
      <c r="AE528" s="438" t="s">
        <v>4146</v>
      </c>
      <c r="AF528" s="438" t="s">
        <v>4146</v>
      </c>
      <c r="AG528" s="438" t="s">
        <v>4146</v>
      </c>
      <c r="AH528" s="438" t="s">
        <v>5694</v>
      </c>
      <c r="AI528" s="438" t="s">
        <v>5695</v>
      </c>
      <c r="AJ528" s="438" t="s">
        <v>5696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4147</v>
      </c>
      <c r="BT528" s="117"/>
    </row>
    <row r="529" spans="1:72" ht="15.75" customHeight="1">
      <c r="A529" s="129" t="s">
        <v>17</v>
      </c>
      <c r="B529" s="110" t="s">
        <v>5697</v>
      </c>
      <c r="C529" s="409" t="s">
        <v>5698</v>
      </c>
      <c r="D529" s="317">
        <v>5678151</v>
      </c>
      <c r="E529" s="310" t="s">
        <v>204</v>
      </c>
      <c r="F529" s="310" t="s">
        <v>19</v>
      </c>
      <c r="G529" s="310" t="s">
        <v>4799</v>
      </c>
      <c r="H529" s="310" t="str">
        <f>IFERROR(VLOOKUP(G529,'Cadastro de assessores'!A:B,2,FALSE),"Não Cadastrado")</f>
        <v>14091</v>
      </c>
      <c r="I529" s="310"/>
      <c r="J529" s="26" t="s">
        <v>206</v>
      </c>
      <c r="K529" s="310" t="s">
        <v>4142</v>
      </c>
      <c r="L529" s="406">
        <v>44397</v>
      </c>
      <c r="M529" s="406">
        <v>44397</v>
      </c>
      <c r="N529" s="406">
        <v>44473</v>
      </c>
      <c r="O529" s="310" t="s">
        <v>4154</v>
      </c>
      <c r="P529" s="407">
        <v>1.2E-2</v>
      </c>
      <c r="Q529" s="440" t="s">
        <v>4175</v>
      </c>
      <c r="R529" s="437"/>
      <c r="S529" s="310" t="str">
        <f t="shared" si="55"/>
        <v>Não Qualificado</v>
      </c>
      <c r="T529" s="317" t="s">
        <v>254</v>
      </c>
      <c r="U529" s="317" t="s">
        <v>4145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3232</v>
      </c>
      <c r="BE529" s="357" t="s">
        <v>3232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4147</v>
      </c>
      <c r="BT529" s="117"/>
    </row>
    <row r="530" spans="1:72" ht="15.75" customHeight="1">
      <c r="A530" s="129" t="s">
        <v>17</v>
      </c>
      <c r="B530" s="110" t="s">
        <v>5699</v>
      </c>
      <c r="C530" s="413" t="s">
        <v>5700</v>
      </c>
      <c r="D530" s="446">
        <v>2129230</v>
      </c>
      <c r="E530" s="311" t="s">
        <v>18</v>
      </c>
      <c r="F530" s="311" t="s">
        <v>19</v>
      </c>
      <c r="G530" s="446" t="s">
        <v>4026</v>
      </c>
      <c r="H530" s="446" t="str">
        <f>IFERROR(VLOOKUP(G530,'Cadastro de assessores'!A:B,2,FALSE),"Não Cadastrado")</f>
        <v>18266</v>
      </c>
      <c r="I530" s="446"/>
      <c r="J530" s="26" t="s">
        <v>4136</v>
      </c>
      <c r="K530" s="317" t="s">
        <v>215</v>
      </c>
      <c r="L530" s="435">
        <v>44426</v>
      </c>
      <c r="M530" s="435">
        <v>44426</v>
      </c>
      <c r="N530" s="446"/>
      <c r="O530" s="446" t="s">
        <v>4158</v>
      </c>
      <c r="P530" s="448">
        <v>2.5000000000000001E-2</v>
      </c>
      <c r="Q530" s="506" t="s">
        <v>5701</v>
      </c>
      <c r="R530" s="437"/>
      <c r="S530" s="310" t="str">
        <f t="shared" si="55"/>
        <v>Qualificado</v>
      </c>
      <c r="T530" s="317" t="s">
        <v>208</v>
      </c>
      <c r="U530" s="317" t="s">
        <v>4398</v>
      </c>
      <c r="V530" s="317" t="s">
        <v>131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3094</v>
      </c>
      <c r="C531" s="409" t="s">
        <v>5702</v>
      </c>
      <c r="D531" s="317">
        <v>417444</v>
      </c>
      <c r="E531" s="311" t="s">
        <v>18</v>
      </c>
      <c r="F531" s="311" t="s">
        <v>19</v>
      </c>
      <c r="G531" s="311" t="s">
        <v>4026</v>
      </c>
      <c r="H531" s="311" t="str">
        <f>IFERROR(VLOOKUP(G531,'Cadastro de assessores'!A:B,2,FALSE),"Não Cadastrado")</f>
        <v>18266</v>
      </c>
      <c r="I531" s="311"/>
      <c r="J531" s="26" t="s">
        <v>215</v>
      </c>
      <c r="K531" s="317" t="s">
        <v>215</v>
      </c>
      <c r="L531" s="435">
        <v>44329</v>
      </c>
      <c r="M531" s="435">
        <v>44344</v>
      </c>
      <c r="N531" s="317"/>
      <c r="O531" s="317" t="s">
        <v>4191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208</v>
      </c>
      <c r="U531" s="317" t="s">
        <v>4398</v>
      </c>
      <c r="V531" s="317" t="s">
        <v>131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5703</v>
      </c>
      <c r="C532" s="409" t="s">
        <v>5704</v>
      </c>
      <c r="D532" s="317">
        <v>4841689</v>
      </c>
      <c r="E532" s="311" t="s">
        <v>18</v>
      </c>
      <c r="F532" s="311" t="s">
        <v>76</v>
      </c>
      <c r="G532" s="311" t="s">
        <v>88</v>
      </c>
      <c r="H532" s="311" t="str">
        <f>IFERROR(VLOOKUP(G532,'Cadastro de assessores'!A:B,2,FALSE),"Não Cadastrado")</f>
        <v>18009</v>
      </c>
      <c r="I532" s="311"/>
      <c r="J532" s="26" t="s">
        <v>206</v>
      </c>
      <c r="K532" s="459" t="s">
        <v>215</v>
      </c>
      <c r="L532" s="435">
        <v>44256</v>
      </c>
      <c r="M532" s="435">
        <v>44256</v>
      </c>
      <c r="N532" s="317"/>
      <c r="O532" s="317" t="s">
        <v>4137</v>
      </c>
      <c r="P532" s="407">
        <v>0.02</v>
      </c>
      <c r="Q532" s="440" t="s">
        <v>5705</v>
      </c>
      <c r="R532" s="437"/>
      <c r="S532" s="310" t="str">
        <f t="shared" si="55"/>
        <v/>
      </c>
      <c r="T532" s="310" t="s">
        <v>208</v>
      </c>
      <c r="U532" s="310" t="s">
        <v>4195</v>
      </c>
      <c r="V532" s="310" t="s">
        <v>276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3443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4147</v>
      </c>
      <c r="BT532" s="117"/>
    </row>
    <row r="533" spans="1:72" ht="15.75" customHeight="1">
      <c r="A533" s="129" t="s">
        <v>17</v>
      </c>
      <c r="B533" s="110" t="s">
        <v>3108</v>
      </c>
      <c r="C533" s="409" t="s">
        <v>5706</v>
      </c>
      <c r="D533" s="442">
        <v>4145752</v>
      </c>
      <c r="E533" s="311" t="s">
        <v>18</v>
      </c>
      <c r="F533" s="311" t="s">
        <v>76</v>
      </c>
      <c r="G533" s="311" t="s">
        <v>77</v>
      </c>
      <c r="H533" s="446">
        <f>IFERROR(VLOOKUP(G533,'Cadastro de assessores'!A:B,2,FALSE),"Não Cadastrado")</f>
        <v>12331</v>
      </c>
      <c r="I533" s="446"/>
      <c r="J533" s="26" t="s">
        <v>4136</v>
      </c>
      <c r="K533" s="317" t="s">
        <v>215</v>
      </c>
      <c r="L533" s="443">
        <v>44651</v>
      </c>
      <c r="M533" s="443">
        <v>44655</v>
      </c>
      <c r="N533" s="446"/>
      <c r="O533" s="446" t="s">
        <v>4151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208</v>
      </c>
      <c r="U533" s="310" t="s">
        <v>4190</v>
      </c>
      <c r="V533" s="310" t="s">
        <v>76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4147</v>
      </c>
      <c r="BT533" s="117"/>
    </row>
    <row r="534" spans="1:72" ht="15.75" customHeight="1">
      <c r="A534" s="129" t="s">
        <v>17</v>
      </c>
      <c r="B534" s="110" t="s">
        <v>3137</v>
      </c>
      <c r="C534" s="409" t="s">
        <v>5707</v>
      </c>
      <c r="D534" s="442">
        <v>2897612</v>
      </c>
      <c r="E534" s="311" t="s">
        <v>18</v>
      </c>
      <c r="F534" s="311" t="s">
        <v>5708</v>
      </c>
      <c r="G534" s="311" t="s">
        <v>77</v>
      </c>
      <c r="H534" s="446">
        <f>IFERROR(VLOOKUP(G534,'Cadastro de assessores'!A:B,2,FALSE),"Não Cadastrado")</f>
        <v>12331</v>
      </c>
      <c r="I534" s="446"/>
      <c r="J534" s="26" t="s">
        <v>215</v>
      </c>
      <c r="K534" s="317" t="s">
        <v>215</v>
      </c>
      <c r="L534" s="443">
        <v>44812</v>
      </c>
      <c r="M534" s="443">
        <v>44812</v>
      </c>
      <c r="N534" s="446"/>
      <c r="O534" s="446" t="s">
        <v>4154</v>
      </c>
      <c r="P534" s="448">
        <v>1.2E-2</v>
      </c>
      <c r="Q534" s="506" t="s">
        <v>4893</v>
      </c>
      <c r="R534" s="437"/>
      <c r="S534" s="310"/>
      <c r="T534" s="310"/>
      <c r="U534" s="310"/>
      <c r="V534" s="310" t="s">
        <v>276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5709</v>
      </c>
      <c r="C535" s="129" t="s">
        <v>5710</v>
      </c>
      <c r="D535" s="310">
        <v>4424587</v>
      </c>
      <c r="E535" s="310" t="s">
        <v>18</v>
      </c>
      <c r="F535" s="310" t="s">
        <v>19</v>
      </c>
      <c r="G535" s="310" t="s">
        <v>4141</v>
      </c>
      <c r="H535" s="310" t="str">
        <f>IFERROR(VLOOKUP(G535,'Cadastro de assessores'!A:B,2,FALSE),"Não Cadastrado")</f>
        <v>17679</v>
      </c>
      <c r="I535" s="310"/>
      <c r="J535" s="26" t="s">
        <v>206</v>
      </c>
      <c r="K535" s="310" t="s">
        <v>4142</v>
      </c>
      <c r="L535" s="406">
        <v>44088</v>
      </c>
      <c r="M535" s="406">
        <v>44088</v>
      </c>
      <c r="N535" s="406">
        <v>44460</v>
      </c>
      <c r="O535" s="310" t="s">
        <v>4158</v>
      </c>
      <c r="P535" s="407">
        <v>2.5000000000000001E-2</v>
      </c>
      <c r="Q535" s="440" t="s">
        <v>5711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208</v>
      </c>
      <c r="U535" s="310" t="s">
        <v>4282</v>
      </c>
      <c r="V535" s="310" t="s">
        <v>19</v>
      </c>
      <c r="W535" s="438" t="s">
        <v>4146</v>
      </c>
      <c r="X535" s="438" t="s">
        <v>4146</v>
      </c>
      <c r="Y535" s="438" t="s">
        <v>4146</v>
      </c>
      <c r="Z535" s="438" t="s">
        <v>4146</v>
      </c>
      <c r="AA535" s="438" t="s">
        <v>4146</v>
      </c>
      <c r="AB535" s="438" t="s">
        <v>4146</v>
      </c>
      <c r="AC535" s="438" t="s">
        <v>4146</v>
      </c>
      <c r="AD535" s="438" t="s">
        <v>4146</v>
      </c>
      <c r="AE535" s="438" t="s">
        <v>4146</v>
      </c>
      <c r="AF535" s="438" t="s">
        <v>4146</v>
      </c>
      <c r="AG535" s="438" t="s">
        <v>4146</v>
      </c>
      <c r="AH535" s="438" t="s">
        <v>5712</v>
      </c>
      <c r="AI535" s="438" t="s">
        <v>5713</v>
      </c>
      <c r="AJ535" s="438" t="s">
        <v>5714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3232</v>
      </c>
      <c r="BE535" s="357" t="s">
        <v>3232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4147</v>
      </c>
      <c r="BT535" s="117"/>
    </row>
    <row r="536" spans="1:72" ht="15.75" customHeight="1">
      <c r="A536" s="129" t="s">
        <v>17</v>
      </c>
      <c r="B536" s="110" t="s">
        <v>5715</v>
      </c>
      <c r="C536" s="129" t="s">
        <v>5716</v>
      </c>
      <c r="D536" s="310">
        <v>480283</v>
      </c>
      <c r="E536" s="310" t="s">
        <v>18</v>
      </c>
      <c r="F536" s="310" t="s">
        <v>19</v>
      </c>
      <c r="G536" s="310" t="s">
        <v>4649</v>
      </c>
      <c r="H536" s="310" t="str">
        <f>IFERROR(VLOOKUP(G536,'Cadastro de assessores'!A:B,2,FALSE),"Não Cadastrado")</f>
        <v>12846</v>
      </c>
      <c r="I536" s="310"/>
      <c r="J536" s="26" t="s">
        <v>206</v>
      </c>
      <c r="K536" s="310" t="s">
        <v>4142</v>
      </c>
      <c r="L536" s="406">
        <v>44166</v>
      </c>
      <c r="M536" s="406">
        <v>44166</v>
      </c>
      <c r="N536" s="406">
        <v>44378</v>
      </c>
      <c r="O536" s="310" t="s">
        <v>4143</v>
      </c>
      <c r="P536" s="407">
        <v>1.2E-2</v>
      </c>
      <c r="Q536" s="440" t="s">
        <v>4650</v>
      </c>
      <c r="R536" s="437"/>
      <c r="S536" s="310" t="str">
        <f t="shared" si="56"/>
        <v/>
      </c>
      <c r="T536" s="310" t="s">
        <v>208</v>
      </c>
      <c r="U536" s="310" t="s">
        <v>4181</v>
      </c>
      <c r="V536" s="310" t="s">
        <v>19</v>
      </c>
      <c r="W536" s="438" t="s">
        <v>4146</v>
      </c>
      <c r="X536" s="438" t="s">
        <v>4146</v>
      </c>
      <c r="Y536" s="438" t="s">
        <v>4146</v>
      </c>
      <c r="Z536" s="438" t="s">
        <v>4146</v>
      </c>
      <c r="AA536" s="438" t="s">
        <v>4146</v>
      </c>
      <c r="AB536" s="438" t="s">
        <v>4146</v>
      </c>
      <c r="AC536" s="438" t="s">
        <v>4146</v>
      </c>
      <c r="AD536" s="438" t="s">
        <v>4146</v>
      </c>
      <c r="AE536" s="438" t="s">
        <v>4146</v>
      </c>
      <c r="AF536" s="438" t="s">
        <v>4146</v>
      </c>
      <c r="AG536" s="438" t="s">
        <v>4146</v>
      </c>
      <c r="AH536" s="438" t="s">
        <v>4146</v>
      </c>
      <c r="AI536" s="438" t="s">
        <v>4146</v>
      </c>
      <c r="AJ536" s="438" t="s">
        <v>4146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3232</v>
      </c>
      <c r="BE536" s="357" t="s">
        <v>3232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4147</v>
      </c>
      <c r="BT536" s="117"/>
    </row>
    <row r="537" spans="1:72" ht="15.75" customHeight="1">
      <c r="A537" s="129" t="s">
        <v>17</v>
      </c>
      <c r="B537" s="110" t="s">
        <v>3146</v>
      </c>
      <c r="C537" s="129" t="s">
        <v>3144</v>
      </c>
      <c r="D537" s="310">
        <v>2049496</v>
      </c>
      <c r="E537" s="311" t="s">
        <v>3223</v>
      </c>
      <c r="F537" s="311" t="s">
        <v>19</v>
      </c>
      <c r="G537" s="311" t="s">
        <v>3223</v>
      </c>
      <c r="H537" s="311" t="str">
        <f>IFERROR(VLOOKUP(G537,'Cadastro de assessores'!A:B,2,FALSE),"Não Cadastrado")</f>
        <v>18986</v>
      </c>
      <c r="I537" s="311"/>
      <c r="J537" s="26" t="s">
        <v>215</v>
      </c>
      <c r="K537" s="311" t="s">
        <v>215</v>
      </c>
      <c r="L537" s="435">
        <v>43655</v>
      </c>
      <c r="M537" s="435">
        <v>43696</v>
      </c>
      <c r="N537" s="310"/>
      <c r="O537" s="310" t="s">
        <v>4537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208</v>
      </c>
      <c r="U537" s="310" t="s">
        <v>4282</v>
      </c>
      <c r="V537" s="310" t="s">
        <v>19</v>
      </c>
      <c r="W537" s="438" t="s">
        <v>5717</v>
      </c>
      <c r="X537" s="438"/>
      <c r="Y537" s="438" t="s">
        <v>5718</v>
      </c>
      <c r="Z537" s="438" t="s">
        <v>5719</v>
      </c>
      <c r="AA537" s="438" t="s">
        <v>5720</v>
      </c>
      <c r="AB537" s="438" t="s">
        <v>5721</v>
      </c>
      <c r="AC537" s="438" t="s">
        <v>5722</v>
      </c>
      <c r="AD537" s="438" t="s">
        <v>5723</v>
      </c>
      <c r="AE537" s="438" t="s">
        <v>5724</v>
      </c>
      <c r="AF537" s="438" t="s">
        <v>5725</v>
      </c>
      <c r="AG537" s="438" t="s">
        <v>5726</v>
      </c>
      <c r="AH537" s="438" t="s">
        <v>5727</v>
      </c>
      <c r="AI537" s="438" t="s">
        <v>5728</v>
      </c>
      <c r="AJ537" s="438" t="s">
        <v>5729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5730</v>
      </c>
      <c r="C538" s="89" t="s">
        <v>5731</v>
      </c>
      <c r="D538" s="446">
        <v>7086435</v>
      </c>
      <c r="E538" s="311" t="s">
        <v>18</v>
      </c>
      <c r="F538" s="311" t="s">
        <v>19</v>
      </c>
      <c r="G538" s="311" t="s">
        <v>1077</v>
      </c>
      <c r="H538" s="311">
        <f>IFERROR(VLOOKUP(G538,'Cadastro de assessores'!A:B,2,FALSE),"Não Cadastrado")</f>
        <v>12342</v>
      </c>
      <c r="I538" s="311"/>
      <c r="J538" s="26" t="s">
        <v>206</v>
      </c>
      <c r="K538" s="311" t="s">
        <v>215</v>
      </c>
      <c r="L538" s="436">
        <v>44510</v>
      </c>
      <c r="M538" s="436">
        <v>44517</v>
      </c>
      <c r="N538" s="317"/>
      <c r="O538" s="317" t="s">
        <v>4143</v>
      </c>
      <c r="P538" s="407">
        <v>1.4999999999999999E-2</v>
      </c>
      <c r="Q538" s="329" t="s">
        <v>5732</v>
      </c>
      <c r="R538" s="437"/>
      <c r="S538" s="310" t="str">
        <f t="shared" si="56"/>
        <v/>
      </c>
      <c r="T538" s="317" t="s">
        <v>208</v>
      </c>
      <c r="U538" s="317" t="s">
        <v>4272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4147</v>
      </c>
      <c r="BT538" s="117"/>
    </row>
    <row r="539" spans="1:72" ht="15.75" customHeight="1">
      <c r="A539" s="129" t="s">
        <v>17</v>
      </c>
      <c r="B539" s="110" t="s">
        <v>5733</v>
      </c>
      <c r="C539" s="409" t="s">
        <v>5734</v>
      </c>
      <c r="D539" s="311">
        <v>226343</v>
      </c>
      <c r="E539" s="311" t="s">
        <v>18</v>
      </c>
      <c r="F539" s="311" t="s">
        <v>76</v>
      </c>
      <c r="G539" s="311" t="s">
        <v>4483</v>
      </c>
      <c r="H539" s="311" t="str">
        <f>IFERROR(VLOOKUP(G539,'Cadastro de assessores'!A:B,2,FALSE),"Não Cadastrado")</f>
        <v>14294</v>
      </c>
      <c r="I539" s="311"/>
      <c r="J539" s="26" t="s">
        <v>4136</v>
      </c>
      <c r="K539" s="459" t="s">
        <v>215</v>
      </c>
      <c r="L539" s="435">
        <v>44452</v>
      </c>
      <c r="M539" s="435">
        <v>44469</v>
      </c>
      <c r="N539" s="317"/>
      <c r="O539" s="317" t="s">
        <v>4137</v>
      </c>
      <c r="P539" s="407">
        <v>0.02</v>
      </c>
      <c r="Q539" s="178" t="s">
        <v>4845</v>
      </c>
      <c r="R539" s="437"/>
      <c r="S539" s="310" t="str">
        <f t="shared" si="56"/>
        <v>Não Qualificado</v>
      </c>
      <c r="T539" s="317" t="s">
        <v>208</v>
      </c>
      <c r="U539" s="317" t="s">
        <v>4846</v>
      </c>
      <c r="V539" s="317" t="s">
        <v>127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3157</v>
      </c>
      <c r="C540" s="129" t="s">
        <v>5735</v>
      </c>
      <c r="D540" s="310">
        <v>9009128</v>
      </c>
      <c r="E540" s="311" t="s">
        <v>18</v>
      </c>
      <c r="F540" s="311" t="s">
        <v>76</v>
      </c>
      <c r="G540" s="311" t="s">
        <v>77</v>
      </c>
      <c r="H540" s="311">
        <f>IFERROR(VLOOKUP(G540,'Cadastro de assessores'!A:B,2,FALSE),"Não Cadastrado")</f>
        <v>12331</v>
      </c>
      <c r="I540" s="311"/>
      <c r="J540" s="26" t="s">
        <v>4136</v>
      </c>
      <c r="K540" s="310" t="s">
        <v>224</v>
      </c>
      <c r="L540" s="311" t="s">
        <v>3443</v>
      </c>
      <c r="M540" s="436">
        <v>44848</v>
      </c>
      <c r="N540" s="310"/>
      <c r="O540" s="310" t="s">
        <v>4151</v>
      </c>
      <c r="P540" s="407">
        <v>7.0000000000000001E-3</v>
      </c>
      <c r="Q540" s="440"/>
      <c r="R540" s="437"/>
      <c r="S540" s="310"/>
      <c r="T540" s="310" t="s">
        <v>208</v>
      </c>
      <c r="U540" s="310"/>
      <c r="V540" s="310" t="s">
        <v>76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5736</v>
      </c>
      <c r="C541" s="129" t="s">
        <v>5737</v>
      </c>
      <c r="D541" s="310">
        <v>2694253</v>
      </c>
      <c r="E541" s="311" t="s">
        <v>204</v>
      </c>
      <c r="F541" s="311" t="s">
        <v>19</v>
      </c>
      <c r="G541" s="311" t="s">
        <v>1889</v>
      </c>
      <c r="H541" s="311" t="str">
        <f>IFERROR(VLOOKUP(G541,'Cadastro de assessores'!A:B,2,FALSE),"Não Cadastrado")</f>
        <v>17243</v>
      </c>
      <c r="I541" s="311"/>
      <c r="J541" s="26" t="s">
        <v>215</v>
      </c>
      <c r="K541" s="311" t="s">
        <v>215</v>
      </c>
      <c r="L541" s="436">
        <v>44134</v>
      </c>
      <c r="M541" s="436">
        <v>44134</v>
      </c>
      <c r="N541" s="310"/>
      <c r="O541" s="310" t="s">
        <v>4137</v>
      </c>
      <c r="P541" s="407">
        <v>0.02</v>
      </c>
      <c r="Q541" s="440" t="s">
        <v>5738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254</v>
      </c>
      <c r="U541" s="310" t="s">
        <v>4165</v>
      </c>
      <c r="V541" s="310" t="s">
        <v>19</v>
      </c>
      <c r="W541" s="438" t="s">
        <v>4146</v>
      </c>
      <c r="X541" s="438" t="s">
        <v>4146</v>
      </c>
      <c r="Y541" s="438" t="s">
        <v>4146</v>
      </c>
      <c r="Z541" s="438" t="s">
        <v>4146</v>
      </c>
      <c r="AA541" s="438" t="s">
        <v>4146</v>
      </c>
      <c r="AB541" s="438" t="s">
        <v>4146</v>
      </c>
      <c r="AC541" s="438" t="s">
        <v>4146</v>
      </c>
      <c r="AD541" s="438" t="s">
        <v>4146</v>
      </c>
      <c r="AE541" s="438" t="s">
        <v>4146</v>
      </c>
      <c r="AF541" s="438" t="s">
        <v>4146</v>
      </c>
      <c r="AG541" s="438" t="s">
        <v>4146</v>
      </c>
      <c r="AH541" s="438" t="s">
        <v>4146</v>
      </c>
      <c r="AI541" s="438" t="s">
        <v>5739</v>
      </c>
      <c r="AJ541" s="438" t="s">
        <v>5740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5741</v>
      </c>
      <c r="C542" s="129" t="s">
        <v>5742</v>
      </c>
      <c r="D542" s="310">
        <v>4906342</v>
      </c>
      <c r="E542" s="310" t="s">
        <v>18</v>
      </c>
      <c r="F542" s="310" t="s">
        <v>76</v>
      </c>
      <c r="G542" s="310" t="s">
        <v>88</v>
      </c>
      <c r="H542" s="310" t="str">
        <f>IFERROR(VLOOKUP(G542,'Cadastro de assessores'!A:B,2,FALSE),"Não Cadastrado")</f>
        <v>18009</v>
      </c>
      <c r="I542" s="310"/>
      <c r="J542" s="26" t="s">
        <v>206</v>
      </c>
      <c r="K542" s="310" t="s">
        <v>4142</v>
      </c>
      <c r="L542" s="406"/>
      <c r="M542" s="406">
        <v>44294</v>
      </c>
      <c r="N542" s="467">
        <v>44651</v>
      </c>
      <c r="O542" s="317" t="s">
        <v>4137</v>
      </c>
      <c r="P542" s="407">
        <v>0.02</v>
      </c>
      <c r="Q542" s="440" t="s">
        <v>5743</v>
      </c>
      <c r="R542" s="437"/>
      <c r="S542" s="310" t="str">
        <f t="shared" si="57"/>
        <v>Não Qualificado</v>
      </c>
      <c r="T542" s="310" t="s">
        <v>208</v>
      </c>
      <c r="U542" s="310" t="s">
        <v>4195</v>
      </c>
      <c r="V542" s="310" t="s">
        <v>276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3443</v>
      </c>
      <c r="AN542" s="357" t="s">
        <v>3443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3232</v>
      </c>
      <c r="BE542" s="357" t="s">
        <v>3232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4147</v>
      </c>
      <c r="BT542" s="117"/>
    </row>
    <row r="543" spans="1:72" ht="15.75" customHeight="1">
      <c r="A543" s="129" t="s">
        <v>17</v>
      </c>
      <c r="B543" s="110" t="s">
        <v>3172</v>
      </c>
      <c r="C543" s="129" t="s">
        <v>5744</v>
      </c>
      <c r="D543" s="310">
        <v>4733764</v>
      </c>
      <c r="E543" s="310" t="s">
        <v>204</v>
      </c>
      <c r="F543" s="310" t="s">
        <v>19</v>
      </c>
      <c r="G543" s="310" t="s">
        <v>5745</v>
      </c>
      <c r="H543" s="310" t="str">
        <f>IFERROR(VLOOKUP(G543,'Cadastro de assessores'!A:B,2,FALSE),"Não Cadastrado")</f>
        <v>18992</v>
      </c>
      <c r="I543" s="310"/>
      <c r="J543" s="26" t="s">
        <v>206</v>
      </c>
      <c r="K543" s="310" t="s">
        <v>4142</v>
      </c>
      <c r="L543" s="406"/>
      <c r="M543" s="406">
        <v>44209</v>
      </c>
      <c r="N543" s="467">
        <v>44512</v>
      </c>
      <c r="O543" s="317" t="s">
        <v>4191</v>
      </c>
      <c r="P543" s="407">
        <v>8.0000000000000002E-3</v>
      </c>
      <c r="Q543" s="440" t="s">
        <v>5746</v>
      </c>
      <c r="R543" s="437"/>
      <c r="S543" s="310" t="str">
        <f t="shared" si="57"/>
        <v>Não Qualificado</v>
      </c>
      <c r="T543" s="310" t="s">
        <v>208</v>
      </c>
      <c r="U543" s="310" t="s">
        <v>4160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3232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4147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3179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3181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5747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5748</v>
      </c>
      <c r="BK547" s="226" t="s">
        <v>5749</v>
      </c>
      <c r="BL547" s="226" t="s">
        <v>5750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5751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3221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3918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3950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5752</v>
      </c>
      <c r="BJ554" s="226" t="s">
        <v>5753</v>
      </c>
      <c r="BK554" s="226" t="s">
        <v>5754</v>
      </c>
      <c r="BL554" s="226" t="s">
        <v>5754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C1:BN543" xr:uid="{11FF1DD3-013E-451E-9434-BE8C4CD4A774}"/>
    </customSheetView>
    <customSheetView guid="{1B8892E6-B196-4A62-B042-E11BA2A6290B}" filter="1" showAutoFilter="1">
      <pageMargins left="0.511811024" right="0.511811024" top="0.78740157499999996" bottom="0.78740157499999996" header="0.31496062000000002" footer="0.31496062000000002"/>
      <autoFilter ref="C1:BS543" xr:uid="{45F58F79-DBCE-4D8E-800B-E43D327F5DA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5755</v>
      </c>
      <c r="B1" s="666"/>
      <c r="C1" s="666"/>
      <c r="E1" s="517"/>
      <c r="F1" s="517"/>
      <c r="H1" s="678" t="s">
        <v>5756</v>
      </c>
      <c r="I1" s="666"/>
      <c r="K1" s="678" t="s">
        <v>5757</v>
      </c>
      <c r="L1" s="666"/>
      <c r="N1" s="679" t="s">
        <v>5758</v>
      </c>
      <c r="O1" s="666"/>
      <c r="P1" s="516"/>
    </row>
    <row r="2" spans="1:16">
      <c r="A2" s="518" t="s">
        <v>1</v>
      </c>
      <c r="B2" s="519" t="s">
        <v>0</v>
      </c>
      <c r="C2" s="519" t="s">
        <v>5759</v>
      </c>
      <c r="E2" s="520" t="s">
        <v>5760</v>
      </c>
      <c r="F2" s="521">
        <v>45706</v>
      </c>
      <c r="H2" s="518" t="s">
        <v>1</v>
      </c>
      <c r="I2" s="519" t="s">
        <v>5759</v>
      </c>
      <c r="K2" s="518" t="s">
        <v>1</v>
      </c>
      <c r="L2" s="519" t="s">
        <v>5759</v>
      </c>
      <c r="N2" s="519" t="s">
        <v>1</v>
      </c>
      <c r="O2" s="519" t="s">
        <v>5759</v>
      </c>
      <c r="P2" s="522"/>
    </row>
    <row r="3" spans="1:16" ht="14.25">
      <c r="A3" s="523" t="s">
        <v>1517</v>
      </c>
      <c r="B3" s="524" t="s">
        <v>5761</v>
      </c>
      <c r="C3" s="525">
        <v>15967365.16</v>
      </c>
      <c r="H3" s="417">
        <v>579904</v>
      </c>
      <c r="I3" s="526">
        <v>0</v>
      </c>
      <c r="K3" s="400">
        <v>11005560</v>
      </c>
      <c r="L3" s="526">
        <v>3350047.17</v>
      </c>
      <c r="N3" s="524">
        <v>87474</v>
      </c>
      <c r="O3" s="525">
        <v>593915.41280000005</v>
      </c>
      <c r="P3" s="527"/>
    </row>
    <row r="4" spans="1:16" ht="14.25">
      <c r="A4" s="523" t="s">
        <v>538</v>
      </c>
      <c r="B4" s="524" t="s">
        <v>5762</v>
      </c>
      <c r="C4" s="525">
        <v>9749074.8300000001</v>
      </c>
      <c r="H4" s="417">
        <v>36881</v>
      </c>
      <c r="I4" s="526">
        <v>0</v>
      </c>
      <c r="K4" s="400">
        <v>10940590</v>
      </c>
      <c r="L4" s="526">
        <v>564233.71</v>
      </c>
      <c r="N4" s="524">
        <v>89660</v>
      </c>
      <c r="O4" s="525">
        <v>246456.40030000001</v>
      </c>
      <c r="P4" s="527"/>
    </row>
    <row r="5" spans="1:16" ht="14.25">
      <c r="A5" s="523" t="s">
        <v>510</v>
      </c>
      <c r="B5" s="524" t="s">
        <v>5763</v>
      </c>
      <c r="C5" s="525">
        <v>6623978.2400000002</v>
      </c>
      <c r="H5" s="417">
        <v>34899</v>
      </c>
      <c r="I5" s="526">
        <v>0</v>
      </c>
      <c r="K5" s="400" t="s">
        <v>3923</v>
      </c>
      <c r="L5" s="526">
        <v>0</v>
      </c>
      <c r="N5" s="524">
        <v>474990</v>
      </c>
      <c r="O5" s="525">
        <v>1265813.73</v>
      </c>
      <c r="P5" s="527"/>
    </row>
    <row r="6" spans="1:16" ht="14.25">
      <c r="A6" s="523" t="s">
        <v>1782</v>
      </c>
      <c r="B6" s="524" t="s">
        <v>5764</v>
      </c>
      <c r="C6" s="525">
        <v>4848667.2</v>
      </c>
      <c r="H6" s="417">
        <v>439947</v>
      </c>
      <c r="I6" s="526">
        <v>0</v>
      </c>
      <c r="K6" s="400">
        <v>10982276</v>
      </c>
      <c r="L6" s="526">
        <v>9188587.1799999997</v>
      </c>
      <c r="N6" s="524">
        <v>750425</v>
      </c>
      <c r="O6" s="525">
        <v>826548.3443</v>
      </c>
      <c r="P6" s="527"/>
    </row>
    <row r="7" spans="1:16" ht="14.25">
      <c r="A7" s="523" t="s">
        <v>618</v>
      </c>
      <c r="B7" s="524" t="s">
        <v>5765</v>
      </c>
      <c r="C7" s="525">
        <v>4217086.91</v>
      </c>
      <c r="H7" s="417">
        <v>442725</v>
      </c>
      <c r="I7" s="526">
        <v>55960.58</v>
      </c>
      <c r="K7" s="400" t="s">
        <v>3927</v>
      </c>
      <c r="L7" s="526">
        <v>0</v>
      </c>
      <c r="M7" s="527"/>
      <c r="N7" s="524">
        <v>750733</v>
      </c>
      <c r="O7" s="525">
        <v>212859.46580000001</v>
      </c>
      <c r="P7" s="527"/>
    </row>
    <row r="8" spans="1:16" ht="14.25">
      <c r="A8" s="523" t="s">
        <v>984</v>
      </c>
      <c r="B8" s="524" t="s">
        <v>5766</v>
      </c>
      <c r="C8" s="525">
        <v>4132920.48</v>
      </c>
      <c r="H8" s="417">
        <v>421731</v>
      </c>
      <c r="I8" s="526">
        <v>20669.64</v>
      </c>
      <c r="K8" s="400">
        <v>3844136</v>
      </c>
      <c r="L8" s="526">
        <v>54920.75</v>
      </c>
      <c r="M8" s="527"/>
      <c r="N8" s="524">
        <v>2037686</v>
      </c>
      <c r="O8" s="525">
        <v>302751.72940000001</v>
      </c>
      <c r="P8" s="527"/>
    </row>
    <row r="9" spans="1:16" ht="14.25">
      <c r="A9" s="523" t="s">
        <v>1918</v>
      </c>
      <c r="B9" s="524" t="s">
        <v>5767</v>
      </c>
      <c r="C9" s="525">
        <v>3991123.79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2146957</v>
      </c>
      <c r="O9" s="525">
        <v>1228105.338</v>
      </c>
      <c r="P9" s="527"/>
    </row>
    <row r="10" spans="1:16" ht="14.25">
      <c r="A10" s="523" t="s">
        <v>621</v>
      </c>
      <c r="B10" s="524" t="s">
        <v>5768</v>
      </c>
      <c r="C10" s="525">
        <v>3966191.74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2375512</v>
      </c>
      <c r="O10" s="525">
        <v>34451.935420000002</v>
      </c>
      <c r="P10" s="527"/>
    </row>
    <row r="11" spans="1:16" ht="14.25">
      <c r="A11" s="523" t="s">
        <v>918</v>
      </c>
      <c r="B11" s="524" t="s">
        <v>5769</v>
      </c>
      <c r="C11" s="525">
        <v>3908379.48</v>
      </c>
      <c r="H11" s="417">
        <v>420111</v>
      </c>
      <c r="I11" s="526">
        <v>0</v>
      </c>
      <c r="K11" s="400">
        <v>11071318</v>
      </c>
      <c r="L11" s="526">
        <v>364328.33</v>
      </c>
      <c r="N11" s="524">
        <v>2379924</v>
      </c>
      <c r="O11" s="525">
        <v>2142.36</v>
      </c>
      <c r="P11" s="527"/>
    </row>
    <row r="12" spans="1:16" ht="14.25">
      <c r="A12" s="523" t="s">
        <v>1037</v>
      </c>
      <c r="B12" s="524" t="s">
        <v>5770</v>
      </c>
      <c r="C12" s="525">
        <v>3825846.23</v>
      </c>
      <c r="H12" s="417">
        <v>47785</v>
      </c>
      <c r="I12" s="417">
        <v>0</v>
      </c>
      <c r="K12" s="400" t="s">
        <v>3932</v>
      </c>
      <c r="L12" s="526">
        <v>0</v>
      </c>
      <c r="N12" s="524">
        <v>2427743</v>
      </c>
      <c r="O12" s="525">
        <v>375644.62070000003</v>
      </c>
      <c r="P12" s="527"/>
    </row>
    <row r="13" spans="1:16" ht="14.25">
      <c r="A13" s="523" t="s">
        <v>2377</v>
      </c>
      <c r="B13" s="524" t="s">
        <v>5771</v>
      </c>
      <c r="C13" s="525">
        <v>3697527.89</v>
      </c>
      <c r="H13" s="417">
        <v>49819</v>
      </c>
      <c r="I13" s="417">
        <v>0</v>
      </c>
      <c r="K13" s="400">
        <v>11026371</v>
      </c>
      <c r="L13" s="526">
        <v>3259807.68</v>
      </c>
      <c r="N13" s="524">
        <v>2570762</v>
      </c>
      <c r="O13" s="525">
        <v>599014.9473</v>
      </c>
      <c r="P13" s="527"/>
    </row>
    <row r="14" spans="1:16" ht="14.25">
      <c r="A14" s="523" t="s">
        <v>2612</v>
      </c>
      <c r="B14" s="524" t="s">
        <v>3230</v>
      </c>
      <c r="C14" s="525">
        <v>3490919.7</v>
      </c>
      <c r="H14" s="417">
        <v>379151</v>
      </c>
      <c r="I14" s="526">
        <v>270740.09999999998</v>
      </c>
      <c r="K14" s="400" t="s">
        <v>3935</v>
      </c>
      <c r="L14" s="526">
        <v>86869.45</v>
      </c>
      <c r="N14" s="524">
        <v>2570963</v>
      </c>
      <c r="O14" s="525">
        <v>988025.89910000004</v>
      </c>
      <c r="P14" s="527"/>
    </row>
    <row r="15" spans="1:16" ht="14.25">
      <c r="A15" s="523" t="s">
        <v>649</v>
      </c>
      <c r="B15" s="524" t="s">
        <v>3919</v>
      </c>
      <c r="C15" s="525">
        <v>3431218.15</v>
      </c>
      <c r="H15" s="417">
        <v>253852</v>
      </c>
      <c r="I15" s="417">
        <v>0</v>
      </c>
      <c r="K15" s="400" t="s">
        <v>3937</v>
      </c>
      <c r="L15" s="526">
        <v>0</v>
      </c>
      <c r="N15" s="524">
        <v>2679780</v>
      </c>
      <c r="O15" s="525">
        <v>2111169.3489999999</v>
      </c>
      <c r="P15" s="527"/>
    </row>
    <row r="16" spans="1:16" ht="14.25">
      <c r="A16" s="523" t="s">
        <v>2221</v>
      </c>
      <c r="B16" s="524" t="s">
        <v>5772</v>
      </c>
      <c r="C16" s="525">
        <v>3193549.88</v>
      </c>
      <c r="H16" s="417">
        <v>34380</v>
      </c>
      <c r="I16" s="526">
        <v>0</v>
      </c>
      <c r="M16" s="527"/>
      <c r="N16" s="524">
        <v>2694253</v>
      </c>
      <c r="O16" s="525">
        <v>587836.22</v>
      </c>
      <c r="P16" s="527"/>
    </row>
    <row r="17" spans="1:16" ht="14.25">
      <c r="A17" s="523" t="s">
        <v>1207</v>
      </c>
      <c r="B17" s="524" t="s">
        <v>5773</v>
      </c>
      <c r="C17" s="525">
        <v>2478254.31</v>
      </c>
      <c r="H17" s="417">
        <v>578360</v>
      </c>
      <c r="I17" s="417">
        <v>0</v>
      </c>
      <c r="M17" s="527"/>
      <c r="N17" s="524">
        <v>3345620</v>
      </c>
      <c r="O17" s="525">
        <v>217321.58</v>
      </c>
      <c r="P17" s="527"/>
    </row>
    <row r="18" spans="1:16" ht="14.25">
      <c r="A18" s="523" t="s">
        <v>3064</v>
      </c>
      <c r="B18" s="524" t="s">
        <v>5774</v>
      </c>
      <c r="C18" s="525">
        <v>2275080.65</v>
      </c>
      <c r="H18" s="417">
        <v>32319</v>
      </c>
      <c r="I18" s="526">
        <v>12932.42</v>
      </c>
      <c r="M18" s="527"/>
      <c r="N18" s="524">
        <v>3426143</v>
      </c>
      <c r="O18" s="525">
        <v>35465.89</v>
      </c>
      <c r="P18" s="527"/>
    </row>
    <row r="19" spans="1:16" ht="14.25">
      <c r="A19" s="523" t="s">
        <v>1671</v>
      </c>
      <c r="B19" s="524" t="s">
        <v>5775</v>
      </c>
      <c r="C19" s="525">
        <v>2271503.39</v>
      </c>
      <c r="H19" s="417">
        <v>36944</v>
      </c>
      <c r="I19" s="526">
        <v>94624.01</v>
      </c>
      <c r="N19" s="524">
        <v>3671989</v>
      </c>
      <c r="O19" s="525">
        <v>402234.20819999999</v>
      </c>
      <c r="P19" s="527"/>
    </row>
    <row r="20" spans="1:16" ht="14.25">
      <c r="A20" s="523" t="s">
        <v>2269</v>
      </c>
      <c r="B20" s="524" t="s">
        <v>4621</v>
      </c>
      <c r="C20" s="525">
        <v>2194701.04</v>
      </c>
      <c r="H20" s="417">
        <v>446649</v>
      </c>
      <c r="I20" s="417">
        <v>3.69</v>
      </c>
      <c r="N20" s="524">
        <v>3723914</v>
      </c>
      <c r="O20" s="525">
        <v>228420.93</v>
      </c>
      <c r="P20" s="527"/>
    </row>
    <row r="21" spans="1:16" ht="15.75" customHeight="1">
      <c r="A21" s="523" t="s">
        <v>1726</v>
      </c>
      <c r="B21" s="524" t="s">
        <v>5776</v>
      </c>
      <c r="C21" s="525">
        <v>2166638.4300000002</v>
      </c>
      <c r="H21" s="417">
        <v>352574</v>
      </c>
      <c r="I21" s="417">
        <v>0</v>
      </c>
      <c r="N21" s="524">
        <v>3862487</v>
      </c>
      <c r="O21" s="525">
        <v>229158.52290000001</v>
      </c>
      <c r="P21" s="527"/>
    </row>
    <row r="22" spans="1:16" ht="15.75" customHeight="1">
      <c r="A22" s="523" t="s">
        <v>271</v>
      </c>
      <c r="B22" s="524" t="s">
        <v>5777</v>
      </c>
      <c r="C22" s="525">
        <v>2155441.19</v>
      </c>
      <c r="H22" s="417">
        <v>34467</v>
      </c>
      <c r="I22" s="417">
        <v>0</v>
      </c>
      <c r="N22" s="524">
        <v>4097264</v>
      </c>
      <c r="O22" s="525">
        <v>644832.46100000001</v>
      </c>
      <c r="P22" s="527"/>
    </row>
    <row r="23" spans="1:16" ht="15.75" customHeight="1">
      <c r="A23" s="523" t="s">
        <v>1017</v>
      </c>
      <c r="B23" s="524" t="s">
        <v>5778</v>
      </c>
      <c r="C23" s="525">
        <v>2073664.62</v>
      </c>
      <c r="H23" s="417">
        <v>32262</v>
      </c>
      <c r="I23" s="417">
        <v>0</v>
      </c>
      <c r="N23" s="417">
        <v>4114582</v>
      </c>
      <c r="O23" s="417">
        <v>201263.2689</v>
      </c>
    </row>
    <row r="24" spans="1:16" ht="15.75" customHeight="1">
      <c r="A24" s="523" t="s">
        <v>519</v>
      </c>
      <c r="B24" s="524" t="s">
        <v>5779</v>
      </c>
      <c r="C24" s="525">
        <v>2036648.88</v>
      </c>
      <c r="H24" s="417">
        <v>293395</v>
      </c>
      <c r="I24" s="417">
        <v>0</v>
      </c>
      <c r="N24" s="417">
        <v>4334650</v>
      </c>
      <c r="O24" s="417">
        <v>450119.647</v>
      </c>
    </row>
    <row r="25" spans="1:16" ht="15.75" customHeight="1">
      <c r="A25" s="523" t="s">
        <v>726</v>
      </c>
      <c r="B25" s="524" t="s">
        <v>5780</v>
      </c>
      <c r="C25" s="525">
        <v>1993871.24</v>
      </c>
      <c r="H25" s="417">
        <v>33002</v>
      </c>
      <c r="I25" s="526">
        <v>0</v>
      </c>
      <c r="N25" s="417">
        <v>4574738</v>
      </c>
      <c r="O25" s="417">
        <v>1077900.5330000001</v>
      </c>
    </row>
    <row r="26" spans="1:16" ht="15.75" customHeight="1">
      <c r="A26" s="523" t="s">
        <v>2365</v>
      </c>
      <c r="B26" s="524" t="s">
        <v>5781</v>
      </c>
      <c r="C26" s="525">
        <v>1987110.5</v>
      </c>
      <c r="H26" s="417">
        <v>627408</v>
      </c>
      <c r="I26" s="417">
        <v>0</v>
      </c>
      <c r="N26" s="417">
        <v>4660824</v>
      </c>
      <c r="O26" s="417">
        <v>195174.52189999999</v>
      </c>
    </row>
    <row r="27" spans="1:16" ht="15.75" customHeight="1">
      <c r="A27" s="523" t="s">
        <v>2379</v>
      </c>
      <c r="B27" s="524" t="s">
        <v>5782</v>
      </c>
      <c r="C27" s="525">
        <v>1973945.6</v>
      </c>
      <c r="H27" s="417">
        <v>624508</v>
      </c>
      <c r="I27" s="417">
        <v>0</v>
      </c>
      <c r="N27" s="417">
        <v>4862996</v>
      </c>
      <c r="O27" s="417">
        <v>1324393.165</v>
      </c>
    </row>
    <row r="28" spans="1:16" ht="15.75" customHeight="1">
      <c r="A28" s="523" t="s">
        <v>2249</v>
      </c>
      <c r="B28" s="524" t="s">
        <v>5772</v>
      </c>
      <c r="C28" s="525">
        <v>1912863.29</v>
      </c>
      <c r="H28" s="417">
        <v>270211</v>
      </c>
      <c r="I28" s="417">
        <v>339.23</v>
      </c>
      <c r="N28" s="417">
        <v>5612032</v>
      </c>
      <c r="O28" s="417">
        <v>562727.31220000004</v>
      </c>
    </row>
    <row r="29" spans="1:16" ht="15.75" customHeight="1">
      <c r="A29" s="523" t="s">
        <v>1532</v>
      </c>
      <c r="B29" s="524" t="s">
        <v>5783</v>
      </c>
      <c r="C29" s="525">
        <v>1889402.14</v>
      </c>
      <c r="H29" s="417">
        <v>451734</v>
      </c>
      <c r="I29" s="526">
        <v>0</v>
      </c>
      <c r="N29" s="417">
        <v>5627240</v>
      </c>
      <c r="O29" s="417">
        <v>-11.82</v>
      </c>
    </row>
    <row r="30" spans="1:16" ht="15.75" customHeight="1">
      <c r="A30" s="523" t="s">
        <v>2759</v>
      </c>
      <c r="B30" s="524" t="s">
        <v>5784</v>
      </c>
      <c r="C30" s="525">
        <v>1866314.75</v>
      </c>
      <c r="H30" s="417">
        <v>624134</v>
      </c>
      <c r="I30" s="417">
        <v>0</v>
      </c>
      <c r="N30" s="417">
        <v>5637768</v>
      </c>
      <c r="O30" s="417">
        <v>6274225.0190000003</v>
      </c>
    </row>
    <row r="31" spans="1:16" ht="15.75" customHeight="1">
      <c r="A31" s="523" t="s">
        <v>1838</v>
      </c>
      <c r="B31" s="524" t="s">
        <v>5785</v>
      </c>
      <c r="C31" s="525">
        <v>1845391.09</v>
      </c>
      <c r="H31" s="417">
        <v>35841</v>
      </c>
      <c r="I31" s="417">
        <v>0</v>
      </c>
      <c r="N31" s="417">
        <v>6853541</v>
      </c>
      <c r="O31" s="417">
        <v>1289962.0889999999</v>
      </c>
    </row>
    <row r="32" spans="1:16" ht="15.75" customHeight="1">
      <c r="A32" s="523" t="s">
        <v>2360</v>
      </c>
      <c r="B32" s="524" t="s">
        <v>5786</v>
      </c>
      <c r="C32" s="525">
        <v>1822509.66</v>
      </c>
      <c r="H32" s="417">
        <v>36284</v>
      </c>
      <c r="I32" s="417">
        <v>0</v>
      </c>
      <c r="N32" s="417">
        <v>7519150</v>
      </c>
      <c r="O32" s="417">
        <v>0</v>
      </c>
    </row>
    <row r="33" spans="1:15" ht="15.75" customHeight="1">
      <c r="A33" s="523" t="s">
        <v>1905</v>
      </c>
      <c r="B33" s="524" t="s">
        <v>5787</v>
      </c>
      <c r="C33" s="525">
        <v>1741837.26</v>
      </c>
      <c r="H33" s="417">
        <v>46477</v>
      </c>
      <c r="I33" s="417">
        <v>0</v>
      </c>
      <c r="N33" s="417">
        <v>8424641</v>
      </c>
      <c r="O33" s="417">
        <v>414476.26579999999</v>
      </c>
    </row>
    <row r="34" spans="1:15" ht="15.75" customHeight="1">
      <c r="A34" s="523" t="s">
        <v>2363</v>
      </c>
      <c r="B34" s="524" t="s">
        <v>5786</v>
      </c>
      <c r="C34" s="525">
        <v>1720277.85</v>
      </c>
      <c r="H34" s="417">
        <v>39943</v>
      </c>
      <c r="I34" s="417">
        <v>0</v>
      </c>
      <c r="N34" s="417">
        <v>8625760</v>
      </c>
      <c r="O34" s="417">
        <v>1446063.22</v>
      </c>
    </row>
    <row r="35" spans="1:15" ht="15.75" customHeight="1">
      <c r="A35" s="523" t="s">
        <v>444</v>
      </c>
      <c r="B35" s="524" t="s">
        <v>5788</v>
      </c>
      <c r="C35" s="525">
        <v>1679892.22</v>
      </c>
      <c r="H35" s="417">
        <v>32049</v>
      </c>
      <c r="I35" s="417">
        <v>0</v>
      </c>
      <c r="N35" s="417">
        <v>9023091</v>
      </c>
      <c r="O35" s="417">
        <v>362277.34100000001</v>
      </c>
    </row>
    <row r="36" spans="1:15" ht="15.75" customHeight="1">
      <c r="A36" s="523" t="s">
        <v>1389</v>
      </c>
      <c r="B36" s="524" t="s">
        <v>5789</v>
      </c>
      <c r="C36" s="525">
        <v>1637254.88</v>
      </c>
      <c r="H36" s="417">
        <v>35069</v>
      </c>
      <c r="I36" s="417">
        <v>0</v>
      </c>
      <c r="N36" s="417">
        <v>9071920</v>
      </c>
      <c r="O36" s="417">
        <v>111469.4941</v>
      </c>
    </row>
    <row r="37" spans="1:15" ht="15.75" customHeight="1">
      <c r="A37" s="523" t="s">
        <v>2449</v>
      </c>
      <c r="B37" s="524" t="s">
        <v>5790</v>
      </c>
      <c r="C37" s="525">
        <v>1623635.46</v>
      </c>
      <c r="H37" s="417">
        <v>32441</v>
      </c>
      <c r="I37" s="417">
        <v>0</v>
      </c>
      <c r="N37" s="417">
        <v>9389773</v>
      </c>
      <c r="O37" s="417">
        <v>97480.07</v>
      </c>
    </row>
    <row r="38" spans="1:15" ht="15.75" customHeight="1">
      <c r="A38" s="523" t="s">
        <v>2342</v>
      </c>
      <c r="B38" s="524" t="s">
        <v>5791</v>
      </c>
      <c r="C38" s="525">
        <v>1607927.14</v>
      </c>
      <c r="H38" s="417">
        <v>37718</v>
      </c>
      <c r="I38" s="417">
        <v>0</v>
      </c>
      <c r="N38" s="417">
        <v>12398948</v>
      </c>
      <c r="O38" s="417">
        <v>184317.78810000001</v>
      </c>
    </row>
    <row r="39" spans="1:15" ht="15.75" customHeight="1">
      <c r="A39" s="523" t="s">
        <v>2938</v>
      </c>
      <c r="B39" s="524" t="s">
        <v>5792</v>
      </c>
      <c r="C39" s="525">
        <v>1604831.31</v>
      </c>
      <c r="H39" s="417">
        <v>33153</v>
      </c>
      <c r="I39" s="526">
        <v>0</v>
      </c>
      <c r="N39" s="417">
        <v>12630126</v>
      </c>
      <c r="O39" s="417">
        <v>296516.88819999999</v>
      </c>
    </row>
    <row r="40" spans="1:15" ht="15.75" customHeight="1">
      <c r="A40" s="523" t="s">
        <v>1326</v>
      </c>
      <c r="B40" s="524" t="s">
        <v>5793</v>
      </c>
      <c r="C40" s="525">
        <v>1563313.8</v>
      </c>
      <c r="H40" s="417">
        <v>474439</v>
      </c>
      <c r="I40" s="526">
        <v>0</v>
      </c>
      <c r="N40" s="417">
        <v>13606804</v>
      </c>
      <c r="O40" s="417">
        <v>0</v>
      </c>
    </row>
    <row r="41" spans="1:15" ht="15.75" customHeight="1">
      <c r="A41" s="523" t="s">
        <v>419</v>
      </c>
      <c r="B41" s="524" t="s">
        <v>5794</v>
      </c>
      <c r="C41" s="525">
        <v>1533625.3</v>
      </c>
      <c r="H41" s="417">
        <v>424833</v>
      </c>
      <c r="I41" s="526">
        <v>139493.45000000001</v>
      </c>
      <c r="N41" s="417">
        <v>14411211</v>
      </c>
      <c r="O41" s="417">
        <v>0</v>
      </c>
    </row>
    <row r="42" spans="1:15" ht="15.75" customHeight="1">
      <c r="A42" s="523" t="s">
        <v>1510</v>
      </c>
      <c r="B42" s="524" t="s">
        <v>5795</v>
      </c>
      <c r="C42" s="525">
        <v>1503424.26</v>
      </c>
      <c r="H42" s="417">
        <v>253798</v>
      </c>
      <c r="I42" s="526">
        <v>0</v>
      </c>
      <c r="N42" s="417">
        <v>15463905</v>
      </c>
      <c r="O42" s="417">
        <v>22871.89</v>
      </c>
    </row>
    <row r="43" spans="1:15" ht="15.75" customHeight="1">
      <c r="A43" s="523" t="s">
        <v>2164</v>
      </c>
      <c r="B43" s="524" t="s">
        <v>5796</v>
      </c>
      <c r="C43" s="525">
        <v>1484406.4</v>
      </c>
      <c r="H43" s="417">
        <v>32208</v>
      </c>
      <c r="I43" s="526">
        <v>0</v>
      </c>
      <c r="N43" s="417">
        <v>15466228</v>
      </c>
      <c r="O43" s="417">
        <v>0</v>
      </c>
    </row>
    <row r="44" spans="1:15" ht="15.75" customHeight="1">
      <c r="A44" s="523" t="s">
        <v>862</v>
      </c>
      <c r="B44" s="524" t="s">
        <v>5797</v>
      </c>
      <c r="C44" s="525">
        <v>1483792.52</v>
      </c>
      <c r="H44" s="417">
        <v>48783</v>
      </c>
      <c r="I44" s="417">
        <v>0</v>
      </c>
      <c r="N44" s="417">
        <v>15919404</v>
      </c>
      <c r="O44" s="417">
        <v>261741.37210000001</v>
      </c>
    </row>
    <row r="45" spans="1:15" ht="15.75" customHeight="1">
      <c r="A45" s="523" t="s">
        <v>1449</v>
      </c>
      <c r="B45" s="524" t="s">
        <v>5798</v>
      </c>
      <c r="C45" s="525">
        <v>1481317.06</v>
      </c>
      <c r="H45" s="417">
        <v>441042</v>
      </c>
      <c r="I45" s="526">
        <v>0</v>
      </c>
      <c r="N45" s="417">
        <v>17006336</v>
      </c>
      <c r="O45" s="417">
        <v>0</v>
      </c>
    </row>
    <row r="46" spans="1:15" ht="15.75" customHeight="1">
      <c r="A46" s="523" t="s">
        <v>2505</v>
      </c>
      <c r="B46" s="524" t="s">
        <v>5799</v>
      </c>
      <c r="C46" s="525">
        <v>1474682.74</v>
      </c>
      <c r="H46" s="417">
        <v>455761</v>
      </c>
      <c r="I46" s="417">
        <v>0</v>
      </c>
      <c r="N46" s="417"/>
    </row>
    <row r="47" spans="1:15" ht="15.75" customHeight="1">
      <c r="A47" s="523" t="s">
        <v>1515</v>
      </c>
      <c r="B47" s="524" t="s">
        <v>5800</v>
      </c>
      <c r="C47" s="525">
        <v>1460789.09</v>
      </c>
      <c r="H47" s="417">
        <v>362237</v>
      </c>
      <c r="I47" s="417">
        <v>0</v>
      </c>
      <c r="N47" s="417"/>
    </row>
    <row r="48" spans="1:15" ht="15.75" customHeight="1">
      <c r="A48" s="523" t="s">
        <v>2503</v>
      </c>
      <c r="B48" s="524" t="s">
        <v>5799</v>
      </c>
      <c r="C48" s="525">
        <v>1452650.65</v>
      </c>
      <c r="H48" s="417">
        <v>36371</v>
      </c>
      <c r="I48" s="417">
        <v>0</v>
      </c>
      <c r="N48" s="417"/>
    </row>
    <row r="49" spans="1:14" ht="15.75" customHeight="1">
      <c r="A49" s="523" t="s">
        <v>2885</v>
      </c>
      <c r="B49" s="524" t="s">
        <v>5801</v>
      </c>
      <c r="C49" s="525">
        <v>1435492.26</v>
      </c>
      <c r="H49" s="417">
        <v>560488</v>
      </c>
      <c r="I49" s="417">
        <v>0</v>
      </c>
      <c r="N49" s="417"/>
    </row>
    <row r="50" spans="1:14" ht="15.75" customHeight="1">
      <c r="A50" s="523" t="s">
        <v>2344</v>
      </c>
      <c r="B50" s="524" t="s">
        <v>5791</v>
      </c>
      <c r="C50" s="525">
        <v>1411047.83</v>
      </c>
      <c r="H50" s="417">
        <v>266130</v>
      </c>
      <c r="I50" s="526">
        <v>0</v>
      </c>
      <c r="N50" s="417"/>
    </row>
    <row r="51" spans="1:14" ht="15.75" customHeight="1">
      <c r="A51" s="523" t="s">
        <v>1291</v>
      </c>
      <c r="B51" s="524" t="s">
        <v>5802</v>
      </c>
      <c r="C51" s="525">
        <v>1404781.75</v>
      </c>
      <c r="H51" s="417">
        <v>435801</v>
      </c>
      <c r="I51" s="526">
        <v>237436.39</v>
      </c>
      <c r="N51" s="417"/>
    </row>
    <row r="52" spans="1:14" ht="15.75" customHeight="1">
      <c r="A52" s="523" t="s">
        <v>1470</v>
      </c>
      <c r="B52" s="524" t="s">
        <v>5803</v>
      </c>
      <c r="C52" s="525">
        <v>1397570.98</v>
      </c>
      <c r="H52" s="417">
        <v>363494</v>
      </c>
      <c r="I52" s="417">
        <v>0</v>
      </c>
      <c r="N52" s="417"/>
    </row>
    <row r="53" spans="1:14" ht="15.75" customHeight="1">
      <c r="A53" s="523" t="s">
        <v>2210</v>
      </c>
      <c r="B53" s="524" t="s">
        <v>5772</v>
      </c>
      <c r="C53" s="525">
        <v>1391985.37</v>
      </c>
      <c r="H53" s="417">
        <v>79850</v>
      </c>
      <c r="I53" s="417">
        <v>0</v>
      </c>
      <c r="N53" s="417"/>
    </row>
    <row r="54" spans="1:14" ht="15.75" customHeight="1">
      <c r="A54" s="523" t="s">
        <v>1962</v>
      </c>
      <c r="B54" s="524" t="s">
        <v>5804</v>
      </c>
      <c r="C54" s="525">
        <v>1359953.29</v>
      </c>
      <c r="H54" s="417">
        <v>449049</v>
      </c>
      <c r="I54" s="417">
        <v>0</v>
      </c>
      <c r="N54" s="417"/>
    </row>
    <row r="55" spans="1:14" ht="15.75" customHeight="1">
      <c r="A55" s="523" t="s">
        <v>2403</v>
      </c>
      <c r="B55" s="524" t="s">
        <v>5805</v>
      </c>
      <c r="C55" s="525">
        <v>1309033.67</v>
      </c>
      <c r="H55" s="417">
        <v>338439</v>
      </c>
      <c r="I55" s="417">
        <v>0</v>
      </c>
      <c r="N55" s="417"/>
    </row>
    <row r="56" spans="1:14" ht="15.75" customHeight="1">
      <c r="A56" s="523" t="s">
        <v>1658</v>
      </c>
      <c r="B56" s="524" t="s">
        <v>82</v>
      </c>
      <c r="C56" s="525">
        <v>1260016.3700000001</v>
      </c>
      <c r="H56" s="417">
        <v>36791</v>
      </c>
      <c r="I56" s="417">
        <v>0</v>
      </c>
      <c r="N56" s="417"/>
    </row>
    <row r="57" spans="1:14" ht="15.75" customHeight="1">
      <c r="A57" s="523" t="s">
        <v>241</v>
      </c>
      <c r="B57" s="524" t="s">
        <v>5806</v>
      </c>
      <c r="C57" s="525">
        <v>1258618.95</v>
      </c>
      <c r="H57" s="417">
        <v>32374</v>
      </c>
      <c r="I57" s="417">
        <v>0</v>
      </c>
      <c r="N57" s="417"/>
    </row>
    <row r="58" spans="1:14" ht="15.75" customHeight="1">
      <c r="A58" s="523" t="s">
        <v>848</v>
      </c>
      <c r="B58" s="524" t="s">
        <v>5807</v>
      </c>
      <c r="C58" s="525">
        <v>1252026.47</v>
      </c>
      <c r="H58" s="417">
        <v>362767</v>
      </c>
      <c r="I58" s="526">
        <v>0</v>
      </c>
      <c r="N58" s="417"/>
    </row>
    <row r="59" spans="1:14" ht="15.75" customHeight="1">
      <c r="A59" s="523" t="s">
        <v>1140</v>
      </c>
      <c r="B59" s="524" t="s">
        <v>5808</v>
      </c>
      <c r="C59" s="525">
        <v>1250486.51</v>
      </c>
      <c r="H59" s="417">
        <v>38407</v>
      </c>
      <c r="I59" s="526">
        <v>0</v>
      </c>
      <c r="N59" s="417"/>
    </row>
    <row r="60" spans="1:14" ht="15.75" customHeight="1">
      <c r="A60" s="523" t="s">
        <v>2108</v>
      </c>
      <c r="B60" s="524" t="s">
        <v>5809</v>
      </c>
      <c r="C60" s="525">
        <v>1207564.29</v>
      </c>
      <c r="H60" s="417">
        <v>446581</v>
      </c>
      <c r="I60" s="526">
        <v>531702.29</v>
      </c>
      <c r="N60" s="417"/>
    </row>
    <row r="61" spans="1:14" ht="15.75" customHeight="1">
      <c r="A61" s="523" t="s">
        <v>3049</v>
      </c>
      <c r="B61" s="524" t="s">
        <v>5810</v>
      </c>
      <c r="C61" s="525">
        <v>1199884.78</v>
      </c>
      <c r="H61" s="417">
        <v>295437</v>
      </c>
      <c r="I61" s="417">
        <v>0</v>
      </c>
      <c r="N61" s="417"/>
    </row>
    <row r="62" spans="1:14" ht="15.75" customHeight="1">
      <c r="A62" s="523" t="s">
        <v>2599</v>
      </c>
      <c r="B62" s="524" t="s">
        <v>5811</v>
      </c>
      <c r="C62" s="525">
        <v>1196143.8899999999</v>
      </c>
      <c r="H62" s="417">
        <v>254180</v>
      </c>
      <c r="I62" s="526">
        <v>188825.97</v>
      </c>
      <c r="N62" s="417"/>
    </row>
    <row r="63" spans="1:14" ht="15.75" customHeight="1">
      <c r="A63" s="523" t="s">
        <v>2240</v>
      </c>
      <c r="B63" s="524" t="s">
        <v>5772</v>
      </c>
      <c r="C63" s="525">
        <v>1183649.05</v>
      </c>
      <c r="H63" s="417">
        <v>578866</v>
      </c>
      <c r="I63" s="526">
        <v>299580.23</v>
      </c>
      <c r="N63" s="417"/>
    </row>
    <row r="64" spans="1:14" ht="15.75" customHeight="1">
      <c r="A64" s="523" t="s">
        <v>953</v>
      </c>
      <c r="B64" s="524" t="s">
        <v>5812</v>
      </c>
      <c r="C64" s="525">
        <v>1117465.72</v>
      </c>
      <c r="H64" s="417">
        <v>579753</v>
      </c>
      <c r="I64" s="526">
        <v>168260.37</v>
      </c>
      <c r="N64" s="417"/>
    </row>
    <row r="65" spans="1:14" ht="15.75" customHeight="1">
      <c r="A65" s="523" t="s">
        <v>2569</v>
      </c>
      <c r="B65" s="524" t="s">
        <v>5813</v>
      </c>
      <c r="C65" s="525">
        <v>1110323.22</v>
      </c>
      <c r="H65" s="417">
        <v>368767</v>
      </c>
      <c r="I65" s="526">
        <v>103442.02</v>
      </c>
      <c r="N65" s="417"/>
    </row>
    <row r="66" spans="1:14" ht="15.75" customHeight="1">
      <c r="A66" s="523" t="s">
        <v>2455</v>
      </c>
      <c r="B66" s="524" t="s">
        <v>5814</v>
      </c>
      <c r="C66" s="525">
        <v>1100001.47</v>
      </c>
      <c r="H66" s="417">
        <v>33434</v>
      </c>
      <c r="I66" s="526">
        <v>0</v>
      </c>
      <c r="N66" s="417"/>
    </row>
    <row r="67" spans="1:14" ht="15.75" customHeight="1">
      <c r="A67" s="523" t="s">
        <v>678</v>
      </c>
      <c r="B67" s="524" t="s">
        <v>5815</v>
      </c>
      <c r="C67" s="525">
        <v>1083429.6100000001</v>
      </c>
      <c r="H67" s="417">
        <v>478599</v>
      </c>
      <c r="I67" s="526">
        <v>0</v>
      </c>
      <c r="N67" s="417"/>
    </row>
    <row r="68" spans="1:14" ht="15.75" customHeight="1">
      <c r="A68" s="523" t="s">
        <v>2671</v>
      </c>
      <c r="B68" s="524" t="s">
        <v>5816</v>
      </c>
      <c r="C68" s="525">
        <v>1073263.56</v>
      </c>
      <c r="H68" s="417">
        <v>464575</v>
      </c>
      <c r="I68" s="526">
        <v>0</v>
      </c>
      <c r="N68" s="417"/>
    </row>
    <row r="69" spans="1:14" ht="15.75" customHeight="1">
      <c r="A69" s="523" t="s">
        <v>2589</v>
      </c>
      <c r="B69" s="524" t="s">
        <v>5817</v>
      </c>
      <c r="C69" s="525">
        <v>1065479.1499999999</v>
      </c>
      <c r="H69" s="417">
        <v>82859</v>
      </c>
      <c r="I69" s="417">
        <v>33.26</v>
      </c>
      <c r="N69" s="417"/>
    </row>
    <row r="70" spans="1:14" ht="15.75" customHeight="1">
      <c r="A70" s="523" t="s">
        <v>1831</v>
      </c>
      <c r="B70" s="524" t="s">
        <v>5818</v>
      </c>
      <c r="C70" s="525">
        <v>1064149.43</v>
      </c>
      <c r="H70" s="417">
        <v>439818</v>
      </c>
      <c r="I70" s="417">
        <v>0</v>
      </c>
      <c r="N70" s="417"/>
    </row>
    <row r="71" spans="1:14" ht="15.75" customHeight="1">
      <c r="A71" s="523" t="s">
        <v>831</v>
      </c>
      <c r="B71" s="524" t="s">
        <v>5819</v>
      </c>
      <c r="C71" s="525">
        <v>1063561.67</v>
      </c>
      <c r="H71" s="417">
        <v>463648</v>
      </c>
      <c r="I71" s="417">
        <v>0</v>
      </c>
      <c r="N71" s="417"/>
    </row>
    <row r="72" spans="1:14" ht="15.75" customHeight="1">
      <c r="A72" s="523" t="s">
        <v>119</v>
      </c>
      <c r="B72" s="524" t="s">
        <v>5820</v>
      </c>
      <c r="C72" s="525">
        <v>1056111.01</v>
      </c>
      <c r="H72" s="417">
        <v>31956</v>
      </c>
      <c r="I72" s="526">
        <v>0</v>
      </c>
      <c r="N72" s="417"/>
    </row>
    <row r="73" spans="1:14" ht="15.75" customHeight="1">
      <c r="A73" s="523" t="s">
        <v>2458</v>
      </c>
      <c r="B73" s="524" t="s">
        <v>5821</v>
      </c>
      <c r="C73" s="525">
        <v>1050045.97</v>
      </c>
      <c r="H73" s="417">
        <v>362768</v>
      </c>
      <c r="I73" s="526">
        <v>0</v>
      </c>
      <c r="N73" s="417"/>
    </row>
    <row r="74" spans="1:14" ht="15.75" customHeight="1">
      <c r="A74" s="523" t="s">
        <v>2317</v>
      </c>
      <c r="B74" s="524" t="s">
        <v>5822</v>
      </c>
      <c r="C74" s="525">
        <v>1036429.12</v>
      </c>
      <c r="H74" s="417">
        <v>32131</v>
      </c>
      <c r="I74" s="417">
        <v>0</v>
      </c>
      <c r="N74" s="417"/>
    </row>
    <row r="75" spans="1:14" ht="15.75" customHeight="1">
      <c r="A75" s="523" t="s">
        <v>3165</v>
      </c>
      <c r="B75" s="524" t="s">
        <v>5823</v>
      </c>
      <c r="C75" s="525">
        <v>1031611.73</v>
      </c>
      <c r="H75" s="417">
        <v>476148</v>
      </c>
      <c r="I75" s="526">
        <v>0</v>
      </c>
      <c r="N75" s="417"/>
    </row>
    <row r="76" spans="1:14" ht="15.75" customHeight="1">
      <c r="A76" s="523" t="s">
        <v>3127</v>
      </c>
      <c r="B76" s="524" t="s">
        <v>5824</v>
      </c>
      <c r="C76" s="525">
        <v>1019839.14</v>
      </c>
      <c r="H76" s="417">
        <v>433634</v>
      </c>
      <c r="I76" s="526">
        <v>0</v>
      </c>
      <c r="N76" s="417"/>
    </row>
    <row r="77" spans="1:14" ht="15.75" customHeight="1">
      <c r="A77" s="523" t="s">
        <v>1259</v>
      </c>
      <c r="B77" s="524" t="s">
        <v>5825</v>
      </c>
      <c r="C77" s="525">
        <v>1018830.81</v>
      </c>
      <c r="H77" s="417">
        <v>376904</v>
      </c>
      <c r="I77" s="526">
        <v>169473.1</v>
      </c>
      <c r="N77" s="417"/>
    </row>
    <row r="78" spans="1:14" ht="15.75" customHeight="1">
      <c r="A78" s="523" t="s">
        <v>1697</v>
      </c>
      <c r="B78" s="524" t="s">
        <v>5775</v>
      </c>
      <c r="C78" s="525">
        <v>1018243.96</v>
      </c>
      <c r="H78" s="417">
        <v>379302</v>
      </c>
      <c r="I78" s="417">
        <v>0</v>
      </c>
      <c r="N78" s="417"/>
    </row>
    <row r="79" spans="1:14" ht="15.75" customHeight="1">
      <c r="A79" s="523" t="s">
        <v>2328</v>
      </c>
      <c r="B79" s="524" t="s">
        <v>5826</v>
      </c>
      <c r="C79" s="525">
        <v>987711.36</v>
      </c>
      <c r="H79" s="417">
        <v>33712</v>
      </c>
      <c r="I79" s="526">
        <v>0</v>
      </c>
      <c r="N79" s="417"/>
    </row>
    <row r="80" spans="1:14" ht="15.75" customHeight="1">
      <c r="A80" s="523" t="s">
        <v>238</v>
      </c>
      <c r="B80" s="524" t="s">
        <v>5827</v>
      </c>
      <c r="C80" s="525">
        <v>971699.15</v>
      </c>
      <c r="H80" s="417">
        <v>320105</v>
      </c>
      <c r="I80" s="417">
        <v>0</v>
      </c>
      <c r="N80" s="417"/>
    </row>
    <row r="81" spans="1:14" ht="15.75" customHeight="1">
      <c r="A81" s="523" t="s">
        <v>2880</v>
      </c>
      <c r="B81" s="524" t="s">
        <v>5828</v>
      </c>
      <c r="C81" s="525">
        <v>964818.84</v>
      </c>
      <c r="H81" s="417">
        <v>436161</v>
      </c>
      <c r="I81" s="526">
        <v>0</v>
      </c>
      <c r="N81" s="417"/>
    </row>
    <row r="82" spans="1:14" ht="15.75" customHeight="1">
      <c r="A82" s="523" t="s">
        <v>2486</v>
      </c>
      <c r="B82" s="524" t="s">
        <v>5829</v>
      </c>
      <c r="C82" s="525">
        <v>948769.9</v>
      </c>
      <c r="H82" s="417">
        <v>47285</v>
      </c>
      <c r="I82" s="417">
        <v>53.88</v>
      </c>
      <c r="N82" s="417"/>
    </row>
    <row r="83" spans="1:14" ht="15.75" customHeight="1">
      <c r="A83" s="523" t="s">
        <v>366</v>
      </c>
      <c r="B83" s="524" t="s">
        <v>5794</v>
      </c>
      <c r="C83" s="525">
        <v>937355.4</v>
      </c>
      <c r="H83" s="417">
        <v>434550</v>
      </c>
      <c r="I83" s="526">
        <v>0</v>
      </c>
      <c r="N83" s="417"/>
    </row>
    <row r="84" spans="1:14" ht="15.75" customHeight="1">
      <c r="A84" s="523" t="s">
        <v>1264</v>
      </c>
      <c r="B84" s="524" t="s">
        <v>5830</v>
      </c>
      <c r="C84" s="525">
        <v>931825.95</v>
      </c>
      <c r="H84" s="417">
        <v>463906</v>
      </c>
      <c r="I84" s="526">
        <v>0</v>
      </c>
      <c r="N84" s="417"/>
    </row>
    <row r="85" spans="1:14" ht="15.75" customHeight="1">
      <c r="A85" s="523" t="s">
        <v>432</v>
      </c>
      <c r="B85" s="524" t="s">
        <v>5794</v>
      </c>
      <c r="C85" s="525">
        <v>882587.46</v>
      </c>
      <c r="H85" s="417">
        <v>446028</v>
      </c>
      <c r="I85" s="417">
        <v>0</v>
      </c>
      <c r="N85" s="417"/>
    </row>
    <row r="86" spans="1:14" ht="15.75" customHeight="1">
      <c r="A86" s="523" t="s">
        <v>2794</v>
      </c>
      <c r="B86" s="524" t="s">
        <v>5831</v>
      </c>
      <c r="C86" s="525">
        <v>866626.92</v>
      </c>
      <c r="H86" s="417">
        <v>34388</v>
      </c>
      <c r="I86" s="417">
        <v>0</v>
      </c>
      <c r="N86" s="417"/>
    </row>
    <row r="87" spans="1:14" ht="15.75" customHeight="1">
      <c r="A87" s="523" t="s">
        <v>2501</v>
      </c>
      <c r="B87" s="524" t="s">
        <v>5799</v>
      </c>
      <c r="C87" s="525">
        <v>861177.44</v>
      </c>
      <c r="H87" s="417">
        <v>34321</v>
      </c>
      <c r="I87" s="417">
        <v>0</v>
      </c>
      <c r="N87" s="417"/>
    </row>
    <row r="88" spans="1:14" ht="15.75" customHeight="1">
      <c r="A88" s="523" t="s">
        <v>915</v>
      </c>
      <c r="B88" s="524" t="s">
        <v>5769</v>
      </c>
      <c r="C88" s="525">
        <v>860154.46</v>
      </c>
      <c r="H88" s="417">
        <v>39937</v>
      </c>
      <c r="I88" s="417">
        <v>0</v>
      </c>
      <c r="N88" s="417"/>
    </row>
    <row r="89" spans="1:14" ht="15.75" customHeight="1">
      <c r="A89" s="523" t="s">
        <v>1775</v>
      </c>
      <c r="B89" s="524" t="s">
        <v>5832</v>
      </c>
      <c r="C89" s="525">
        <v>850307.21</v>
      </c>
      <c r="H89" s="417">
        <v>35673</v>
      </c>
      <c r="I89" s="417">
        <v>0</v>
      </c>
      <c r="N89" s="417"/>
    </row>
    <row r="90" spans="1:14" ht="15.75" customHeight="1">
      <c r="A90" s="523" t="s">
        <v>972</v>
      </c>
      <c r="B90" s="524" t="s">
        <v>5833</v>
      </c>
      <c r="C90" s="525">
        <v>849899.15</v>
      </c>
      <c r="H90" s="417">
        <v>480861</v>
      </c>
      <c r="I90" s="417">
        <v>0</v>
      </c>
      <c r="N90" s="417"/>
    </row>
    <row r="91" spans="1:14" ht="15.75" customHeight="1">
      <c r="A91" s="523" t="s">
        <v>1709</v>
      </c>
      <c r="B91" s="524" t="s">
        <v>5834</v>
      </c>
      <c r="C91" s="525">
        <v>837388</v>
      </c>
      <c r="H91" s="417">
        <v>86513</v>
      </c>
      <c r="I91" s="526">
        <v>0</v>
      </c>
      <c r="N91" s="417"/>
    </row>
    <row r="92" spans="1:14" ht="15.75" customHeight="1">
      <c r="A92" s="523" t="s">
        <v>2422</v>
      </c>
      <c r="B92" s="524" t="s">
        <v>5835</v>
      </c>
      <c r="C92" s="525">
        <v>835406.41</v>
      </c>
      <c r="H92" s="417">
        <v>32187</v>
      </c>
      <c r="I92" s="417">
        <v>0</v>
      </c>
      <c r="N92" s="417"/>
    </row>
    <row r="93" spans="1:14" ht="15.75" customHeight="1">
      <c r="A93" s="523" t="s">
        <v>1986</v>
      </c>
      <c r="B93" s="524" t="s">
        <v>5836</v>
      </c>
      <c r="C93" s="525">
        <v>834426.42</v>
      </c>
      <c r="H93" s="417">
        <v>445839</v>
      </c>
      <c r="I93" s="526">
        <v>0</v>
      </c>
      <c r="N93" s="417"/>
    </row>
    <row r="94" spans="1:14" ht="15.75" customHeight="1">
      <c r="A94" s="523" t="s">
        <v>1222</v>
      </c>
      <c r="B94" s="524" t="s">
        <v>5837</v>
      </c>
      <c r="C94" s="525">
        <v>834205.84</v>
      </c>
      <c r="H94" s="417">
        <v>464995</v>
      </c>
      <c r="I94" s="526">
        <v>0</v>
      </c>
      <c r="N94" s="417"/>
    </row>
    <row r="95" spans="1:14" ht="15.75" customHeight="1">
      <c r="A95" s="523" t="s">
        <v>2089</v>
      </c>
      <c r="B95" s="524" t="s">
        <v>5838</v>
      </c>
      <c r="C95" s="525">
        <v>830104.54</v>
      </c>
      <c r="H95" s="417">
        <v>579208</v>
      </c>
      <c r="I95" s="526">
        <v>126208.11</v>
      </c>
      <c r="N95" s="417"/>
    </row>
    <row r="96" spans="1:14" ht="15.75" customHeight="1">
      <c r="A96" s="523" t="s">
        <v>483</v>
      </c>
      <c r="B96" s="524" t="s">
        <v>5839</v>
      </c>
      <c r="C96" s="525">
        <v>817665.41</v>
      </c>
      <c r="H96" s="417">
        <v>582180</v>
      </c>
      <c r="I96" s="526">
        <v>46441.75</v>
      </c>
      <c r="N96" s="417"/>
    </row>
    <row r="97" spans="1:14" ht="15.75" customHeight="1">
      <c r="A97" s="523" t="s">
        <v>2835</v>
      </c>
      <c r="B97" s="524" t="s">
        <v>5840</v>
      </c>
      <c r="C97" s="525">
        <v>816860.08</v>
      </c>
      <c r="H97" s="417">
        <v>32115</v>
      </c>
      <c r="I97" s="417">
        <v>0</v>
      </c>
      <c r="N97" s="417"/>
    </row>
    <row r="98" spans="1:14" ht="15.75" customHeight="1">
      <c r="A98" s="523" t="s">
        <v>1520</v>
      </c>
      <c r="B98" s="524" t="s">
        <v>5761</v>
      </c>
      <c r="C98" s="525">
        <v>808843.09</v>
      </c>
      <c r="H98" s="417">
        <v>560590</v>
      </c>
      <c r="I98" s="526">
        <v>0</v>
      </c>
      <c r="N98" s="417"/>
    </row>
    <row r="99" spans="1:14" ht="15.75" customHeight="1">
      <c r="A99" s="523" t="s">
        <v>2783</v>
      </c>
      <c r="B99" s="524" t="s">
        <v>5841</v>
      </c>
      <c r="C99" s="525">
        <v>792542.75</v>
      </c>
      <c r="H99" s="417">
        <v>451702</v>
      </c>
      <c r="I99" s="526">
        <v>108.13</v>
      </c>
      <c r="N99" s="417"/>
    </row>
    <row r="100" spans="1:14" ht="15.75" customHeight="1">
      <c r="A100" s="523" t="s">
        <v>2756</v>
      </c>
      <c r="B100" s="524" t="s">
        <v>5784</v>
      </c>
      <c r="C100" s="525">
        <v>789061.12</v>
      </c>
      <c r="H100" s="417">
        <v>76952</v>
      </c>
      <c r="I100" s="417">
        <v>0</v>
      </c>
      <c r="N100" s="417"/>
    </row>
    <row r="101" spans="1:14" ht="15.75" customHeight="1">
      <c r="A101" s="523" t="s">
        <v>1366</v>
      </c>
      <c r="B101" s="524" t="s">
        <v>5842</v>
      </c>
      <c r="C101" s="525">
        <v>775444.46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2386</v>
      </c>
      <c r="B102" s="524" t="s">
        <v>5843</v>
      </c>
      <c r="C102" s="525">
        <v>771784.72</v>
      </c>
      <c r="H102" s="417">
        <v>31793</v>
      </c>
      <c r="I102" s="526">
        <v>397.51</v>
      </c>
      <c r="N102" s="417"/>
    </row>
    <row r="103" spans="1:14" ht="15.75" customHeight="1">
      <c r="A103" s="523" t="s">
        <v>2713</v>
      </c>
      <c r="B103" s="524" t="s">
        <v>5844</v>
      </c>
      <c r="C103" s="525">
        <v>771471.85</v>
      </c>
      <c r="H103" s="417">
        <v>266389</v>
      </c>
      <c r="I103" s="526">
        <v>0</v>
      </c>
      <c r="N103" s="417"/>
    </row>
    <row r="104" spans="1:14" ht="15.75" customHeight="1">
      <c r="A104" s="523" t="s">
        <v>2034</v>
      </c>
      <c r="B104" s="524" t="s">
        <v>5845</v>
      </c>
      <c r="C104" s="525">
        <v>770740.4</v>
      </c>
      <c r="H104" s="417">
        <v>31966</v>
      </c>
      <c r="I104" s="417">
        <v>0</v>
      </c>
      <c r="N104" s="417"/>
    </row>
    <row r="105" spans="1:14" ht="15.75" customHeight="1">
      <c r="A105" s="523" t="s">
        <v>1211</v>
      </c>
      <c r="B105" s="524" t="s">
        <v>5846</v>
      </c>
      <c r="C105" s="525">
        <v>770050.22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2947</v>
      </c>
      <c r="B106" s="524" t="s">
        <v>5847</v>
      </c>
      <c r="C106" s="525">
        <v>745473.15</v>
      </c>
      <c r="H106" s="417">
        <v>39137</v>
      </c>
      <c r="I106" s="526">
        <v>0</v>
      </c>
      <c r="N106" s="417"/>
    </row>
    <row r="107" spans="1:14" ht="15.75" customHeight="1">
      <c r="A107" s="523" t="s">
        <v>471</v>
      </c>
      <c r="B107" s="524" t="s">
        <v>5848</v>
      </c>
      <c r="C107" s="525">
        <v>733590.5</v>
      </c>
      <c r="H107" s="417">
        <v>32362</v>
      </c>
      <c r="I107" s="417">
        <v>0</v>
      </c>
      <c r="N107" s="417"/>
    </row>
    <row r="108" spans="1:14" ht="15.75" customHeight="1">
      <c r="A108" s="523" t="s">
        <v>1482</v>
      </c>
      <c r="B108" s="524" t="s">
        <v>5849</v>
      </c>
      <c r="C108" s="525">
        <v>723728.02</v>
      </c>
      <c r="H108" s="417">
        <v>32254</v>
      </c>
      <c r="I108" s="417">
        <v>0</v>
      </c>
      <c r="N108" s="417"/>
    </row>
    <row r="109" spans="1:14" ht="15.75" customHeight="1">
      <c r="A109" s="523" t="s">
        <v>1015</v>
      </c>
      <c r="B109" s="524" t="s">
        <v>5778</v>
      </c>
      <c r="C109" s="525">
        <v>720477.38</v>
      </c>
      <c r="H109" s="417">
        <v>577499</v>
      </c>
      <c r="I109" s="417">
        <v>0</v>
      </c>
      <c r="N109" s="417"/>
    </row>
    <row r="110" spans="1:14" ht="15.75" customHeight="1">
      <c r="A110" s="523" t="s">
        <v>399</v>
      </c>
      <c r="B110" s="524" t="s">
        <v>5794</v>
      </c>
      <c r="C110" s="525">
        <v>719686.65</v>
      </c>
      <c r="H110" s="417">
        <v>32702</v>
      </c>
      <c r="I110" s="417">
        <v>0</v>
      </c>
      <c r="N110" s="417"/>
    </row>
    <row r="111" spans="1:14" ht="15.75" customHeight="1">
      <c r="A111" s="523" t="s">
        <v>646</v>
      </c>
      <c r="B111" s="524" t="s">
        <v>3919</v>
      </c>
      <c r="C111" s="525">
        <v>706937.67</v>
      </c>
      <c r="H111" s="417">
        <v>435597</v>
      </c>
      <c r="I111" s="526">
        <v>0</v>
      </c>
      <c r="N111" s="417"/>
    </row>
    <row r="112" spans="1:14" ht="15.75" customHeight="1">
      <c r="A112" s="523" t="s">
        <v>415</v>
      </c>
      <c r="B112" s="524" t="s">
        <v>5794</v>
      </c>
      <c r="C112" s="525">
        <v>701924.13</v>
      </c>
      <c r="H112" s="417">
        <v>34985</v>
      </c>
      <c r="I112" s="417">
        <v>0</v>
      </c>
      <c r="N112" s="417"/>
    </row>
    <row r="113" spans="1:14" ht="15.75" customHeight="1">
      <c r="A113" s="523" t="s">
        <v>1400</v>
      </c>
      <c r="B113" s="524" t="s">
        <v>5850</v>
      </c>
      <c r="C113" s="525">
        <v>701917.81</v>
      </c>
      <c r="H113" s="417">
        <v>85867</v>
      </c>
      <c r="I113" s="526">
        <v>83921.96</v>
      </c>
      <c r="N113" s="417"/>
    </row>
    <row r="114" spans="1:14" ht="15.75" customHeight="1">
      <c r="A114" s="523" t="s">
        <v>2723</v>
      </c>
      <c r="B114" s="524" t="s">
        <v>5844</v>
      </c>
      <c r="C114" s="525">
        <v>698984.95</v>
      </c>
      <c r="H114" s="417">
        <v>33722</v>
      </c>
      <c r="I114" s="526">
        <v>0</v>
      </c>
      <c r="N114" s="417"/>
    </row>
    <row r="115" spans="1:14" ht="15.75" customHeight="1">
      <c r="A115" s="523" t="s">
        <v>1028</v>
      </c>
      <c r="B115" s="524" t="s">
        <v>5851</v>
      </c>
      <c r="C115" s="525">
        <v>693388.95</v>
      </c>
      <c r="H115" s="417">
        <v>388028</v>
      </c>
      <c r="I115" s="417">
        <v>0</v>
      </c>
      <c r="N115" s="417"/>
    </row>
    <row r="116" spans="1:14" ht="15.75" customHeight="1">
      <c r="A116" s="523" t="s">
        <v>5852</v>
      </c>
      <c r="B116" s="524" t="s">
        <v>5845</v>
      </c>
      <c r="C116" s="525">
        <v>687966.92</v>
      </c>
      <c r="H116" s="417">
        <v>388035</v>
      </c>
      <c r="I116" s="417">
        <v>0</v>
      </c>
      <c r="N116" s="417"/>
    </row>
    <row r="117" spans="1:14" ht="15.75" customHeight="1">
      <c r="A117" s="523" t="s">
        <v>1915</v>
      </c>
      <c r="B117" s="524" t="s">
        <v>5853</v>
      </c>
      <c r="C117" s="525">
        <v>685704.05</v>
      </c>
      <c r="H117" s="417">
        <v>330314</v>
      </c>
      <c r="I117" s="526">
        <v>0</v>
      </c>
      <c r="N117" s="417"/>
    </row>
    <row r="118" spans="1:14" ht="15.75" customHeight="1">
      <c r="A118" s="523" t="s">
        <v>300</v>
      </c>
      <c r="B118" s="524" t="s">
        <v>5854</v>
      </c>
      <c r="C118" s="525">
        <v>685119.67</v>
      </c>
      <c r="H118" s="417">
        <v>285004</v>
      </c>
      <c r="I118" s="417">
        <v>0</v>
      </c>
      <c r="N118" s="417"/>
    </row>
    <row r="119" spans="1:14" ht="15.75" customHeight="1">
      <c r="A119" s="523" t="s">
        <v>1840</v>
      </c>
      <c r="B119" s="524" t="s">
        <v>5785</v>
      </c>
      <c r="C119" s="525">
        <v>682972.42</v>
      </c>
      <c r="H119" s="417">
        <v>32879</v>
      </c>
      <c r="I119" s="526">
        <v>0</v>
      </c>
      <c r="N119" s="417"/>
    </row>
    <row r="120" spans="1:14" ht="15.75" customHeight="1">
      <c r="A120" s="523" t="s">
        <v>1439</v>
      </c>
      <c r="B120" s="524" t="s">
        <v>5798</v>
      </c>
      <c r="C120" s="525">
        <v>678302.71999999997</v>
      </c>
      <c r="H120" s="417">
        <v>33154</v>
      </c>
      <c r="I120" s="526">
        <v>0</v>
      </c>
      <c r="N120" s="417"/>
    </row>
    <row r="121" spans="1:14" ht="15.75" customHeight="1">
      <c r="A121" s="523" t="s">
        <v>92</v>
      </c>
      <c r="B121" s="524" t="s">
        <v>3919</v>
      </c>
      <c r="C121" s="525">
        <v>678152.56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2312</v>
      </c>
      <c r="B122" s="524" t="s">
        <v>5855</v>
      </c>
      <c r="C122" s="525">
        <v>672826.99</v>
      </c>
      <c r="H122" s="417">
        <v>34368</v>
      </c>
      <c r="I122" s="526">
        <v>29.84</v>
      </c>
      <c r="N122" s="417"/>
    </row>
    <row r="123" spans="1:14" ht="15.75" customHeight="1">
      <c r="A123" s="523" t="s">
        <v>1417</v>
      </c>
      <c r="B123" s="524" t="s">
        <v>5856</v>
      </c>
      <c r="C123" s="525">
        <v>664108.89</v>
      </c>
      <c r="H123" s="417">
        <v>649332</v>
      </c>
      <c r="I123" s="526">
        <v>0</v>
      </c>
      <c r="N123" s="417"/>
    </row>
    <row r="124" spans="1:14" ht="15.75" customHeight="1">
      <c r="A124" s="523" t="s">
        <v>1494</v>
      </c>
      <c r="B124" s="524" t="s">
        <v>5857</v>
      </c>
      <c r="C124" s="525">
        <v>661621.12</v>
      </c>
      <c r="H124" s="417">
        <v>448575</v>
      </c>
      <c r="I124" s="417">
        <v>0</v>
      </c>
      <c r="N124" s="417"/>
    </row>
    <row r="125" spans="1:14" ht="15.75" customHeight="1">
      <c r="A125" s="523" t="s">
        <v>2646</v>
      </c>
      <c r="B125" s="524" t="s">
        <v>3230</v>
      </c>
      <c r="C125" s="525">
        <v>647973.53</v>
      </c>
      <c r="H125" s="417">
        <v>580912</v>
      </c>
      <c r="I125" s="526">
        <v>0</v>
      </c>
      <c r="N125" s="417"/>
    </row>
    <row r="126" spans="1:14" ht="15.75" customHeight="1">
      <c r="A126" s="523" t="s">
        <v>3028</v>
      </c>
      <c r="B126" s="524" t="s">
        <v>5858</v>
      </c>
      <c r="C126" s="525">
        <v>643361.43000000005</v>
      </c>
      <c r="H126" s="417">
        <v>382026</v>
      </c>
      <c r="I126" s="526">
        <v>0</v>
      </c>
      <c r="N126" s="417"/>
    </row>
    <row r="127" spans="1:14" ht="15.75" customHeight="1">
      <c r="A127" s="523" t="s">
        <v>643</v>
      </c>
      <c r="B127" s="524" t="s">
        <v>3919</v>
      </c>
      <c r="C127" s="525">
        <v>635408.26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2354</v>
      </c>
      <c r="B128" s="524" t="s">
        <v>5859</v>
      </c>
      <c r="C128" s="525">
        <v>632182.07999999996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852</v>
      </c>
      <c r="B129" s="524" t="s">
        <v>5860</v>
      </c>
      <c r="C129" s="525">
        <v>617402.25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529</v>
      </c>
      <c r="B130" s="524" t="s">
        <v>5861</v>
      </c>
      <c r="C130" s="525">
        <v>608909.09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872</v>
      </c>
      <c r="B131" s="524" t="s">
        <v>5862</v>
      </c>
      <c r="C131" s="525">
        <v>607450.14</v>
      </c>
      <c r="H131" s="417">
        <v>33344</v>
      </c>
      <c r="I131" s="526">
        <v>0</v>
      </c>
      <c r="N131" s="417"/>
    </row>
    <row r="132" spans="1:14" ht="15.75" customHeight="1">
      <c r="A132" s="523" t="s">
        <v>1133</v>
      </c>
      <c r="B132" s="524" t="s">
        <v>5863</v>
      </c>
      <c r="C132" s="525">
        <v>599642.43999999994</v>
      </c>
      <c r="H132" s="417">
        <v>47841</v>
      </c>
      <c r="I132" s="417">
        <v>0</v>
      </c>
      <c r="N132" s="417"/>
    </row>
    <row r="133" spans="1:14" ht="15.75" customHeight="1">
      <c r="A133" s="523" t="s">
        <v>1502</v>
      </c>
      <c r="B133" s="524" t="s">
        <v>5864</v>
      </c>
      <c r="C133" s="525">
        <v>598605.48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2818</v>
      </c>
      <c r="B134" s="524" t="s">
        <v>5865</v>
      </c>
      <c r="C134" s="525">
        <v>585448.23</v>
      </c>
      <c r="H134" s="417">
        <v>356345</v>
      </c>
      <c r="I134" s="526">
        <v>0</v>
      </c>
      <c r="N134" s="417"/>
    </row>
    <row r="135" spans="1:14" ht="15.75" customHeight="1">
      <c r="A135" s="523" t="s">
        <v>1180</v>
      </c>
      <c r="B135" s="524" t="s">
        <v>5866</v>
      </c>
      <c r="C135" s="525">
        <v>554061.07999999996</v>
      </c>
      <c r="H135" s="417">
        <v>86469</v>
      </c>
      <c r="I135" s="526">
        <v>0</v>
      </c>
      <c r="N135" s="417"/>
    </row>
    <row r="136" spans="1:14" ht="15.75" customHeight="1">
      <c r="A136" s="523" t="s">
        <v>1649</v>
      </c>
      <c r="B136" s="524" t="s">
        <v>5867</v>
      </c>
      <c r="C136" s="525">
        <v>552510.07999999996</v>
      </c>
      <c r="H136" s="417">
        <v>338375</v>
      </c>
      <c r="I136" s="526">
        <v>0</v>
      </c>
      <c r="N136" s="417"/>
    </row>
    <row r="137" spans="1:14" ht="15.75" customHeight="1">
      <c r="A137" s="523" t="s">
        <v>1048</v>
      </c>
      <c r="B137" s="524" t="s">
        <v>5868</v>
      </c>
      <c r="C137" s="525">
        <v>548335.23</v>
      </c>
      <c r="H137" s="417">
        <v>355808</v>
      </c>
      <c r="I137" s="417">
        <v>0</v>
      </c>
      <c r="N137" s="417"/>
    </row>
    <row r="138" spans="1:14" ht="15.75" customHeight="1">
      <c r="A138" s="523" t="s">
        <v>1535</v>
      </c>
      <c r="B138" s="524" t="s">
        <v>5869</v>
      </c>
      <c r="C138" s="525">
        <v>547237.66</v>
      </c>
      <c r="H138" s="417">
        <v>466367</v>
      </c>
      <c r="I138" s="417">
        <v>0</v>
      </c>
      <c r="N138" s="417"/>
    </row>
    <row r="139" spans="1:14" ht="15.75" customHeight="1">
      <c r="A139" s="523" t="s">
        <v>1165</v>
      </c>
      <c r="B139" s="524" t="s">
        <v>5870</v>
      </c>
      <c r="C139" s="525">
        <v>545097.43000000005</v>
      </c>
      <c r="H139" s="417">
        <v>75774</v>
      </c>
      <c r="I139" s="526">
        <v>35047.18</v>
      </c>
      <c r="N139" s="417"/>
    </row>
    <row r="140" spans="1:14" ht="15.75" customHeight="1">
      <c r="A140" s="523" t="s">
        <v>710</v>
      </c>
      <c r="B140" s="524" t="s">
        <v>5780</v>
      </c>
      <c r="C140" s="525">
        <v>536501.72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1044</v>
      </c>
      <c r="B141" s="524" t="s">
        <v>5871</v>
      </c>
      <c r="C141" s="525">
        <v>525978.98</v>
      </c>
      <c r="H141" s="417">
        <v>38503</v>
      </c>
      <c r="I141" s="417">
        <v>57</v>
      </c>
      <c r="N141" s="417"/>
    </row>
    <row r="142" spans="1:14" ht="15.75" customHeight="1">
      <c r="A142" s="523" t="s">
        <v>1622</v>
      </c>
      <c r="B142" s="524" t="s">
        <v>5872</v>
      </c>
      <c r="C142" s="525">
        <v>520293.44</v>
      </c>
      <c r="H142" s="417">
        <v>34479</v>
      </c>
      <c r="I142" s="417">
        <v>0</v>
      </c>
      <c r="N142" s="417"/>
    </row>
    <row r="143" spans="1:14" ht="15.75" customHeight="1">
      <c r="A143" s="523" t="s">
        <v>2390</v>
      </c>
      <c r="B143" s="524" t="s">
        <v>5873</v>
      </c>
      <c r="C143" s="525">
        <v>519092.18</v>
      </c>
      <c r="H143" s="417">
        <v>454037</v>
      </c>
      <c r="I143" s="417">
        <v>0</v>
      </c>
      <c r="N143" s="417"/>
    </row>
    <row r="144" spans="1:14" ht="15.75" customHeight="1">
      <c r="A144" s="523" t="s">
        <v>490</v>
      </c>
      <c r="B144" s="524" t="s">
        <v>5874</v>
      </c>
      <c r="C144" s="525">
        <v>511969.47</v>
      </c>
      <c r="H144" s="417">
        <v>448825</v>
      </c>
      <c r="I144" s="417">
        <v>0</v>
      </c>
      <c r="N144" s="417"/>
    </row>
    <row r="145" spans="1:14" ht="15.75" customHeight="1">
      <c r="A145" s="523" t="s">
        <v>2960</v>
      </c>
      <c r="B145" s="524" t="s">
        <v>5875</v>
      </c>
      <c r="C145" s="525">
        <v>509946.11</v>
      </c>
      <c r="H145" s="417">
        <v>86056</v>
      </c>
      <c r="I145" s="417">
        <v>0</v>
      </c>
      <c r="N145" s="417"/>
    </row>
    <row r="146" spans="1:14" ht="15.75" customHeight="1">
      <c r="A146" s="523" t="s">
        <v>1569</v>
      </c>
      <c r="B146" s="524" t="s">
        <v>5876</v>
      </c>
      <c r="C146" s="525">
        <v>506733.26</v>
      </c>
      <c r="H146" s="417">
        <v>75471</v>
      </c>
      <c r="I146" s="417">
        <v>0</v>
      </c>
      <c r="N146" s="417"/>
    </row>
    <row r="147" spans="1:14" ht="15.75" customHeight="1">
      <c r="A147" s="523" t="s">
        <v>297</v>
      </c>
      <c r="B147" s="524" t="s">
        <v>5854</v>
      </c>
      <c r="C147" s="525">
        <v>502800.24</v>
      </c>
      <c r="H147" s="417">
        <v>76397</v>
      </c>
      <c r="I147" s="417">
        <v>0</v>
      </c>
      <c r="N147" s="417"/>
    </row>
    <row r="148" spans="1:14" ht="15.75" customHeight="1">
      <c r="A148" s="523" t="s">
        <v>2605</v>
      </c>
      <c r="B148" s="524" t="s">
        <v>5877</v>
      </c>
      <c r="C148" s="525">
        <v>502380.11</v>
      </c>
      <c r="H148" s="417">
        <v>78937</v>
      </c>
      <c r="I148" s="417">
        <v>0</v>
      </c>
      <c r="N148" s="417"/>
    </row>
    <row r="149" spans="1:14" ht="15.75" customHeight="1">
      <c r="A149" s="523" t="s">
        <v>1161</v>
      </c>
      <c r="B149" s="524" t="s">
        <v>5878</v>
      </c>
      <c r="C149" s="525">
        <v>497550.62</v>
      </c>
      <c r="H149" s="417">
        <v>338433</v>
      </c>
      <c r="I149" s="417">
        <v>5.85</v>
      </c>
      <c r="N149" s="417"/>
    </row>
    <row r="150" spans="1:14" ht="15.75" customHeight="1">
      <c r="A150" s="523" t="s">
        <v>3130</v>
      </c>
      <c r="B150" s="524" t="s">
        <v>5879</v>
      </c>
      <c r="C150" s="525">
        <v>496386.79</v>
      </c>
      <c r="H150" s="417">
        <v>452835</v>
      </c>
      <c r="I150" s="526">
        <v>1413.23</v>
      </c>
      <c r="N150" s="417"/>
    </row>
    <row r="151" spans="1:14" ht="15.75" customHeight="1">
      <c r="A151" s="523" t="s">
        <v>806</v>
      </c>
      <c r="B151" s="524" t="s">
        <v>5880</v>
      </c>
      <c r="C151" s="525">
        <v>492755.88</v>
      </c>
      <c r="H151" s="417">
        <v>287545</v>
      </c>
      <c r="I151" s="417">
        <v>0</v>
      </c>
      <c r="N151" s="417"/>
    </row>
    <row r="152" spans="1:14" ht="15.75" customHeight="1">
      <c r="A152" s="523" t="s">
        <v>2180</v>
      </c>
      <c r="B152" s="524" t="s">
        <v>5881</v>
      </c>
      <c r="C152" s="525">
        <v>491397.05</v>
      </c>
      <c r="H152" s="417">
        <v>33838</v>
      </c>
      <c r="I152" s="526">
        <v>0</v>
      </c>
      <c r="N152" s="417"/>
    </row>
    <row r="153" spans="1:14" ht="15.75" customHeight="1">
      <c r="A153" s="523" t="s">
        <v>265</v>
      </c>
      <c r="B153" s="524" t="s">
        <v>5777</v>
      </c>
      <c r="C153" s="525">
        <v>491004.04</v>
      </c>
      <c r="H153" s="417">
        <v>32684</v>
      </c>
      <c r="I153" s="417">
        <v>0</v>
      </c>
      <c r="N153" s="417"/>
    </row>
    <row r="154" spans="1:14" ht="15.75" customHeight="1">
      <c r="A154" s="523" t="s">
        <v>1274</v>
      </c>
      <c r="B154" s="524" t="s">
        <v>5882</v>
      </c>
      <c r="C154" s="525">
        <v>486160.8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1432</v>
      </c>
      <c r="B155" s="524" t="s">
        <v>5798</v>
      </c>
      <c r="C155" s="525">
        <v>485390.05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612</v>
      </c>
      <c r="B156" s="524" t="s">
        <v>5883</v>
      </c>
      <c r="C156" s="525">
        <v>483170.16</v>
      </c>
      <c r="H156" s="417">
        <v>80477</v>
      </c>
      <c r="I156" s="417">
        <v>0</v>
      </c>
      <c r="N156" s="417"/>
    </row>
    <row r="157" spans="1:14" ht="15.75" customHeight="1">
      <c r="A157" s="523" t="s">
        <v>1678</v>
      </c>
      <c r="B157" s="524" t="s">
        <v>5775</v>
      </c>
      <c r="C157" s="525">
        <v>479326</v>
      </c>
      <c r="H157" s="417">
        <v>36945</v>
      </c>
      <c r="I157" s="417">
        <v>0</v>
      </c>
      <c r="N157" s="417"/>
    </row>
    <row r="158" spans="1:14" ht="15.75" customHeight="1">
      <c r="A158" s="523" t="s">
        <v>2215</v>
      </c>
      <c r="B158" s="524" t="s">
        <v>5772</v>
      </c>
      <c r="C158" s="525">
        <v>476710.81</v>
      </c>
      <c r="H158" s="417">
        <v>32359</v>
      </c>
      <c r="I158" s="417">
        <v>0</v>
      </c>
      <c r="N158" s="417"/>
    </row>
    <row r="159" spans="1:14" ht="15.75" customHeight="1">
      <c r="A159" s="523" t="s">
        <v>250</v>
      </c>
      <c r="B159" s="524" t="s">
        <v>5884</v>
      </c>
      <c r="C159" s="525">
        <v>475098.36</v>
      </c>
      <c r="H159" s="417">
        <v>453188</v>
      </c>
      <c r="I159" s="526">
        <v>0</v>
      </c>
      <c r="N159" s="417"/>
    </row>
    <row r="160" spans="1:14" ht="15.75" customHeight="1">
      <c r="A160" s="523" t="s">
        <v>2445</v>
      </c>
      <c r="B160" s="524" t="s">
        <v>5885</v>
      </c>
      <c r="C160" s="525">
        <v>471593.68</v>
      </c>
      <c r="H160" s="417">
        <v>32067</v>
      </c>
      <c r="I160" s="526">
        <v>47.72</v>
      </c>
      <c r="N160" s="417"/>
    </row>
    <row r="161" spans="1:14" ht="15.75" customHeight="1">
      <c r="A161" s="523" t="s">
        <v>1475</v>
      </c>
      <c r="B161" s="524" t="s">
        <v>5803</v>
      </c>
      <c r="C161" s="525">
        <v>469119.62</v>
      </c>
      <c r="H161" s="417">
        <v>367566</v>
      </c>
      <c r="I161" s="417">
        <v>0</v>
      </c>
      <c r="N161" s="417"/>
    </row>
    <row r="162" spans="1:14" ht="15.75" customHeight="1">
      <c r="A162" s="523" t="s">
        <v>1994</v>
      </c>
      <c r="B162" s="524" t="s">
        <v>5886</v>
      </c>
      <c r="C162" s="525">
        <v>467230.7</v>
      </c>
      <c r="H162" s="417">
        <v>465880</v>
      </c>
      <c r="I162" s="417">
        <v>0</v>
      </c>
      <c r="N162" s="417"/>
    </row>
    <row r="163" spans="1:14" ht="15.75" customHeight="1">
      <c r="A163" s="523" t="s">
        <v>2534</v>
      </c>
      <c r="B163" s="524" t="s">
        <v>5887</v>
      </c>
      <c r="C163" s="525">
        <v>466965.36</v>
      </c>
      <c r="H163" s="417">
        <v>74276</v>
      </c>
      <c r="I163" s="417">
        <v>0</v>
      </c>
      <c r="N163" s="417"/>
    </row>
    <row r="164" spans="1:14" ht="15.75" customHeight="1">
      <c r="A164" s="523" t="s">
        <v>1965</v>
      </c>
      <c r="B164" s="524" t="s">
        <v>5888</v>
      </c>
      <c r="C164" s="525">
        <v>465656.65</v>
      </c>
      <c r="H164" s="417">
        <v>344424</v>
      </c>
      <c r="I164" s="417">
        <v>0</v>
      </c>
      <c r="N164" s="417"/>
    </row>
    <row r="165" spans="1:14" ht="15.75" customHeight="1">
      <c r="A165" s="523" t="s">
        <v>1271</v>
      </c>
      <c r="B165" s="524" t="s">
        <v>5882</v>
      </c>
      <c r="C165" s="525">
        <v>464824.16</v>
      </c>
      <c r="H165" s="417">
        <v>319435</v>
      </c>
      <c r="I165" s="417">
        <v>15.39</v>
      </c>
      <c r="N165" s="417"/>
    </row>
    <row r="166" spans="1:14" ht="15.75" customHeight="1">
      <c r="A166" s="523" t="s">
        <v>2187</v>
      </c>
      <c r="B166" s="524" t="s">
        <v>5889</v>
      </c>
      <c r="C166" s="525">
        <v>464421.5</v>
      </c>
      <c r="H166" s="417">
        <v>577357</v>
      </c>
      <c r="I166" s="417">
        <v>563.15</v>
      </c>
      <c r="N166" s="417"/>
    </row>
    <row r="167" spans="1:14" ht="15.75" customHeight="1">
      <c r="A167" s="523" t="s">
        <v>2710</v>
      </c>
      <c r="B167" s="524" t="s">
        <v>5890</v>
      </c>
      <c r="C167" s="525">
        <v>454937.91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2014</v>
      </c>
      <c r="B168" s="524" t="s">
        <v>5891</v>
      </c>
      <c r="C168" s="525">
        <v>454183.56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1153</v>
      </c>
      <c r="B169" s="524" t="s">
        <v>5892</v>
      </c>
      <c r="C169" s="525">
        <v>452427.18</v>
      </c>
      <c r="H169" s="417">
        <v>559569</v>
      </c>
      <c r="I169" s="526">
        <v>0</v>
      </c>
      <c r="N169" s="417"/>
    </row>
    <row r="170" spans="1:14" ht="15.75" customHeight="1">
      <c r="A170" s="523" t="s">
        <v>2082</v>
      </c>
      <c r="B170" s="524" t="s">
        <v>5893</v>
      </c>
      <c r="C170" s="525">
        <v>452106.63</v>
      </c>
      <c r="H170" s="417">
        <v>33814</v>
      </c>
      <c r="I170" s="526">
        <v>0</v>
      </c>
      <c r="N170" s="417"/>
    </row>
    <row r="171" spans="1:14" ht="15.75" customHeight="1">
      <c r="A171" s="523" t="s">
        <v>1505</v>
      </c>
      <c r="B171" s="524" t="s">
        <v>5894</v>
      </c>
      <c r="C171" s="525">
        <v>451812.32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1003</v>
      </c>
      <c r="B172" s="524" t="s">
        <v>5895</v>
      </c>
      <c r="C172" s="525">
        <v>436690.97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1652</v>
      </c>
      <c r="B173" s="524" t="s">
        <v>82</v>
      </c>
      <c r="C173" s="525">
        <v>436000.29</v>
      </c>
      <c r="H173" s="417">
        <v>253486</v>
      </c>
      <c r="I173" s="417">
        <v>340.98</v>
      </c>
      <c r="N173" s="417"/>
    </row>
    <row r="174" spans="1:14" ht="15.75" customHeight="1">
      <c r="A174" s="523" t="s">
        <v>765</v>
      </c>
      <c r="B174" s="524" t="s">
        <v>5896</v>
      </c>
      <c r="C174" s="525">
        <v>422562.44</v>
      </c>
      <c r="H174" s="417">
        <v>35132</v>
      </c>
      <c r="I174" s="417">
        <v>397.51</v>
      </c>
      <c r="N174" s="417"/>
    </row>
    <row r="175" spans="1:14" ht="15.75" customHeight="1">
      <c r="A175" s="523" t="s">
        <v>261</v>
      </c>
      <c r="B175" s="524" t="s">
        <v>5897</v>
      </c>
      <c r="C175" s="525">
        <v>418154.91</v>
      </c>
      <c r="H175" s="417">
        <v>378873</v>
      </c>
      <c r="I175" s="526">
        <v>2768.76</v>
      </c>
      <c r="N175" s="417"/>
    </row>
    <row r="176" spans="1:14" ht="15.75" customHeight="1">
      <c r="A176" s="523" t="s">
        <v>2910</v>
      </c>
      <c r="B176" s="524" t="s">
        <v>5898</v>
      </c>
      <c r="C176" s="525">
        <v>417629.09</v>
      </c>
      <c r="H176" s="417">
        <v>378997</v>
      </c>
      <c r="I176" s="526">
        <v>0</v>
      </c>
      <c r="N176" s="417"/>
    </row>
    <row r="177" spans="1:14" ht="15.75" customHeight="1">
      <c r="A177" s="523" t="s">
        <v>1218</v>
      </c>
      <c r="B177" s="524" t="s">
        <v>5899</v>
      </c>
      <c r="C177" s="525">
        <v>414074.27</v>
      </c>
      <c r="H177" s="417">
        <v>48619</v>
      </c>
      <c r="I177" s="417">
        <v>0</v>
      </c>
      <c r="N177" s="417"/>
    </row>
    <row r="178" spans="1:14" ht="15.75" customHeight="1">
      <c r="A178" s="523" t="s">
        <v>1990</v>
      </c>
      <c r="B178" s="524" t="s">
        <v>5900</v>
      </c>
      <c r="C178" s="525">
        <v>407979.96</v>
      </c>
      <c r="H178" s="417">
        <v>85179</v>
      </c>
      <c r="I178" s="417">
        <v>0</v>
      </c>
      <c r="N178" s="417"/>
    </row>
    <row r="179" spans="1:14" ht="15.75" customHeight="1">
      <c r="A179" s="523" t="s">
        <v>1462</v>
      </c>
      <c r="B179" s="524" t="s">
        <v>5803</v>
      </c>
      <c r="C179" s="525">
        <v>404532.41</v>
      </c>
      <c r="H179" s="417">
        <v>334022</v>
      </c>
      <c r="I179" s="417">
        <v>0</v>
      </c>
      <c r="N179" s="417"/>
    </row>
    <row r="180" spans="1:14" ht="15.75" customHeight="1">
      <c r="A180" s="523" t="s">
        <v>2822</v>
      </c>
      <c r="B180" s="524" t="s">
        <v>5865</v>
      </c>
      <c r="C180" s="525">
        <v>398371.75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3116</v>
      </c>
      <c r="B181" s="524" t="s">
        <v>5901</v>
      </c>
      <c r="C181" s="525">
        <v>397356.62</v>
      </c>
      <c r="H181" s="417">
        <v>450254</v>
      </c>
      <c r="I181" s="417">
        <v>0</v>
      </c>
      <c r="N181" s="417"/>
    </row>
    <row r="182" spans="1:14" ht="15.75" customHeight="1">
      <c r="A182" s="523" t="s">
        <v>1394</v>
      </c>
      <c r="B182" s="524" t="s">
        <v>5902</v>
      </c>
      <c r="C182" s="525">
        <v>393545.79</v>
      </c>
      <c r="H182" s="417">
        <v>362762</v>
      </c>
      <c r="I182" s="417">
        <v>0</v>
      </c>
      <c r="N182" s="417"/>
    </row>
    <row r="183" spans="1:14" ht="15.75" customHeight="1">
      <c r="A183" s="523" t="s">
        <v>2740</v>
      </c>
      <c r="B183" s="524" t="s">
        <v>5903</v>
      </c>
      <c r="C183" s="525">
        <v>393230.7</v>
      </c>
      <c r="H183" s="417">
        <v>45860</v>
      </c>
      <c r="I183" s="417">
        <v>0</v>
      </c>
      <c r="N183" s="417"/>
    </row>
    <row r="184" spans="1:14" ht="15.75" customHeight="1">
      <c r="A184" s="523" t="s">
        <v>2079</v>
      </c>
      <c r="B184" s="524" t="s">
        <v>5904</v>
      </c>
      <c r="C184" s="525">
        <v>391720.4</v>
      </c>
      <c r="H184" s="417">
        <v>445690</v>
      </c>
      <c r="I184" s="526">
        <v>3874.19</v>
      </c>
      <c r="N184" s="417"/>
    </row>
    <row r="185" spans="1:14" ht="15.75" customHeight="1">
      <c r="A185" s="523" t="s">
        <v>1689</v>
      </c>
      <c r="B185" s="524" t="s">
        <v>5775</v>
      </c>
      <c r="C185" s="525">
        <v>391575.68</v>
      </c>
      <c r="H185" s="417">
        <v>86748</v>
      </c>
      <c r="I185" s="526">
        <v>59093.19</v>
      </c>
      <c r="N185" s="417"/>
    </row>
    <row r="186" spans="1:14" ht="15.75" customHeight="1">
      <c r="A186" s="523" t="s">
        <v>2474</v>
      </c>
      <c r="B186" s="524" t="s">
        <v>5829</v>
      </c>
      <c r="C186" s="525">
        <v>391212.38</v>
      </c>
      <c r="H186" s="417">
        <v>582189</v>
      </c>
      <c r="I186" s="417">
        <v>0</v>
      </c>
      <c r="N186" s="417"/>
    </row>
    <row r="187" spans="1:14" ht="15.75" customHeight="1">
      <c r="A187" s="523" t="s">
        <v>3089</v>
      </c>
      <c r="B187" s="524" t="s">
        <v>5905</v>
      </c>
      <c r="C187" s="525">
        <v>387162.05</v>
      </c>
      <c r="H187" s="417">
        <v>34745</v>
      </c>
      <c r="I187" s="417">
        <v>0</v>
      </c>
      <c r="N187" s="417"/>
    </row>
    <row r="188" spans="1:14" ht="15.75" customHeight="1">
      <c r="A188" s="523" t="s">
        <v>698</v>
      </c>
      <c r="B188" s="524" t="s">
        <v>5780</v>
      </c>
      <c r="C188" s="525">
        <v>383828.46</v>
      </c>
      <c r="H188" s="417">
        <v>453470</v>
      </c>
      <c r="I188" s="417">
        <v>0</v>
      </c>
      <c r="N188" s="417"/>
    </row>
    <row r="189" spans="1:14" ht="15.75" customHeight="1">
      <c r="A189" s="523" t="s">
        <v>1285</v>
      </c>
      <c r="B189" s="524" t="s">
        <v>5882</v>
      </c>
      <c r="C189" s="525">
        <v>383513.27</v>
      </c>
      <c r="H189" s="417">
        <v>424158</v>
      </c>
      <c r="I189" s="417">
        <v>0</v>
      </c>
      <c r="N189" s="417"/>
    </row>
    <row r="190" spans="1:14" ht="15.75" customHeight="1">
      <c r="A190" s="523" t="s">
        <v>1382</v>
      </c>
      <c r="B190" s="524" t="s">
        <v>5906</v>
      </c>
      <c r="C190" s="525">
        <v>382598.91</v>
      </c>
      <c r="H190" s="417">
        <v>343714</v>
      </c>
      <c r="I190" s="417">
        <v>0</v>
      </c>
      <c r="N190" s="417"/>
    </row>
    <row r="191" spans="1:14" ht="15.75" customHeight="1">
      <c r="A191" s="523" t="s">
        <v>950</v>
      </c>
      <c r="B191" s="524" t="s">
        <v>5907</v>
      </c>
      <c r="C191" s="525">
        <v>378739.37</v>
      </c>
      <c r="H191" s="417">
        <v>459540</v>
      </c>
      <c r="I191" s="417">
        <v>0</v>
      </c>
      <c r="N191" s="417"/>
    </row>
    <row r="192" spans="1:14" ht="15.75" customHeight="1">
      <c r="A192" s="523" t="s">
        <v>3135</v>
      </c>
      <c r="B192" s="524" t="s">
        <v>5908</v>
      </c>
      <c r="C192" s="525">
        <v>372729.92</v>
      </c>
      <c r="H192" s="417">
        <v>34113</v>
      </c>
      <c r="I192" s="526">
        <v>726.24</v>
      </c>
      <c r="N192" s="417"/>
    </row>
    <row r="193" spans="1:14" ht="15.75" customHeight="1">
      <c r="A193" s="523" t="s">
        <v>761</v>
      </c>
      <c r="B193" s="524" t="s">
        <v>5909</v>
      </c>
      <c r="C193" s="525">
        <v>370992.85</v>
      </c>
      <c r="H193" s="417">
        <v>32948</v>
      </c>
      <c r="I193" s="526">
        <v>664.39</v>
      </c>
      <c r="N193" s="417"/>
    </row>
    <row r="194" spans="1:14" ht="15.75" customHeight="1">
      <c r="A194" s="523" t="s">
        <v>1855</v>
      </c>
      <c r="B194" s="524" t="s">
        <v>5910</v>
      </c>
      <c r="C194" s="525">
        <v>370213.89</v>
      </c>
      <c r="H194" s="417">
        <v>738272</v>
      </c>
      <c r="I194" s="526">
        <v>0</v>
      </c>
      <c r="N194" s="417"/>
    </row>
    <row r="195" spans="1:14" ht="15.75" customHeight="1">
      <c r="A195" s="523" t="s">
        <v>1929</v>
      </c>
      <c r="B195" s="524" t="s">
        <v>5911</v>
      </c>
      <c r="C195" s="525">
        <v>367023.01</v>
      </c>
      <c r="H195" s="417">
        <v>32311</v>
      </c>
      <c r="I195" s="417">
        <v>0</v>
      </c>
      <c r="N195" s="417"/>
    </row>
    <row r="196" spans="1:14" ht="15.75" customHeight="1">
      <c r="A196" s="523" t="s">
        <v>947</v>
      </c>
      <c r="B196" s="524" t="s">
        <v>5912</v>
      </c>
      <c r="C196" s="525">
        <v>365928.52</v>
      </c>
      <c r="H196" s="417">
        <v>476032</v>
      </c>
      <c r="I196" s="417">
        <v>0</v>
      </c>
      <c r="N196" s="417"/>
    </row>
    <row r="197" spans="1:14" ht="15.75" customHeight="1">
      <c r="A197" s="523" t="s">
        <v>1999</v>
      </c>
      <c r="B197" s="524" t="s">
        <v>5891</v>
      </c>
      <c r="C197" s="525">
        <v>365387.44</v>
      </c>
      <c r="H197" s="417">
        <v>32250</v>
      </c>
      <c r="I197" s="417">
        <v>0</v>
      </c>
      <c r="N197" s="417"/>
    </row>
    <row r="198" spans="1:14" ht="15.75" customHeight="1">
      <c r="A198" s="523" t="s">
        <v>1528</v>
      </c>
      <c r="B198" s="524" t="s">
        <v>5913</v>
      </c>
      <c r="C198" s="525">
        <v>360460.02</v>
      </c>
      <c r="H198" s="417">
        <v>559843</v>
      </c>
      <c r="I198" s="417">
        <v>8.93</v>
      </c>
      <c r="N198" s="417"/>
    </row>
    <row r="199" spans="1:14" ht="15.75" customHeight="1">
      <c r="A199" s="523" t="s">
        <v>1983</v>
      </c>
      <c r="B199" s="524" t="s">
        <v>5914</v>
      </c>
      <c r="C199" s="525">
        <v>358618.23</v>
      </c>
      <c r="H199" s="417">
        <v>434160</v>
      </c>
      <c r="I199" s="417">
        <v>0</v>
      </c>
      <c r="N199" s="417"/>
    </row>
    <row r="200" spans="1:14" ht="15.75" customHeight="1">
      <c r="A200" s="523" t="s">
        <v>1022</v>
      </c>
      <c r="B200" s="524" t="s">
        <v>5915</v>
      </c>
      <c r="C200" s="525">
        <v>356802.01</v>
      </c>
      <c r="H200" s="417">
        <v>87493</v>
      </c>
      <c r="I200" s="526">
        <v>53695.87</v>
      </c>
      <c r="N200" s="417"/>
    </row>
    <row r="201" spans="1:14" ht="15.75" customHeight="1">
      <c r="A201" s="523" t="s">
        <v>2225</v>
      </c>
      <c r="B201" s="524" t="s">
        <v>5772</v>
      </c>
      <c r="C201" s="525">
        <v>346110.05</v>
      </c>
      <c r="H201" s="417">
        <v>459393</v>
      </c>
      <c r="I201" s="417">
        <v>0</v>
      </c>
      <c r="N201" s="417"/>
    </row>
    <row r="202" spans="1:14" ht="15.75" customHeight="1">
      <c r="A202" s="523" t="s">
        <v>1763</v>
      </c>
      <c r="B202" s="524" t="s">
        <v>5916</v>
      </c>
      <c r="C202" s="525">
        <v>342502.36</v>
      </c>
      <c r="H202" s="417">
        <v>612431</v>
      </c>
      <c r="I202" s="417">
        <v>0</v>
      </c>
      <c r="N202" s="417"/>
    </row>
    <row r="203" spans="1:14" ht="15.75" customHeight="1">
      <c r="A203" s="523" t="s">
        <v>3037</v>
      </c>
      <c r="B203" s="524" t="s">
        <v>5917</v>
      </c>
      <c r="C203" s="525">
        <v>340966.5</v>
      </c>
      <c r="H203" s="417">
        <v>38387</v>
      </c>
      <c r="I203" s="417">
        <v>0</v>
      </c>
      <c r="N203" s="417"/>
    </row>
    <row r="204" spans="1:14" ht="15.75" customHeight="1">
      <c r="A204" s="523" t="s">
        <v>1541</v>
      </c>
      <c r="B204" s="524" t="s">
        <v>5918</v>
      </c>
      <c r="C204" s="525">
        <v>339674.96</v>
      </c>
      <c r="H204" s="417">
        <v>85872</v>
      </c>
      <c r="I204" s="417">
        <v>0</v>
      </c>
      <c r="N204" s="417"/>
    </row>
    <row r="205" spans="1:14" ht="15.75" customHeight="1">
      <c r="A205" s="523" t="s">
        <v>720</v>
      </c>
      <c r="B205" s="524" t="s">
        <v>5780</v>
      </c>
      <c r="C205" s="525">
        <v>336958.21</v>
      </c>
      <c r="H205" s="417">
        <v>438274</v>
      </c>
      <c r="I205" s="417">
        <v>0</v>
      </c>
      <c r="N205" s="417"/>
    </row>
    <row r="206" spans="1:14" ht="15.75" customHeight="1">
      <c r="A206" s="523" t="s">
        <v>2866</v>
      </c>
      <c r="B206" s="524" t="s">
        <v>5919</v>
      </c>
      <c r="C206" s="525">
        <v>334505.67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346</v>
      </c>
      <c r="B207" s="524" t="s">
        <v>5920</v>
      </c>
      <c r="C207" s="525">
        <v>333901.84000000003</v>
      </c>
      <c r="H207" s="417">
        <v>81772</v>
      </c>
      <c r="I207" s="417">
        <v>0</v>
      </c>
      <c r="N207" s="417"/>
    </row>
    <row r="208" spans="1:14" ht="15.75" customHeight="1">
      <c r="A208" s="523" t="s">
        <v>1808</v>
      </c>
      <c r="B208" s="524" t="s">
        <v>5921</v>
      </c>
      <c r="C208" s="525">
        <v>331880.46000000002</v>
      </c>
      <c r="H208" s="417">
        <v>31787</v>
      </c>
      <c r="I208" s="417">
        <v>0</v>
      </c>
      <c r="N208" s="417"/>
    </row>
    <row r="209" spans="1:14" ht="15.75" customHeight="1">
      <c r="A209" s="523" t="s">
        <v>1759</v>
      </c>
      <c r="B209" s="524" t="s">
        <v>5922</v>
      </c>
      <c r="C209" s="525">
        <v>331862.58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1844</v>
      </c>
      <c r="B210" s="524" t="s">
        <v>5785</v>
      </c>
      <c r="C210" s="525">
        <v>331674.3</v>
      </c>
      <c r="H210" s="417">
        <v>440078</v>
      </c>
      <c r="I210" s="417">
        <v>0</v>
      </c>
      <c r="N210" s="417"/>
    </row>
    <row r="211" spans="1:14" ht="15.75" customHeight="1">
      <c r="A211" s="523" t="s">
        <v>583</v>
      </c>
      <c r="B211" s="524" t="s">
        <v>5923</v>
      </c>
      <c r="C211" s="525">
        <v>325969.59000000003</v>
      </c>
      <c r="H211" s="417">
        <v>88816</v>
      </c>
      <c r="I211" s="417">
        <v>137.41</v>
      </c>
      <c r="N211" s="417"/>
    </row>
    <row r="212" spans="1:14" ht="15.75" customHeight="1">
      <c r="A212" s="523" t="s">
        <v>556</v>
      </c>
      <c r="B212" s="524" t="s">
        <v>5924</v>
      </c>
      <c r="C212" s="525">
        <v>325858.90000000002</v>
      </c>
      <c r="H212" s="417">
        <v>32407</v>
      </c>
      <c r="I212" s="417">
        <v>0</v>
      </c>
      <c r="N212" s="417"/>
    </row>
    <row r="213" spans="1:14" ht="15.75" customHeight="1">
      <c r="A213" s="523" t="s">
        <v>892</v>
      </c>
      <c r="B213" s="524" t="s">
        <v>5925</v>
      </c>
      <c r="C213" s="525">
        <v>324991.48</v>
      </c>
      <c r="H213" s="417">
        <v>582421</v>
      </c>
      <c r="I213" s="417">
        <v>0</v>
      </c>
      <c r="N213" s="417"/>
    </row>
    <row r="214" spans="1:14" ht="15.75" customHeight="1">
      <c r="A214" s="523" t="s">
        <v>730</v>
      </c>
      <c r="B214" s="524" t="s">
        <v>5780</v>
      </c>
      <c r="C214" s="525">
        <v>323161.28999999998</v>
      </c>
      <c r="H214" s="417">
        <v>358322</v>
      </c>
      <c r="I214" s="417">
        <v>0</v>
      </c>
      <c r="N214" s="417"/>
    </row>
    <row r="215" spans="1:14" ht="15.75" customHeight="1">
      <c r="A215" s="523" t="s">
        <v>1551</v>
      </c>
      <c r="B215" s="524" t="s">
        <v>5926</v>
      </c>
      <c r="C215" s="525">
        <v>321624.69</v>
      </c>
      <c r="H215" s="417">
        <v>47922</v>
      </c>
      <c r="I215" s="417">
        <v>0</v>
      </c>
      <c r="N215" s="417"/>
    </row>
    <row r="216" spans="1:14" ht="15.75" customHeight="1">
      <c r="A216" s="523" t="s">
        <v>2110</v>
      </c>
      <c r="B216" s="524" t="s">
        <v>5809</v>
      </c>
      <c r="C216" s="525">
        <v>319801.45</v>
      </c>
      <c r="H216" s="417">
        <v>577392</v>
      </c>
      <c r="I216" s="417">
        <v>0</v>
      </c>
      <c r="N216" s="417"/>
    </row>
    <row r="217" spans="1:14" ht="15.75" customHeight="1">
      <c r="A217" s="523" t="s">
        <v>1413</v>
      </c>
      <c r="B217" s="524" t="s">
        <v>5927</v>
      </c>
      <c r="C217" s="525">
        <v>318135.81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1498</v>
      </c>
      <c r="B218" s="524" t="s">
        <v>5857</v>
      </c>
      <c r="C218" s="525">
        <v>317971.59000000003</v>
      </c>
      <c r="H218" s="417">
        <v>576246</v>
      </c>
      <c r="I218" s="417">
        <v>0</v>
      </c>
      <c r="N218" s="417"/>
    </row>
    <row r="219" spans="1:14" ht="15.75" customHeight="1">
      <c r="A219" s="523" t="s">
        <v>2956</v>
      </c>
      <c r="B219" s="524" t="s">
        <v>5875</v>
      </c>
      <c r="C219" s="525">
        <v>315313.28000000003</v>
      </c>
      <c r="H219" s="417">
        <v>557385</v>
      </c>
      <c r="I219" s="417">
        <v>0</v>
      </c>
      <c r="N219" s="417"/>
    </row>
    <row r="220" spans="1:14" ht="15.75" customHeight="1">
      <c r="A220" s="523" t="s">
        <v>3011</v>
      </c>
      <c r="B220" s="524" t="s">
        <v>5928</v>
      </c>
      <c r="C220" s="525">
        <v>314697.84000000003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2133</v>
      </c>
      <c r="B221" s="524" t="s">
        <v>5929</v>
      </c>
      <c r="C221" s="525">
        <v>309365.28000000003</v>
      </c>
      <c r="H221" s="417">
        <v>46143</v>
      </c>
      <c r="I221" s="526">
        <v>893.22</v>
      </c>
      <c r="N221" s="417"/>
    </row>
    <row r="222" spans="1:14" ht="15.75" customHeight="1">
      <c r="A222" s="523" t="s">
        <v>2160</v>
      </c>
      <c r="B222" s="524" t="s">
        <v>5796</v>
      </c>
      <c r="C222" s="525">
        <v>309175.76</v>
      </c>
      <c r="H222" s="417">
        <v>443359</v>
      </c>
      <c r="I222" s="417">
        <v>0</v>
      </c>
      <c r="N222" s="417"/>
    </row>
    <row r="223" spans="1:14" ht="15.75" customHeight="1">
      <c r="A223" s="523" t="s">
        <v>1592</v>
      </c>
      <c r="B223" s="524" t="s">
        <v>5930</v>
      </c>
      <c r="C223" s="525">
        <v>308976.53999999998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2442</v>
      </c>
      <c r="B224" s="524" t="s">
        <v>5931</v>
      </c>
      <c r="C224" s="525">
        <v>307800.82</v>
      </c>
      <c r="N224" s="417"/>
    </row>
    <row r="225" spans="1:14" ht="15.75" customHeight="1">
      <c r="A225" s="523" t="s">
        <v>3072</v>
      </c>
      <c r="B225" s="524" t="s">
        <v>5932</v>
      </c>
      <c r="C225" s="525">
        <v>307592.40000000002</v>
      </c>
      <c r="N225" s="417"/>
    </row>
    <row r="226" spans="1:14" ht="15.75" customHeight="1">
      <c r="A226" s="523" t="s">
        <v>2547</v>
      </c>
      <c r="B226" s="524" t="s">
        <v>5813</v>
      </c>
      <c r="C226" s="525">
        <v>307423.34000000003</v>
      </c>
      <c r="N226" s="417"/>
    </row>
    <row r="227" spans="1:14" ht="15.75" customHeight="1">
      <c r="A227" s="523" t="s">
        <v>1719</v>
      </c>
      <c r="B227" s="524" t="s">
        <v>5933</v>
      </c>
      <c r="C227" s="525">
        <v>304797.90000000002</v>
      </c>
      <c r="N227" s="417"/>
    </row>
    <row r="228" spans="1:14" ht="15.75" customHeight="1">
      <c r="A228" s="523" t="s">
        <v>1376</v>
      </c>
      <c r="B228" s="524" t="s">
        <v>5934</v>
      </c>
      <c r="C228" s="525">
        <v>303918.96000000002</v>
      </c>
      <c r="N228" s="417"/>
    </row>
    <row r="229" spans="1:14" ht="15.75" customHeight="1">
      <c r="A229" s="523" t="s">
        <v>2151</v>
      </c>
      <c r="B229" s="524" t="s">
        <v>5935</v>
      </c>
      <c r="C229" s="525">
        <v>303361.68</v>
      </c>
      <c r="N229" s="417"/>
    </row>
    <row r="230" spans="1:14" ht="15.75" customHeight="1">
      <c r="A230" s="523" t="s">
        <v>633</v>
      </c>
      <c r="B230" s="524" t="s">
        <v>3919</v>
      </c>
      <c r="C230" s="525">
        <v>302858.39</v>
      </c>
      <c r="N230" s="417"/>
    </row>
    <row r="231" spans="1:14" ht="15.75" customHeight="1">
      <c r="A231" s="523" t="s">
        <v>1664</v>
      </c>
      <c r="B231" s="524" t="s">
        <v>5775</v>
      </c>
      <c r="C231" s="525">
        <v>297634.58</v>
      </c>
      <c r="N231" s="417"/>
    </row>
    <row r="232" spans="1:14" ht="15.75" customHeight="1">
      <c r="A232" s="523" t="s">
        <v>3044</v>
      </c>
      <c r="B232" s="524" t="s">
        <v>5810</v>
      </c>
      <c r="C232" s="525">
        <v>292129.68</v>
      </c>
      <c r="N232" s="417"/>
    </row>
    <row r="233" spans="1:14" ht="15.75" customHeight="1">
      <c r="A233" s="523" t="s">
        <v>2374</v>
      </c>
      <c r="B233" s="524" t="s">
        <v>5771</v>
      </c>
      <c r="C233" s="525">
        <v>287459.55</v>
      </c>
      <c r="N233" s="417"/>
    </row>
    <row r="234" spans="1:14" ht="15.75" customHeight="1">
      <c r="A234" s="523" t="s">
        <v>658</v>
      </c>
      <c r="B234" s="524" t="s">
        <v>5936</v>
      </c>
      <c r="C234" s="525">
        <v>282608.45</v>
      </c>
      <c r="N234" s="417"/>
    </row>
    <row r="235" spans="1:14" ht="15.75" customHeight="1">
      <c r="A235" s="523" t="s">
        <v>889</v>
      </c>
      <c r="B235" s="524" t="s">
        <v>5925</v>
      </c>
      <c r="C235" s="525">
        <v>280863.88</v>
      </c>
      <c r="N235" s="417"/>
    </row>
    <row r="236" spans="1:14" ht="15.75" customHeight="1">
      <c r="A236" s="523" t="s">
        <v>1548</v>
      </c>
      <c r="B236" s="524" t="s">
        <v>5937</v>
      </c>
      <c r="C236" s="525">
        <v>280745.19</v>
      </c>
      <c r="N236" s="417"/>
    </row>
    <row r="237" spans="1:14" ht="15.75" customHeight="1">
      <c r="A237" s="523" t="s">
        <v>750</v>
      </c>
      <c r="B237" s="524" t="s">
        <v>5938</v>
      </c>
      <c r="C237" s="525">
        <v>277478.52</v>
      </c>
      <c r="N237" s="417"/>
    </row>
    <row r="238" spans="1:14" ht="15.75" customHeight="1">
      <c r="A238" s="523" t="s">
        <v>1195</v>
      </c>
      <c r="B238" s="524" t="s">
        <v>5939</v>
      </c>
      <c r="C238" s="525">
        <v>276157.37</v>
      </c>
      <c r="N238" s="417"/>
    </row>
    <row r="239" spans="1:14" ht="15.75" customHeight="1">
      <c r="A239" s="523" t="s">
        <v>2703</v>
      </c>
      <c r="B239" s="524" t="s">
        <v>5890</v>
      </c>
      <c r="C239" s="525">
        <v>273723.02</v>
      </c>
      <c r="N239" s="417"/>
    </row>
    <row r="240" spans="1:14" ht="15.75" customHeight="1">
      <c r="A240" s="523" t="s">
        <v>545</v>
      </c>
      <c r="B240" s="524" t="s">
        <v>5940</v>
      </c>
      <c r="C240" s="525">
        <v>272687.21000000002</v>
      </c>
      <c r="N240" s="417"/>
    </row>
    <row r="241" spans="1:14" ht="15.75" customHeight="1">
      <c r="A241" s="523" t="s">
        <v>1849</v>
      </c>
      <c r="B241" s="524" t="s">
        <v>5941</v>
      </c>
      <c r="C241" s="525">
        <v>270809.09999999998</v>
      </c>
      <c r="N241" s="417"/>
    </row>
    <row r="242" spans="1:14" ht="15.75" customHeight="1">
      <c r="A242" s="523" t="s">
        <v>995</v>
      </c>
      <c r="B242" s="524" t="s">
        <v>5942</v>
      </c>
      <c r="C242" s="525">
        <v>270631.96000000002</v>
      </c>
      <c r="N242" s="417"/>
    </row>
    <row r="243" spans="1:14" ht="15.75" customHeight="1">
      <c r="A243" s="523" t="s">
        <v>3069</v>
      </c>
      <c r="B243" s="524" t="s">
        <v>5943</v>
      </c>
      <c r="C243" s="525">
        <v>270206.46999999997</v>
      </c>
      <c r="N243" s="417"/>
    </row>
    <row r="244" spans="1:14" ht="15.75" customHeight="1">
      <c r="A244" s="523" t="s">
        <v>2140</v>
      </c>
      <c r="B244" s="524" t="s">
        <v>5929</v>
      </c>
      <c r="C244" s="525">
        <v>265456.82</v>
      </c>
      <c r="N244" s="417"/>
    </row>
    <row r="245" spans="1:14" ht="15.75" customHeight="1">
      <c r="A245" s="523" t="s">
        <v>515</v>
      </c>
      <c r="B245" s="524" t="s">
        <v>5763</v>
      </c>
      <c r="C245" s="525">
        <v>264027.53000000003</v>
      </c>
      <c r="N245" s="417"/>
    </row>
    <row r="246" spans="1:14" ht="15.75" customHeight="1">
      <c r="A246" s="523" t="s">
        <v>2495</v>
      </c>
      <c r="B246" s="524" t="s">
        <v>5799</v>
      </c>
      <c r="C246" s="525">
        <v>262261.44</v>
      </c>
      <c r="N246" s="417"/>
    </row>
    <row r="247" spans="1:14" ht="15.75" customHeight="1">
      <c r="A247" s="523" t="s">
        <v>793</v>
      </c>
      <c r="B247" s="524" t="s">
        <v>5944</v>
      </c>
      <c r="C247" s="525">
        <v>260130.89</v>
      </c>
      <c r="N247" s="417"/>
    </row>
    <row r="248" spans="1:14" ht="15.75" customHeight="1">
      <c r="A248" s="523" t="s">
        <v>2325</v>
      </c>
      <c r="B248" s="524" t="s">
        <v>5822</v>
      </c>
      <c r="C248" s="525">
        <v>256917.85</v>
      </c>
      <c r="N248" s="417"/>
    </row>
    <row r="249" spans="1:14" ht="15.75" customHeight="1">
      <c r="A249" s="523" t="s">
        <v>2557</v>
      </c>
      <c r="B249" s="524" t="s">
        <v>5813</v>
      </c>
      <c r="C249" s="525">
        <v>255117.97</v>
      </c>
      <c r="N249" s="417"/>
    </row>
    <row r="250" spans="1:14" ht="15.75" customHeight="1">
      <c r="A250" s="523" t="s">
        <v>1630</v>
      </c>
      <c r="B250" s="524" t="s">
        <v>5872</v>
      </c>
      <c r="C250" s="525">
        <v>254175.43</v>
      </c>
      <c r="N250" s="417"/>
    </row>
    <row r="251" spans="1:14" ht="15.75" customHeight="1">
      <c r="A251" s="523" t="s">
        <v>883</v>
      </c>
      <c r="B251" s="524" t="s">
        <v>5925</v>
      </c>
      <c r="C251" s="525">
        <v>251586.57</v>
      </c>
      <c r="N251" s="417"/>
    </row>
    <row r="252" spans="1:14" ht="15.75" customHeight="1">
      <c r="A252" s="523" t="s">
        <v>2281</v>
      </c>
      <c r="B252" s="524" t="s">
        <v>5945</v>
      </c>
      <c r="C252" s="525">
        <v>249763.91</v>
      </c>
      <c r="N252" s="417"/>
    </row>
    <row r="253" spans="1:14" ht="15.75" customHeight="1">
      <c r="A253" s="523" t="s">
        <v>145</v>
      </c>
      <c r="B253" s="524" t="s">
        <v>5943</v>
      </c>
      <c r="C253" s="525">
        <v>246501.63</v>
      </c>
      <c r="N253" s="417"/>
    </row>
    <row r="254" spans="1:14" ht="15.75" customHeight="1">
      <c r="A254" s="523" t="s">
        <v>2264</v>
      </c>
      <c r="B254" s="524" t="s">
        <v>4621</v>
      </c>
      <c r="C254" s="525">
        <v>245599.07</v>
      </c>
      <c r="N254" s="417"/>
    </row>
    <row r="255" spans="1:14" ht="15.75" customHeight="1">
      <c r="A255" s="523" t="s">
        <v>2812</v>
      </c>
      <c r="B255" s="524" t="s">
        <v>5946</v>
      </c>
      <c r="C255" s="525">
        <v>237912.42</v>
      </c>
      <c r="N255" s="417"/>
    </row>
    <row r="256" spans="1:14" ht="15.75" customHeight="1">
      <c r="A256" s="523" t="s">
        <v>1127</v>
      </c>
      <c r="B256" s="524" t="s">
        <v>5947</v>
      </c>
      <c r="C256" s="525">
        <v>237564.69</v>
      </c>
      <c r="N256" s="417"/>
    </row>
    <row r="257" spans="1:14" ht="15.75" customHeight="1">
      <c r="A257" s="523" t="s">
        <v>1472</v>
      </c>
      <c r="B257" s="524" t="s">
        <v>5803</v>
      </c>
      <c r="C257" s="525">
        <v>234994.16</v>
      </c>
      <c r="N257" s="417"/>
    </row>
    <row r="258" spans="1:14" ht="15.75" customHeight="1">
      <c r="A258" s="523" t="s">
        <v>2608</v>
      </c>
      <c r="B258" s="524" t="s">
        <v>5877</v>
      </c>
      <c r="C258" s="525">
        <v>234223.38</v>
      </c>
      <c r="N258" s="417"/>
    </row>
    <row r="259" spans="1:14" ht="15.75" customHeight="1">
      <c r="A259" s="523" t="s">
        <v>1148</v>
      </c>
      <c r="B259" s="524" t="s">
        <v>5948</v>
      </c>
      <c r="C259" s="525">
        <v>233627.24</v>
      </c>
      <c r="N259" s="417"/>
    </row>
    <row r="260" spans="1:14" ht="15.75" customHeight="1">
      <c r="A260" s="523" t="s">
        <v>2347</v>
      </c>
      <c r="B260" s="524" t="s">
        <v>5949</v>
      </c>
      <c r="C260" s="525">
        <v>231274.52</v>
      </c>
      <c r="N260" s="417"/>
    </row>
    <row r="261" spans="1:14" ht="15.75" customHeight="1">
      <c r="A261" s="523" t="s">
        <v>1186</v>
      </c>
      <c r="B261" s="524" t="s">
        <v>5950</v>
      </c>
      <c r="C261" s="525">
        <v>231077.61</v>
      </c>
      <c r="N261" s="417"/>
    </row>
    <row r="262" spans="1:14" ht="15.75" customHeight="1">
      <c r="A262" s="523" t="s">
        <v>1801</v>
      </c>
      <c r="B262" s="524" t="s">
        <v>5951</v>
      </c>
      <c r="C262" s="525">
        <v>226248.13</v>
      </c>
      <c r="N262" s="417"/>
    </row>
    <row r="263" spans="1:14" ht="15.75" customHeight="1">
      <c r="A263" s="523" t="s">
        <v>1300</v>
      </c>
      <c r="B263" s="524" t="s">
        <v>5952</v>
      </c>
      <c r="C263" s="525">
        <v>223989.48</v>
      </c>
      <c r="N263" s="417"/>
    </row>
    <row r="264" spans="1:14" ht="15.75" customHeight="1">
      <c r="A264" s="523" t="s">
        <v>2924</v>
      </c>
      <c r="B264" s="524" t="s">
        <v>5953</v>
      </c>
      <c r="C264" s="525">
        <v>222414.09</v>
      </c>
      <c r="N264" s="417"/>
    </row>
    <row r="265" spans="1:14" ht="15.75" customHeight="1">
      <c r="A265" s="523" t="s">
        <v>2602</v>
      </c>
      <c r="B265" s="524" t="s">
        <v>5811</v>
      </c>
      <c r="C265" s="525">
        <v>221370.27</v>
      </c>
      <c r="N265" s="417"/>
    </row>
    <row r="266" spans="1:14" ht="15.75" customHeight="1">
      <c r="A266" s="523" t="s">
        <v>2976</v>
      </c>
      <c r="B266" s="524" t="s">
        <v>5954</v>
      </c>
      <c r="C266" s="525">
        <v>220423.34</v>
      </c>
      <c r="N266" s="417"/>
    </row>
    <row r="267" spans="1:14" ht="15.75" customHeight="1">
      <c r="A267" s="523" t="s">
        <v>287</v>
      </c>
      <c r="B267" s="524" t="s">
        <v>5854</v>
      </c>
      <c r="C267" s="525">
        <v>219115.43</v>
      </c>
      <c r="N267" s="417"/>
    </row>
    <row r="268" spans="1:14" ht="15.75" customHeight="1">
      <c r="A268" s="523" t="s">
        <v>2228</v>
      </c>
      <c r="B268" s="524" t="s">
        <v>5772</v>
      </c>
      <c r="C268" s="525">
        <v>211124.87</v>
      </c>
      <c r="N268" s="417"/>
    </row>
    <row r="269" spans="1:14" ht="15.75" customHeight="1">
      <c r="A269" s="523" t="s">
        <v>2667</v>
      </c>
      <c r="B269" s="524" t="s">
        <v>5955</v>
      </c>
      <c r="C269" s="525">
        <v>210494.79</v>
      </c>
      <c r="N269" s="417"/>
    </row>
    <row r="270" spans="1:14" ht="15.75" customHeight="1">
      <c r="A270" s="523" t="s">
        <v>2627</v>
      </c>
      <c r="B270" s="524" t="s">
        <v>3230</v>
      </c>
      <c r="C270" s="525">
        <v>209813.26</v>
      </c>
      <c r="N270" s="417"/>
    </row>
    <row r="271" spans="1:14" ht="15.75" customHeight="1">
      <c r="A271" s="523" t="s">
        <v>2863</v>
      </c>
      <c r="B271" s="524" t="s">
        <v>5919</v>
      </c>
      <c r="C271" s="525">
        <v>208538.98</v>
      </c>
      <c r="N271" s="417"/>
    </row>
    <row r="272" spans="1:14" ht="15.75" customHeight="1">
      <c r="A272" s="523" t="s">
        <v>1946</v>
      </c>
      <c r="B272" s="524" t="s">
        <v>5956</v>
      </c>
      <c r="C272" s="525">
        <v>205214.6</v>
      </c>
      <c r="N272" s="417"/>
    </row>
    <row r="273" spans="1:14" ht="15.75" customHeight="1">
      <c r="A273" s="523" t="s">
        <v>370</v>
      </c>
      <c r="B273" s="524" t="s">
        <v>5794</v>
      </c>
      <c r="C273" s="525">
        <v>205211.19</v>
      </c>
      <c r="N273" s="417"/>
    </row>
    <row r="274" spans="1:14" ht="15.75" customHeight="1">
      <c r="A274" s="523" t="s">
        <v>2438</v>
      </c>
      <c r="B274" s="524" t="s">
        <v>5957</v>
      </c>
      <c r="C274" s="525">
        <v>204382.63</v>
      </c>
      <c r="N274" s="417"/>
    </row>
    <row r="275" spans="1:14" ht="15.75" customHeight="1">
      <c r="A275" s="523" t="s">
        <v>1578</v>
      </c>
      <c r="B275" s="524" t="s">
        <v>5958</v>
      </c>
      <c r="C275" s="525">
        <v>203545.24</v>
      </c>
      <c r="N275" s="417"/>
    </row>
    <row r="276" spans="1:14" ht="15.75" customHeight="1">
      <c r="A276" s="523" t="s">
        <v>943</v>
      </c>
      <c r="B276" s="524" t="s">
        <v>5959</v>
      </c>
      <c r="C276" s="525">
        <v>203240.13</v>
      </c>
      <c r="N276" s="417"/>
    </row>
    <row r="277" spans="1:14" ht="15.75" customHeight="1">
      <c r="A277" s="523" t="s">
        <v>988</v>
      </c>
      <c r="B277" s="524" t="s">
        <v>5766</v>
      </c>
      <c r="C277" s="525">
        <v>202347.71</v>
      </c>
      <c r="N277" s="417"/>
    </row>
    <row r="278" spans="1:14" ht="15.75" customHeight="1">
      <c r="A278" s="523" t="s">
        <v>2747</v>
      </c>
      <c r="B278" s="524" t="s">
        <v>5960</v>
      </c>
      <c r="C278" s="525">
        <v>201476.86</v>
      </c>
      <c r="N278" s="417"/>
    </row>
    <row r="279" spans="1:14" ht="15.75" customHeight="1">
      <c r="A279" s="523" t="s">
        <v>961</v>
      </c>
      <c r="B279" s="524" t="s">
        <v>5961</v>
      </c>
      <c r="C279" s="525">
        <v>192781.91</v>
      </c>
      <c r="N279" s="417"/>
    </row>
    <row r="280" spans="1:14" ht="15.75" customHeight="1">
      <c r="A280" s="523" t="s">
        <v>1201</v>
      </c>
      <c r="B280" s="524" t="s">
        <v>5962</v>
      </c>
      <c r="C280" s="525">
        <v>190892.6</v>
      </c>
      <c r="N280" s="417"/>
    </row>
    <row r="281" spans="1:14" ht="15.75" customHeight="1">
      <c r="A281" s="523" t="s">
        <v>1361</v>
      </c>
      <c r="B281" s="524" t="s">
        <v>5963</v>
      </c>
      <c r="C281" s="525">
        <v>190159.93</v>
      </c>
      <c r="N281" s="417"/>
    </row>
    <row r="282" spans="1:14" ht="15.75" customHeight="1">
      <c r="A282" s="523" t="s">
        <v>716</v>
      </c>
      <c r="B282" s="524" t="s">
        <v>5780</v>
      </c>
      <c r="C282" s="525">
        <v>189941.88</v>
      </c>
      <c r="N282" s="417"/>
    </row>
    <row r="283" spans="1:14" ht="15.75" customHeight="1">
      <c r="A283" s="523" t="s">
        <v>2576</v>
      </c>
      <c r="B283" s="524" t="s">
        <v>5813</v>
      </c>
      <c r="C283" s="525">
        <v>189871.03</v>
      </c>
      <c r="N283" s="417"/>
    </row>
    <row r="284" spans="1:14" ht="15.75" customHeight="1">
      <c r="A284" s="523" t="s">
        <v>2394</v>
      </c>
      <c r="B284" s="524" t="s">
        <v>5964</v>
      </c>
      <c r="C284" s="525">
        <v>189537.77</v>
      </c>
      <c r="N284" s="417"/>
    </row>
    <row r="285" spans="1:14" ht="15.75" customHeight="1">
      <c r="A285" s="523" t="s">
        <v>1605</v>
      </c>
      <c r="B285" s="524" t="s">
        <v>5872</v>
      </c>
      <c r="C285" s="525">
        <v>189178.22</v>
      </c>
      <c r="N285" s="417"/>
    </row>
    <row r="286" spans="1:14" ht="15.75" customHeight="1">
      <c r="A286" s="523" t="s">
        <v>2540</v>
      </c>
      <c r="B286" s="524" t="s">
        <v>5887</v>
      </c>
      <c r="C286" s="525">
        <v>189127.63</v>
      </c>
      <c r="N286" s="417"/>
    </row>
    <row r="287" spans="1:14" ht="15.75" customHeight="1">
      <c r="A287" s="523" t="s">
        <v>1424</v>
      </c>
      <c r="B287" s="524" t="s">
        <v>5798</v>
      </c>
      <c r="C287" s="525">
        <v>188721.93</v>
      </c>
      <c r="N287" s="417"/>
    </row>
    <row r="288" spans="1:14" ht="15.75" customHeight="1">
      <c r="A288" s="523" t="s">
        <v>2508</v>
      </c>
      <c r="B288" s="524" t="s">
        <v>5799</v>
      </c>
      <c r="C288" s="525">
        <v>188263.69</v>
      </c>
      <c r="N288" s="417"/>
    </row>
    <row r="289" spans="1:14" ht="15.75" customHeight="1">
      <c r="A289" s="523" t="s">
        <v>1204</v>
      </c>
      <c r="B289" s="524" t="s">
        <v>5965</v>
      </c>
      <c r="C289" s="525">
        <v>187425.94</v>
      </c>
      <c r="N289" s="417"/>
    </row>
    <row r="290" spans="1:14" ht="15.75" customHeight="1">
      <c r="A290" s="523" t="s">
        <v>3145</v>
      </c>
      <c r="B290" s="524" t="s">
        <v>5966</v>
      </c>
      <c r="C290" s="525">
        <v>185494.41</v>
      </c>
      <c r="N290" s="417"/>
    </row>
    <row r="291" spans="1:14" ht="15.75" customHeight="1">
      <c r="A291" s="523" t="s">
        <v>1976</v>
      </c>
      <c r="B291" s="524" t="s">
        <v>5888</v>
      </c>
      <c r="C291" s="525">
        <v>185463.63</v>
      </c>
      <c r="N291" s="417"/>
    </row>
    <row r="292" spans="1:14" ht="15.75" customHeight="1">
      <c r="A292" s="523" t="s">
        <v>845</v>
      </c>
      <c r="B292" s="524" t="s">
        <v>5967</v>
      </c>
      <c r="C292" s="525">
        <v>184992.52</v>
      </c>
      <c r="N292" s="417"/>
    </row>
    <row r="293" spans="1:14" ht="15.75" customHeight="1">
      <c r="A293" s="523" t="s">
        <v>2991</v>
      </c>
      <c r="B293" s="524" t="s">
        <v>5968</v>
      </c>
      <c r="C293" s="525">
        <v>177162.47</v>
      </c>
      <c r="N293" s="417"/>
    </row>
    <row r="294" spans="1:14" ht="15.75" customHeight="1">
      <c r="A294" s="523" t="s">
        <v>2580</v>
      </c>
      <c r="B294" s="524" t="s">
        <v>5813</v>
      </c>
      <c r="C294" s="525">
        <v>174992.31</v>
      </c>
      <c r="N294" s="417"/>
    </row>
    <row r="295" spans="1:14" ht="15.75" customHeight="1">
      <c r="A295" s="523" t="s">
        <v>1790</v>
      </c>
      <c r="B295" s="524" t="s">
        <v>5969</v>
      </c>
      <c r="C295" s="525">
        <v>172663.88</v>
      </c>
      <c r="N295" s="417"/>
    </row>
    <row r="296" spans="1:14" ht="15.75" customHeight="1">
      <c r="A296" s="523" t="s">
        <v>856</v>
      </c>
      <c r="B296" s="524" t="s">
        <v>5970</v>
      </c>
      <c r="C296" s="525">
        <v>172595.48</v>
      </c>
      <c r="N296" s="417"/>
    </row>
    <row r="297" spans="1:14" ht="15.75" customHeight="1">
      <c r="A297" s="523" t="s">
        <v>377</v>
      </c>
      <c r="B297" s="524" t="s">
        <v>5794</v>
      </c>
      <c r="C297" s="525">
        <v>171616.98</v>
      </c>
      <c r="N297" s="417"/>
    </row>
    <row r="298" spans="1:14" ht="15.75" customHeight="1">
      <c r="A298" s="523" t="s">
        <v>403</v>
      </c>
      <c r="B298" s="524" t="s">
        <v>5794</v>
      </c>
      <c r="C298" s="525">
        <v>169277.57</v>
      </c>
      <c r="N298" s="417"/>
    </row>
    <row r="299" spans="1:14" ht="15.75" customHeight="1">
      <c r="A299" s="523" t="s">
        <v>2482</v>
      </c>
      <c r="B299" s="524" t="s">
        <v>5829</v>
      </c>
      <c r="C299" s="525">
        <v>166901.91</v>
      </c>
      <c r="N299" s="417"/>
    </row>
    <row r="300" spans="1:14" ht="15.75" customHeight="1">
      <c r="A300" s="523" t="s">
        <v>1068</v>
      </c>
      <c r="B300" s="524" t="s">
        <v>5971</v>
      </c>
      <c r="C300" s="525">
        <v>166186.4</v>
      </c>
      <c r="N300" s="417"/>
    </row>
    <row r="301" spans="1:14" ht="15.75" customHeight="1">
      <c r="A301" s="523" t="s">
        <v>1282</v>
      </c>
      <c r="B301" s="524" t="s">
        <v>5882</v>
      </c>
      <c r="C301" s="525">
        <v>166172.39000000001</v>
      </c>
      <c r="N301" s="417"/>
    </row>
    <row r="302" spans="1:14" ht="15.75" customHeight="1">
      <c r="A302" s="523" t="s">
        <v>2562</v>
      </c>
      <c r="B302" s="524" t="s">
        <v>5813</v>
      </c>
      <c r="C302" s="525">
        <v>165947.95000000001</v>
      </c>
      <c r="N302" s="417"/>
    </row>
    <row r="303" spans="1:14" ht="15.75" customHeight="1">
      <c r="A303" s="523" t="s">
        <v>609</v>
      </c>
      <c r="B303" s="524" t="s">
        <v>5972</v>
      </c>
      <c r="C303" s="525">
        <v>165932.71</v>
      </c>
      <c r="N303" s="417"/>
    </row>
    <row r="304" spans="1:14" ht="15.75" customHeight="1">
      <c r="A304" s="523" t="s">
        <v>2624</v>
      </c>
      <c r="B304" s="524" t="s">
        <v>3230</v>
      </c>
      <c r="C304" s="525">
        <v>165095.1</v>
      </c>
      <c r="N304" s="417"/>
    </row>
    <row r="305" spans="1:14" ht="15.75" customHeight="1">
      <c r="A305" s="523" t="s">
        <v>219</v>
      </c>
      <c r="B305" s="524" t="s">
        <v>5973</v>
      </c>
      <c r="C305" s="525">
        <v>164828.97</v>
      </c>
      <c r="N305" s="417"/>
    </row>
    <row r="306" spans="1:14" ht="15.75" customHeight="1">
      <c r="A306" s="523" t="s">
        <v>1056</v>
      </c>
      <c r="B306" s="524" t="s">
        <v>5974</v>
      </c>
      <c r="C306" s="525">
        <v>164128.76</v>
      </c>
      <c r="N306" s="417"/>
    </row>
    <row r="307" spans="1:14" ht="15.75" customHeight="1">
      <c r="A307" s="523" t="s">
        <v>2829</v>
      </c>
      <c r="B307" s="524" t="s">
        <v>5975</v>
      </c>
      <c r="C307" s="525">
        <v>161391.20000000001</v>
      </c>
      <c r="N307" s="417"/>
    </row>
    <row r="308" spans="1:14" ht="15.75" customHeight="1">
      <c r="A308" s="523" t="s">
        <v>395</v>
      </c>
      <c r="B308" s="524" t="s">
        <v>5794</v>
      </c>
      <c r="C308" s="525">
        <v>160493.79</v>
      </c>
      <c r="N308" s="417"/>
    </row>
    <row r="309" spans="1:14" ht="15.75" customHeight="1">
      <c r="A309" s="523" t="s">
        <v>1168</v>
      </c>
      <c r="B309" s="524" t="s">
        <v>5976</v>
      </c>
      <c r="C309" s="525">
        <v>156527.32</v>
      </c>
      <c r="N309" s="417"/>
    </row>
    <row r="310" spans="1:14" ht="15.75" customHeight="1">
      <c r="A310" s="523" t="s">
        <v>2272</v>
      </c>
      <c r="B310" s="524" t="s">
        <v>5977</v>
      </c>
      <c r="C310" s="525">
        <v>155268.31</v>
      </c>
      <c r="N310" s="417"/>
    </row>
    <row r="311" spans="1:14" ht="15.75" customHeight="1">
      <c r="A311" s="523" t="s">
        <v>1114</v>
      </c>
      <c r="B311" s="524" t="s">
        <v>5978</v>
      </c>
      <c r="C311" s="525">
        <v>154943.51999999999</v>
      </c>
      <c r="N311" s="417"/>
    </row>
    <row r="312" spans="1:14" ht="15.75" customHeight="1">
      <c r="A312" s="523" t="s">
        <v>411</v>
      </c>
      <c r="B312" s="524" t="s">
        <v>5794</v>
      </c>
      <c r="C312" s="525">
        <v>153028</v>
      </c>
      <c r="N312" s="417"/>
    </row>
    <row r="313" spans="1:14" ht="15.75" customHeight="1">
      <c r="A313" s="523" t="s">
        <v>3170</v>
      </c>
      <c r="B313" s="524" t="s">
        <v>5979</v>
      </c>
      <c r="C313" s="525">
        <v>152936.15</v>
      </c>
      <c r="N313" s="417"/>
    </row>
    <row r="314" spans="1:14" ht="15.75" customHeight="1">
      <c r="A314" s="523" t="s">
        <v>1584</v>
      </c>
      <c r="B314" s="524" t="s">
        <v>5980</v>
      </c>
      <c r="C314" s="525">
        <v>152125.74</v>
      </c>
      <c r="N314" s="417"/>
    </row>
    <row r="315" spans="1:14" ht="15.75" customHeight="1">
      <c r="A315" s="523" t="s">
        <v>1892</v>
      </c>
      <c r="B315" s="524" t="s">
        <v>5981</v>
      </c>
      <c r="C315" s="525">
        <v>152019.91</v>
      </c>
      <c r="N315" s="417"/>
    </row>
    <row r="316" spans="1:14" ht="15.75" customHeight="1">
      <c r="A316" s="523" t="s">
        <v>1267</v>
      </c>
      <c r="B316" s="524" t="s">
        <v>5882</v>
      </c>
      <c r="C316" s="525">
        <v>150147.82</v>
      </c>
      <c r="N316" s="417"/>
    </row>
    <row r="317" spans="1:14" ht="15.75" customHeight="1">
      <c r="A317" s="523" t="s">
        <v>331</v>
      </c>
      <c r="B317" s="524" t="s">
        <v>5982</v>
      </c>
      <c r="C317" s="525">
        <v>149480.97</v>
      </c>
      <c r="N317" s="417"/>
    </row>
    <row r="318" spans="1:14" ht="15.75" customHeight="1">
      <c r="A318" s="523" t="s">
        <v>1545</v>
      </c>
      <c r="B318" s="524" t="s">
        <v>5937</v>
      </c>
      <c r="C318" s="525">
        <v>149067.01</v>
      </c>
      <c r="N318" s="417"/>
    </row>
    <row r="319" spans="1:14" ht="15.75" customHeight="1">
      <c r="A319" s="523" t="s">
        <v>2339</v>
      </c>
      <c r="B319" s="524" t="s">
        <v>5983</v>
      </c>
      <c r="C319" s="525">
        <v>148658.75</v>
      </c>
      <c r="N319" s="417"/>
    </row>
    <row r="320" spans="1:14" ht="15.75" customHeight="1">
      <c r="A320" s="523" t="s">
        <v>2106</v>
      </c>
      <c r="B320" s="524" t="s">
        <v>5809</v>
      </c>
      <c r="C320" s="525">
        <v>148582.32999999999</v>
      </c>
      <c r="N320" s="417"/>
    </row>
    <row r="321" spans="1:14" ht="15.75" customHeight="1">
      <c r="A321" s="523" t="s">
        <v>2650</v>
      </c>
      <c r="B321" s="524" t="s">
        <v>5984</v>
      </c>
      <c r="C321" s="525">
        <v>148208.54999999999</v>
      </c>
      <c r="N321" s="417"/>
    </row>
    <row r="322" spans="1:14" ht="15.75" customHeight="1">
      <c r="A322" s="523" t="s">
        <v>640</v>
      </c>
      <c r="B322" s="524" t="s">
        <v>3919</v>
      </c>
      <c r="C322" s="525">
        <v>147599.18</v>
      </c>
      <c r="N322" s="417"/>
    </row>
    <row r="323" spans="1:14" ht="15.75" customHeight="1">
      <c r="A323" s="523" t="s">
        <v>2903</v>
      </c>
      <c r="B323" s="524" t="s">
        <v>5985</v>
      </c>
      <c r="C323" s="525">
        <v>147170.26999999999</v>
      </c>
      <c r="N323" s="417"/>
    </row>
    <row r="324" spans="1:14" ht="15.75" customHeight="1">
      <c r="A324" s="523" t="s">
        <v>2941</v>
      </c>
      <c r="B324" s="524" t="s">
        <v>5986</v>
      </c>
      <c r="C324" s="525">
        <v>145955.01</v>
      </c>
      <c r="N324" s="417"/>
    </row>
    <row r="325" spans="1:14" ht="15.75" customHeight="1">
      <c r="A325" s="523" t="s">
        <v>2162</v>
      </c>
      <c r="B325" s="524" t="s">
        <v>5796</v>
      </c>
      <c r="C325" s="525">
        <v>145335.51999999999</v>
      </c>
      <c r="N325" s="417"/>
    </row>
    <row r="326" spans="1:14" ht="15.75" customHeight="1">
      <c r="A326" s="523" t="s">
        <v>2728</v>
      </c>
      <c r="B326" s="524" t="s">
        <v>5844</v>
      </c>
      <c r="C326" s="525">
        <v>145124.03</v>
      </c>
      <c r="N326" s="417"/>
    </row>
    <row r="327" spans="1:14" ht="15.75" customHeight="1">
      <c r="A327" s="523" t="s">
        <v>1456</v>
      </c>
      <c r="B327" s="524" t="s">
        <v>5803</v>
      </c>
      <c r="C327" s="525">
        <v>144466.47</v>
      </c>
      <c r="N327" s="417"/>
    </row>
    <row r="328" spans="1:14" ht="15.75" customHeight="1">
      <c r="A328" s="523" t="s">
        <v>2983</v>
      </c>
      <c r="B328" s="524" t="s">
        <v>5987</v>
      </c>
      <c r="C328" s="525">
        <v>141308.72</v>
      </c>
      <c r="N328" s="417"/>
    </row>
    <row r="329" spans="1:14" ht="15.75" customHeight="1">
      <c r="A329" s="523" t="s">
        <v>304</v>
      </c>
      <c r="B329" s="524" t="s">
        <v>5988</v>
      </c>
      <c r="C329" s="525">
        <v>141163.46</v>
      </c>
      <c r="N329" s="417"/>
    </row>
    <row r="330" spans="1:14" ht="15.75" customHeight="1">
      <c r="A330" s="523" t="s">
        <v>778</v>
      </c>
      <c r="B330" s="524" t="s">
        <v>5989</v>
      </c>
      <c r="C330" s="525">
        <v>136511.35</v>
      </c>
      <c r="N330" s="417"/>
    </row>
    <row r="331" spans="1:14" ht="15.75" customHeight="1">
      <c r="A331" s="523" t="s">
        <v>506</v>
      </c>
      <c r="B331" s="524" t="s">
        <v>5763</v>
      </c>
      <c r="C331" s="525">
        <v>135658.47</v>
      </c>
      <c r="N331" s="417"/>
    </row>
    <row r="332" spans="1:14" ht="15.75" customHeight="1">
      <c r="A332" s="523" t="s">
        <v>2675</v>
      </c>
      <c r="B332" s="524" t="s">
        <v>5990</v>
      </c>
      <c r="C332" s="525">
        <v>135465.81</v>
      </c>
      <c r="N332" s="417"/>
    </row>
    <row r="333" spans="1:14" ht="15.75" customHeight="1">
      <c r="A333" s="523" t="s">
        <v>2351</v>
      </c>
      <c r="B333" s="524" t="s">
        <v>5991</v>
      </c>
      <c r="C333" s="525">
        <v>132741.9</v>
      </c>
      <c r="N333" s="417"/>
    </row>
    <row r="334" spans="1:14" ht="15.75" customHeight="1">
      <c r="A334" s="523" t="s">
        <v>3174</v>
      </c>
      <c r="B334" s="524" t="s">
        <v>5992</v>
      </c>
      <c r="C334" s="525">
        <v>132426.1</v>
      </c>
      <c r="N334" s="417"/>
    </row>
    <row r="335" spans="1:14" ht="15.75" customHeight="1">
      <c r="A335" s="523" t="s">
        <v>689</v>
      </c>
      <c r="B335" s="524" t="s">
        <v>5993</v>
      </c>
      <c r="C335" s="525">
        <v>132239.57</v>
      </c>
      <c r="N335" s="417"/>
    </row>
    <row r="336" spans="1:14" ht="15.75" customHeight="1">
      <c r="A336" s="523" t="s">
        <v>682</v>
      </c>
      <c r="B336" s="524" t="s">
        <v>5815</v>
      </c>
      <c r="C336" s="525">
        <v>130235.33</v>
      </c>
      <c r="N336" s="417"/>
    </row>
    <row r="337" spans="1:14" ht="15.75" customHeight="1">
      <c r="A337" s="523" t="s">
        <v>2261</v>
      </c>
      <c r="B337" s="524" t="s">
        <v>4621</v>
      </c>
      <c r="C337" s="525">
        <v>129226.34</v>
      </c>
      <c r="N337" s="417"/>
    </row>
    <row r="338" spans="1:14" ht="15.75" customHeight="1">
      <c r="A338" s="523" t="s">
        <v>1700</v>
      </c>
      <c r="B338" s="524" t="s">
        <v>5775</v>
      </c>
      <c r="C338" s="525">
        <v>129215.89</v>
      </c>
      <c r="N338" s="417"/>
    </row>
    <row r="339" spans="1:14" ht="15.75" customHeight="1">
      <c r="A339" s="523" t="s">
        <v>1756</v>
      </c>
      <c r="B339" s="524" t="s">
        <v>5994</v>
      </c>
      <c r="C339" s="525">
        <v>125868.02</v>
      </c>
      <c r="N339" s="417"/>
    </row>
    <row r="340" spans="1:14" ht="15.75" customHeight="1">
      <c r="A340" s="523" t="s">
        <v>3104</v>
      </c>
      <c r="B340" s="524" t="s">
        <v>5995</v>
      </c>
      <c r="C340" s="525">
        <v>122817.72</v>
      </c>
      <c r="N340" s="417"/>
    </row>
    <row r="341" spans="1:14" ht="15.75" customHeight="1">
      <c r="A341" s="523" t="s">
        <v>3040</v>
      </c>
      <c r="B341" s="524" t="s">
        <v>5810</v>
      </c>
      <c r="C341" s="525">
        <v>122319.98</v>
      </c>
      <c r="N341" s="417"/>
    </row>
    <row r="342" spans="1:14" ht="15.75" customHeight="1">
      <c r="A342" s="523" t="s">
        <v>553</v>
      </c>
      <c r="B342" s="524" t="s">
        <v>5996</v>
      </c>
      <c r="C342" s="525">
        <v>122266.23</v>
      </c>
      <c r="N342" s="417"/>
    </row>
    <row r="343" spans="1:14" ht="15.75" customHeight="1">
      <c r="A343" s="523" t="s">
        <v>1209</v>
      </c>
      <c r="B343" s="524" t="s">
        <v>5773</v>
      </c>
      <c r="C343" s="525">
        <v>119711.1</v>
      </c>
      <c r="N343" s="417"/>
    </row>
    <row r="344" spans="1:14" ht="15.75" customHeight="1">
      <c r="A344" s="523" t="s">
        <v>1704</v>
      </c>
      <c r="B344" s="524" t="s">
        <v>5775</v>
      </c>
      <c r="C344" s="525">
        <v>119323.42</v>
      </c>
      <c r="N344" s="417"/>
    </row>
    <row r="345" spans="1:14" ht="15.75" customHeight="1">
      <c r="A345" s="523" t="s">
        <v>2566</v>
      </c>
      <c r="B345" s="524" t="s">
        <v>5813</v>
      </c>
      <c r="C345" s="525">
        <v>118929.02</v>
      </c>
      <c r="N345" s="417"/>
    </row>
    <row r="346" spans="1:14" ht="15.75" customHeight="1">
      <c r="A346" s="523" t="s">
        <v>2537</v>
      </c>
      <c r="B346" s="524" t="s">
        <v>5887</v>
      </c>
      <c r="C346" s="525">
        <v>116401.27</v>
      </c>
      <c r="N346" s="417"/>
    </row>
    <row r="347" spans="1:14" ht="15.75" customHeight="1">
      <c r="A347" s="523" t="s">
        <v>2129</v>
      </c>
      <c r="B347" s="524" t="s">
        <v>5929</v>
      </c>
      <c r="C347" s="525">
        <v>115869.37</v>
      </c>
      <c r="N347" s="417"/>
    </row>
    <row r="348" spans="1:14" ht="15.75" customHeight="1">
      <c r="A348" s="523" t="s">
        <v>1958</v>
      </c>
      <c r="B348" s="524" t="s">
        <v>5804</v>
      </c>
      <c r="C348" s="525">
        <v>114046.54</v>
      </c>
      <c r="N348" s="417"/>
    </row>
    <row r="349" spans="1:14" ht="15.75" customHeight="1">
      <c r="A349" s="523" t="s">
        <v>1089</v>
      </c>
      <c r="B349" s="524" t="s">
        <v>5997</v>
      </c>
      <c r="C349" s="525">
        <v>114015.78</v>
      </c>
      <c r="N349" s="417"/>
    </row>
    <row r="350" spans="1:14" ht="15.75" customHeight="1">
      <c r="A350" s="523" t="s">
        <v>3017</v>
      </c>
      <c r="B350" s="524" t="s">
        <v>5998</v>
      </c>
      <c r="C350" s="525">
        <v>113191.3</v>
      </c>
      <c r="N350" s="417"/>
    </row>
    <row r="351" spans="1:14" ht="15.75" customHeight="1">
      <c r="A351" s="523" t="s">
        <v>3061</v>
      </c>
      <c r="B351" s="524" t="s">
        <v>5774</v>
      </c>
      <c r="C351" s="525">
        <v>112329.2</v>
      </c>
      <c r="N351" s="417"/>
    </row>
    <row r="352" spans="1:14" ht="15.75" customHeight="1">
      <c r="A352" s="523" t="s">
        <v>2706</v>
      </c>
      <c r="B352" s="524" t="s">
        <v>5890</v>
      </c>
      <c r="C352" s="525">
        <v>111703.12</v>
      </c>
      <c r="N352" s="417"/>
    </row>
    <row r="353" spans="1:14" ht="15.75" customHeight="1">
      <c r="A353" s="523" t="s">
        <v>1034</v>
      </c>
      <c r="B353" s="524" t="s">
        <v>5770</v>
      </c>
      <c r="C353" s="525">
        <v>110866.46</v>
      </c>
      <c r="N353" s="417"/>
    </row>
    <row r="354" spans="1:14" ht="15.75" customHeight="1">
      <c r="A354" s="523" t="s">
        <v>2860</v>
      </c>
      <c r="B354" s="524" t="s">
        <v>5919</v>
      </c>
      <c r="C354" s="525">
        <v>110109.79</v>
      </c>
      <c r="N354" s="417"/>
    </row>
    <row r="355" spans="1:14" ht="15.75" customHeight="1">
      <c r="A355" s="523" t="s">
        <v>2372</v>
      </c>
      <c r="B355" s="524" t="s">
        <v>5771</v>
      </c>
      <c r="C355" s="525">
        <v>109888.48</v>
      </c>
      <c r="N355" s="417"/>
    </row>
    <row r="356" spans="1:14" ht="15.75" customHeight="1">
      <c r="A356" s="523" t="s">
        <v>1106</v>
      </c>
      <c r="B356" s="524" t="s">
        <v>5978</v>
      </c>
      <c r="C356" s="525">
        <v>108221.45</v>
      </c>
      <c r="N356" s="417"/>
    </row>
    <row r="357" spans="1:14" ht="15.75" customHeight="1">
      <c r="A357" s="523" t="s">
        <v>317</v>
      </c>
      <c r="B357" s="524" t="s">
        <v>5982</v>
      </c>
      <c r="C357" s="525">
        <v>107357.58</v>
      </c>
      <c r="N357" s="417"/>
    </row>
    <row r="358" spans="1:14" ht="15.75" customHeight="1">
      <c r="A358" s="523" t="s">
        <v>1296</v>
      </c>
      <c r="B358" s="524" t="s">
        <v>5999</v>
      </c>
      <c r="C358" s="525">
        <v>107083.14</v>
      </c>
      <c r="N358" s="417"/>
    </row>
    <row r="359" spans="1:14" ht="15.75" customHeight="1">
      <c r="A359" s="523" t="s">
        <v>2053</v>
      </c>
      <c r="B359" s="524" t="s">
        <v>5845</v>
      </c>
      <c r="C359" s="525">
        <v>107044.29</v>
      </c>
      <c r="N359" s="417"/>
    </row>
    <row r="360" spans="1:14" ht="15.75" customHeight="1">
      <c r="A360" s="523" t="s">
        <v>2815</v>
      </c>
      <c r="B360" s="524" t="s">
        <v>5946</v>
      </c>
      <c r="C360" s="525">
        <v>106177.8</v>
      </c>
      <c r="N360" s="417"/>
    </row>
    <row r="361" spans="1:14" ht="15.75" customHeight="1">
      <c r="A361" s="523" t="s">
        <v>1972</v>
      </c>
      <c r="B361" s="524" t="s">
        <v>5888</v>
      </c>
      <c r="C361" s="525">
        <v>105922.5</v>
      </c>
      <c r="N361" s="417"/>
    </row>
    <row r="362" spans="1:14" ht="15.75" customHeight="1">
      <c r="A362" s="523" t="s">
        <v>6000</v>
      </c>
      <c r="B362" s="524" t="s">
        <v>6001</v>
      </c>
      <c r="C362" s="525">
        <v>105298.73</v>
      </c>
      <c r="N362" s="417"/>
    </row>
    <row r="363" spans="1:14" ht="15.75" customHeight="1">
      <c r="A363" s="523" t="s">
        <v>257</v>
      </c>
      <c r="B363" s="524" t="s">
        <v>6002</v>
      </c>
      <c r="C363" s="525">
        <v>104942.15</v>
      </c>
      <c r="N363" s="417"/>
    </row>
    <row r="364" spans="1:14" ht="15.75" customHeight="1">
      <c r="A364" s="523" t="s">
        <v>1038</v>
      </c>
      <c r="B364" s="524" t="s">
        <v>5770</v>
      </c>
      <c r="C364" s="525">
        <v>103998.21</v>
      </c>
      <c r="N364" s="417"/>
    </row>
    <row r="365" spans="1:14" ht="15.75" customHeight="1">
      <c r="A365" s="523" t="s">
        <v>1109</v>
      </c>
      <c r="B365" s="524" t="s">
        <v>5978</v>
      </c>
      <c r="C365" s="525">
        <v>103892.01</v>
      </c>
      <c r="N365" s="417"/>
    </row>
    <row r="366" spans="1:14" ht="15.75" customHeight="1">
      <c r="A366" s="523" t="s">
        <v>2877</v>
      </c>
      <c r="B366" s="524" t="s">
        <v>6003</v>
      </c>
      <c r="C366" s="525">
        <v>102966.8</v>
      </c>
      <c r="N366" s="417"/>
    </row>
    <row r="367" spans="1:14" ht="15.75" customHeight="1">
      <c r="A367" s="523" t="s">
        <v>522</v>
      </c>
      <c r="B367" s="524" t="s">
        <v>6004</v>
      </c>
      <c r="C367" s="525">
        <v>102780.56</v>
      </c>
      <c r="N367" s="417"/>
    </row>
    <row r="368" spans="1:14" ht="15.75" customHeight="1">
      <c r="A368" s="523" t="s">
        <v>1278</v>
      </c>
      <c r="B368" s="524" t="s">
        <v>5882</v>
      </c>
      <c r="C368" s="525">
        <v>102735.2</v>
      </c>
      <c r="N368" s="417"/>
    </row>
    <row r="369" spans="1:14" ht="15.75" customHeight="1">
      <c r="A369" s="523" t="s">
        <v>828</v>
      </c>
      <c r="B369" s="524" t="s">
        <v>5819</v>
      </c>
      <c r="C369" s="525">
        <v>102163.15</v>
      </c>
      <c r="N369" s="417"/>
    </row>
    <row r="370" spans="1:14" ht="15.75" customHeight="1">
      <c r="A370" s="523" t="s">
        <v>3022</v>
      </c>
      <c r="B370" s="524" t="s">
        <v>5858</v>
      </c>
      <c r="C370" s="525">
        <v>101174.55</v>
      </c>
      <c r="N370" s="417"/>
    </row>
    <row r="371" spans="1:14" ht="15.75" customHeight="1">
      <c r="A371" s="523" t="s">
        <v>1899</v>
      </c>
      <c r="B371" s="524" t="s">
        <v>6005</v>
      </c>
      <c r="C371" s="525">
        <v>100068.65</v>
      </c>
      <c r="N371" s="417"/>
    </row>
    <row r="372" spans="1:14" ht="15.75" customHeight="1">
      <c r="A372" s="523" t="s">
        <v>2408</v>
      </c>
      <c r="B372" s="524" t="s">
        <v>6006</v>
      </c>
      <c r="C372" s="525">
        <v>100027.57</v>
      </c>
      <c r="N372" s="417"/>
    </row>
    <row r="373" spans="1:14" ht="15.75" customHeight="1">
      <c r="A373" s="523" t="s">
        <v>1460</v>
      </c>
      <c r="B373" s="524" t="s">
        <v>5803</v>
      </c>
      <c r="C373" s="525">
        <v>99087.12</v>
      </c>
      <c r="N373" s="417"/>
    </row>
    <row r="374" spans="1:14" ht="15.75" customHeight="1">
      <c r="A374" s="523" t="s">
        <v>2333</v>
      </c>
      <c r="B374" s="524" t="s">
        <v>6007</v>
      </c>
      <c r="C374" s="525">
        <v>98785.27</v>
      </c>
      <c r="N374" s="417"/>
    </row>
    <row r="375" spans="1:14" ht="15.75" customHeight="1">
      <c r="A375" s="523" t="s">
        <v>2953</v>
      </c>
      <c r="B375" s="524" t="s">
        <v>5875</v>
      </c>
      <c r="C375" s="525">
        <v>97401.65</v>
      </c>
      <c r="N375" s="417"/>
    </row>
    <row r="376" spans="1:14" ht="15.75" customHeight="1">
      <c r="A376" s="523" t="s">
        <v>1852</v>
      </c>
      <c r="B376" s="524" t="s">
        <v>5910</v>
      </c>
      <c r="C376" s="525">
        <v>97208.51</v>
      </c>
      <c r="N376" s="417"/>
    </row>
    <row r="377" spans="1:14" ht="15.75" customHeight="1">
      <c r="A377" s="523" t="s">
        <v>1734</v>
      </c>
      <c r="B377" s="524" t="s">
        <v>5776</v>
      </c>
      <c r="C377" s="525">
        <v>96477.66</v>
      </c>
      <c r="N377" s="417"/>
    </row>
    <row r="378" spans="1:14" ht="15.75" customHeight="1">
      <c r="A378" s="523" t="s">
        <v>2492</v>
      </c>
      <c r="B378" s="524" t="s">
        <v>5829</v>
      </c>
      <c r="C378" s="525">
        <v>96066</v>
      </c>
      <c r="N378" s="417"/>
    </row>
    <row r="379" spans="1:14" ht="15.75" customHeight="1">
      <c r="A379" s="523" t="s">
        <v>1150</v>
      </c>
      <c r="B379" s="524" t="s">
        <v>6008</v>
      </c>
      <c r="C379" s="525">
        <v>93927.83</v>
      </c>
      <c r="N379" s="417"/>
    </row>
    <row r="380" spans="1:14" ht="15.75" customHeight="1">
      <c r="A380" s="523" t="s">
        <v>1888</v>
      </c>
      <c r="B380" s="524" t="s">
        <v>6009</v>
      </c>
      <c r="C380" s="525">
        <v>89840.3</v>
      </c>
      <c r="N380" s="417"/>
    </row>
    <row r="381" spans="1:14" ht="15.75" customHeight="1">
      <c r="A381" s="523" t="s">
        <v>2468</v>
      </c>
      <c r="B381" s="524" t="s">
        <v>6010</v>
      </c>
      <c r="C381" s="525">
        <v>86389.82</v>
      </c>
      <c r="N381" s="417"/>
    </row>
    <row r="382" spans="1:14" ht="15.75" customHeight="1">
      <c r="A382" s="523" t="s">
        <v>1660</v>
      </c>
      <c r="B382" s="524" t="s">
        <v>6011</v>
      </c>
      <c r="C382" s="525">
        <v>86363.5</v>
      </c>
      <c r="N382" s="417"/>
    </row>
    <row r="383" spans="1:14" ht="15.75" customHeight="1">
      <c r="A383" s="523" t="s">
        <v>1307</v>
      </c>
      <c r="B383" s="524" t="s">
        <v>6012</v>
      </c>
      <c r="C383" s="525">
        <v>82843.23</v>
      </c>
      <c r="N383" s="417"/>
    </row>
    <row r="384" spans="1:14" ht="15.75" customHeight="1">
      <c r="A384" s="523" t="s">
        <v>930</v>
      </c>
      <c r="B384" s="524" t="s">
        <v>6013</v>
      </c>
      <c r="C384" s="525">
        <v>78563.990000000005</v>
      </c>
      <c r="N384" s="417"/>
    </row>
    <row r="385" spans="1:14" ht="15.75" customHeight="1">
      <c r="A385" s="523" t="s">
        <v>1778</v>
      </c>
      <c r="B385" s="524" t="s">
        <v>6014</v>
      </c>
      <c r="C385" s="525">
        <v>78185.59</v>
      </c>
      <c r="N385" s="417"/>
    </row>
    <row r="386" spans="1:14" ht="15.75" customHeight="1">
      <c r="A386" s="523" t="s">
        <v>1086</v>
      </c>
      <c r="B386" s="524" t="s">
        <v>5971</v>
      </c>
      <c r="C386" s="525">
        <v>76454.710000000006</v>
      </c>
      <c r="N386" s="417"/>
    </row>
    <row r="387" spans="1:14" ht="15.75" customHeight="1">
      <c r="A387" s="523" t="s">
        <v>2682</v>
      </c>
      <c r="B387" s="524" t="s">
        <v>6015</v>
      </c>
      <c r="C387" s="525">
        <v>73978.28</v>
      </c>
      <c r="N387" s="417"/>
    </row>
    <row r="388" spans="1:14" ht="15.75" customHeight="1">
      <c r="A388" s="523" t="s">
        <v>3025</v>
      </c>
      <c r="B388" s="524" t="s">
        <v>5858</v>
      </c>
      <c r="C388" s="525">
        <v>73044.89</v>
      </c>
      <c r="N388" s="417"/>
    </row>
    <row r="389" spans="1:14" ht="15.75" customHeight="1">
      <c r="A389" s="523" t="s">
        <v>2086</v>
      </c>
      <c r="B389" s="524" t="s">
        <v>6016</v>
      </c>
      <c r="C389" s="525">
        <v>71517.66</v>
      </c>
      <c r="N389" s="417"/>
    </row>
    <row r="390" spans="1:14" ht="15.75" customHeight="1">
      <c r="A390" s="523" t="s">
        <v>624</v>
      </c>
      <c r="B390" s="524" t="s">
        <v>4004</v>
      </c>
      <c r="C390" s="525">
        <v>67008.539999999994</v>
      </c>
      <c r="N390" s="417"/>
    </row>
    <row r="391" spans="1:14" ht="15.75" customHeight="1">
      <c r="A391" s="523" t="s">
        <v>2072</v>
      </c>
      <c r="B391" s="524" t="s">
        <v>6017</v>
      </c>
      <c r="C391" s="525">
        <v>66351.360000000001</v>
      </c>
      <c r="N391" s="417"/>
    </row>
    <row r="392" spans="1:14" ht="15.75" customHeight="1">
      <c r="A392" s="523" t="s">
        <v>734</v>
      </c>
      <c r="B392" s="524" t="s">
        <v>6018</v>
      </c>
      <c r="C392" s="525">
        <v>65192.11</v>
      </c>
      <c r="N392" s="417"/>
    </row>
    <row r="393" spans="1:14" ht="15.75" customHeight="1">
      <c r="A393" s="523" t="s">
        <v>1233</v>
      </c>
      <c r="B393" s="524" t="s">
        <v>6019</v>
      </c>
      <c r="C393" s="525">
        <v>65046.82</v>
      </c>
      <c r="N393" s="417"/>
    </row>
    <row r="394" spans="1:14" ht="15.75" customHeight="1">
      <c r="A394" s="523" t="s">
        <v>754</v>
      </c>
      <c r="B394" s="524" t="s">
        <v>6020</v>
      </c>
      <c r="C394" s="525">
        <v>61524.12</v>
      </c>
      <c r="N394" s="417"/>
    </row>
    <row r="395" spans="1:14" ht="15.75" customHeight="1">
      <c r="A395" s="523" t="s">
        <v>2252</v>
      </c>
      <c r="B395" s="524" t="s">
        <v>5772</v>
      </c>
      <c r="C395" s="525">
        <v>61305.79</v>
      </c>
      <c r="N395" s="417"/>
    </row>
    <row r="396" spans="1:14" ht="15.75" customHeight="1">
      <c r="A396" s="523" t="s">
        <v>1410</v>
      </c>
      <c r="B396" s="524" t="s">
        <v>6021</v>
      </c>
      <c r="C396" s="525">
        <v>61098.96</v>
      </c>
      <c r="N396" s="417"/>
    </row>
    <row r="397" spans="1:14" ht="15.75" customHeight="1">
      <c r="A397" s="523" t="s">
        <v>503</v>
      </c>
      <c r="B397" s="524" t="s">
        <v>6022</v>
      </c>
      <c r="C397" s="525">
        <v>60807.06</v>
      </c>
      <c r="N397" s="417"/>
    </row>
    <row r="398" spans="1:14" ht="15.75" customHeight="1">
      <c r="A398" s="523" t="s">
        <v>2969</v>
      </c>
      <c r="B398" s="524" t="s">
        <v>6023</v>
      </c>
      <c r="C398" s="525">
        <v>60753.03</v>
      </c>
      <c r="N398" s="417"/>
    </row>
    <row r="399" spans="1:14" ht="15.75" customHeight="1">
      <c r="A399" s="523" t="s">
        <v>2853</v>
      </c>
      <c r="B399" s="524" t="s">
        <v>6024</v>
      </c>
      <c r="C399" s="525">
        <v>59769.86</v>
      </c>
      <c r="N399" s="417"/>
    </row>
    <row r="400" spans="1:14" ht="15.75" customHeight="1">
      <c r="A400" s="523" t="s">
        <v>559</v>
      </c>
      <c r="B400" s="524" t="s">
        <v>6025</v>
      </c>
      <c r="C400" s="525">
        <v>59020.91</v>
      </c>
      <c r="N400" s="417"/>
    </row>
    <row r="401" spans="1:14" ht="15.75" customHeight="1">
      <c r="A401" s="523" t="s">
        <v>456</v>
      </c>
      <c r="B401" s="524" t="s">
        <v>5788</v>
      </c>
      <c r="C401" s="525">
        <v>57899.29</v>
      </c>
      <c r="N401" s="417"/>
    </row>
    <row r="402" spans="1:14" ht="15.75" customHeight="1">
      <c r="A402" s="523" t="s">
        <v>2935</v>
      </c>
      <c r="B402" s="524" t="s">
        <v>6026</v>
      </c>
      <c r="C402" s="525">
        <v>57171.72</v>
      </c>
      <c r="N402" s="417"/>
    </row>
    <row r="403" spans="1:14" ht="15.75" customHeight="1">
      <c r="A403" s="523" t="s">
        <v>2805</v>
      </c>
      <c r="B403" s="524" t="s">
        <v>6027</v>
      </c>
      <c r="C403" s="525">
        <v>57045.440000000002</v>
      </c>
      <c r="N403" s="417"/>
    </row>
    <row r="404" spans="1:14" ht="15.75" customHeight="1">
      <c r="A404" s="523" t="s">
        <v>1615</v>
      </c>
      <c r="B404" s="524" t="s">
        <v>5872</v>
      </c>
      <c r="C404" s="525">
        <v>56205.42</v>
      </c>
      <c r="N404" s="417"/>
    </row>
    <row r="405" spans="1:14" ht="15.75" customHeight="1">
      <c r="A405" s="523" t="s">
        <v>1097</v>
      </c>
      <c r="B405" s="524" t="s">
        <v>6028</v>
      </c>
      <c r="C405" s="525">
        <v>54988.5</v>
      </c>
      <c r="N405" s="417"/>
    </row>
    <row r="406" spans="1:14" ht="15.75" customHeight="1">
      <c r="A406" s="523" t="s">
        <v>782</v>
      </c>
      <c r="B406" s="524" t="s">
        <v>6029</v>
      </c>
      <c r="C406" s="525">
        <v>53793.33</v>
      </c>
      <c r="N406" s="417"/>
    </row>
    <row r="407" spans="1:14" ht="15.75" customHeight="1">
      <c r="A407" s="523" t="s">
        <v>2432</v>
      </c>
      <c r="B407" s="524" t="s">
        <v>6030</v>
      </c>
      <c r="C407" s="525">
        <v>53600.51</v>
      </c>
      <c r="N407" s="417"/>
    </row>
    <row r="408" spans="1:14" ht="15.75" customHeight="1">
      <c r="A408" s="523" t="s">
        <v>2452</v>
      </c>
      <c r="B408" s="524" t="s">
        <v>6031</v>
      </c>
      <c r="C408" s="525">
        <v>52321.23</v>
      </c>
      <c r="N408" s="417"/>
    </row>
    <row r="409" spans="1:14" ht="15.75" customHeight="1">
      <c r="A409" s="523" t="s">
        <v>3076</v>
      </c>
      <c r="B409" s="524" t="s">
        <v>6032</v>
      </c>
      <c r="C409" s="525">
        <v>52016.3</v>
      </c>
      <c r="N409" s="417"/>
    </row>
    <row r="410" spans="1:14" ht="15.75" customHeight="1">
      <c r="A410" s="523" t="s">
        <v>2147</v>
      </c>
      <c r="B410" s="524" t="s">
        <v>5935</v>
      </c>
      <c r="C410" s="525">
        <v>51016.38</v>
      </c>
      <c r="N410" s="417"/>
    </row>
    <row r="411" spans="1:14" ht="15.75" customHeight="1">
      <c r="A411" s="523" t="s">
        <v>2622</v>
      </c>
      <c r="B411" s="524" t="s">
        <v>3230</v>
      </c>
      <c r="C411" s="525">
        <v>50495.4</v>
      </c>
      <c r="N411" s="417"/>
    </row>
    <row r="412" spans="1:14" ht="15.75" customHeight="1">
      <c r="A412" s="523" t="s">
        <v>701</v>
      </c>
      <c r="B412" s="524" t="s">
        <v>5780</v>
      </c>
      <c r="C412" s="525">
        <v>50466.57</v>
      </c>
      <c r="N412" s="417"/>
    </row>
    <row r="413" spans="1:14" ht="15.75" customHeight="1">
      <c r="A413" s="523" t="s">
        <v>2777</v>
      </c>
      <c r="B413" s="524" t="s">
        <v>5841</v>
      </c>
      <c r="C413" s="525">
        <v>50429.83</v>
      </c>
      <c r="N413" s="417"/>
    </row>
    <row r="414" spans="1:14" ht="15.75" customHeight="1">
      <c r="A414" s="523" t="s">
        <v>6033</v>
      </c>
      <c r="B414" s="524" t="s">
        <v>5813</v>
      </c>
      <c r="C414" s="525">
        <v>50395.03</v>
      </c>
      <c r="N414" s="417"/>
    </row>
    <row r="415" spans="1:14" ht="15.75" customHeight="1">
      <c r="A415" s="523" t="s">
        <v>463</v>
      </c>
      <c r="B415" s="524" t="s">
        <v>5848</v>
      </c>
      <c r="C415" s="525">
        <v>49894.03</v>
      </c>
      <c r="N415" s="417"/>
    </row>
    <row r="416" spans="1:14" ht="15.75" customHeight="1">
      <c r="A416" s="523" t="s">
        <v>6034</v>
      </c>
      <c r="B416" s="524" t="s">
        <v>6035</v>
      </c>
      <c r="C416" s="525">
        <v>49560.87</v>
      </c>
      <c r="N416" s="417"/>
    </row>
    <row r="417" spans="1:14" ht="15.75" customHeight="1">
      <c r="A417" s="523" t="s">
        <v>373</v>
      </c>
      <c r="B417" s="524" t="s">
        <v>5794</v>
      </c>
      <c r="C417" s="525">
        <v>46674.18</v>
      </c>
      <c r="N417" s="417"/>
    </row>
    <row r="418" spans="1:14" ht="15.75" customHeight="1">
      <c r="A418" s="523" t="s">
        <v>1769</v>
      </c>
      <c r="B418" s="524" t="s">
        <v>6036</v>
      </c>
      <c r="C418" s="525">
        <v>46554.65</v>
      </c>
      <c r="N418" s="417"/>
    </row>
    <row r="419" spans="1:14" ht="15.75" customHeight="1">
      <c r="A419" s="523" t="s">
        <v>1372</v>
      </c>
      <c r="B419" s="524" t="s">
        <v>6037</v>
      </c>
      <c r="C419" s="525">
        <v>46146.67</v>
      </c>
      <c r="N419" s="417"/>
    </row>
    <row r="420" spans="1:14" ht="15.75" customHeight="1">
      <c r="A420" s="523" t="s">
        <v>6038</v>
      </c>
      <c r="B420" s="524" t="s">
        <v>5971</v>
      </c>
      <c r="C420" s="525">
        <v>44105.47</v>
      </c>
      <c r="N420" s="417"/>
    </row>
    <row r="421" spans="1:14" ht="15.75" customHeight="1">
      <c r="A421" s="523" t="s">
        <v>2310</v>
      </c>
      <c r="B421" s="524" t="s">
        <v>5855</v>
      </c>
      <c r="C421" s="525">
        <v>43872.07</v>
      </c>
      <c r="N421" s="417"/>
    </row>
    <row r="422" spans="1:14" ht="15.75" customHeight="1">
      <c r="A422" s="523" t="s">
        <v>212</v>
      </c>
      <c r="B422" s="524" t="s">
        <v>5973</v>
      </c>
      <c r="C422" s="525">
        <v>43553.85</v>
      </c>
      <c r="N422" s="417"/>
    </row>
    <row r="423" spans="1:14" ht="15.75" customHeight="1">
      <c r="A423" s="523" t="s">
        <v>1842</v>
      </c>
      <c r="B423" s="524" t="s">
        <v>5785</v>
      </c>
      <c r="C423" s="525">
        <v>42134.26</v>
      </c>
      <c r="N423" s="417"/>
    </row>
    <row r="424" spans="1:14" ht="15.75" customHeight="1">
      <c r="A424" s="523" t="s">
        <v>2369</v>
      </c>
      <c r="B424" s="524" t="s">
        <v>6039</v>
      </c>
      <c r="C424" s="525">
        <v>41861.75</v>
      </c>
      <c r="N424" s="417"/>
    </row>
    <row r="425" spans="1:14" ht="15.75" customHeight="1">
      <c r="A425" s="523" t="s">
        <v>477</v>
      </c>
      <c r="B425" s="524" t="s">
        <v>6040</v>
      </c>
      <c r="C425" s="525">
        <v>41487.370000000003</v>
      </c>
      <c r="N425" s="417"/>
    </row>
    <row r="426" spans="1:14" ht="15.75" customHeight="1">
      <c r="A426" s="523" t="s">
        <v>2766</v>
      </c>
      <c r="B426" s="524" t="s">
        <v>5841</v>
      </c>
      <c r="C426" s="525">
        <v>41069.279999999999</v>
      </c>
      <c r="N426" s="417"/>
    </row>
    <row r="427" spans="1:14" ht="15.75" customHeight="1">
      <c r="A427" s="523" t="s">
        <v>2913</v>
      </c>
      <c r="B427" s="524" t="s">
        <v>5898</v>
      </c>
      <c r="C427" s="525">
        <v>40535.919999999998</v>
      </c>
      <c r="N427" s="417"/>
    </row>
    <row r="428" spans="1:14" ht="15.75" customHeight="1">
      <c r="A428" s="523" t="s">
        <v>2554</v>
      </c>
      <c r="B428" s="524" t="s">
        <v>5813</v>
      </c>
      <c r="C428" s="525">
        <v>37284.379999999997</v>
      </c>
      <c r="N428" s="417"/>
    </row>
    <row r="429" spans="1:14" ht="15.75" customHeight="1">
      <c r="A429" s="523" t="s">
        <v>2001</v>
      </c>
      <c r="B429" s="524" t="s">
        <v>5891</v>
      </c>
      <c r="C429" s="525">
        <v>36545.51</v>
      </c>
      <c r="N429" s="417"/>
    </row>
    <row r="430" spans="1:14" ht="15.75" customHeight="1">
      <c r="A430" s="523" t="s">
        <v>921</v>
      </c>
      <c r="B430" s="524" t="s">
        <v>5769</v>
      </c>
      <c r="C430" s="525">
        <v>35861.72</v>
      </c>
      <c r="N430" s="417"/>
    </row>
    <row r="431" spans="1:14" ht="15.75" customHeight="1">
      <c r="A431" s="523" t="s">
        <v>2847</v>
      </c>
      <c r="B431" s="524" t="s">
        <v>6041</v>
      </c>
      <c r="C431" s="525">
        <v>35167.03</v>
      </c>
      <c r="N431" s="417"/>
    </row>
    <row r="432" spans="1:14" ht="15.75" customHeight="1">
      <c r="A432" s="523" t="s">
        <v>6042</v>
      </c>
      <c r="B432" s="524" t="s">
        <v>6043</v>
      </c>
      <c r="C432" s="525">
        <v>34561.56</v>
      </c>
      <c r="N432" s="417"/>
    </row>
    <row r="433" spans="1:14" ht="15.75" customHeight="1">
      <c r="A433" s="523" t="s">
        <v>2254</v>
      </c>
      <c r="B433" s="524" t="s">
        <v>6044</v>
      </c>
      <c r="C433" s="525">
        <v>33033.51</v>
      </c>
      <c r="N433" s="417"/>
    </row>
    <row r="434" spans="1:14" ht="15.75" customHeight="1">
      <c r="A434" s="523" t="s">
        <v>2931</v>
      </c>
      <c r="B434" s="524" t="s">
        <v>6045</v>
      </c>
      <c r="C434" s="525">
        <v>32996.769999999997</v>
      </c>
      <c r="N434" s="417"/>
    </row>
    <row r="435" spans="1:14" ht="15.75" customHeight="1">
      <c r="A435" s="523" t="s">
        <v>494</v>
      </c>
      <c r="B435" s="524" t="s">
        <v>6046</v>
      </c>
      <c r="C435" s="525">
        <v>32495.65</v>
      </c>
      <c r="N435" s="417"/>
    </row>
    <row r="436" spans="1:14" ht="15.75" customHeight="1">
      <c r="A436" s="523" t="s">
        <v>2275</v>
      </c>
      <c r="B436" s="524" t="s">
        <v>5977</v>
      </c>
      <c r="C436" s="525">
        <v>31443.07</v>
      </c>
      <c r="N436" s="417"/>
    </row>
    <row r="437" spans="1:14" ht="15.75" customHeight="1">
      <c r="A437" s="523" t="s">
        <v>6047</v>
      </c>
      <c r="B437" s="524" t="s">
        <v>6048</v>
      </c>
      <c r="C437" s="525">
        <v>31280.799999999999</v>
      </c>
      <c r="N437" s="417"/>
    </row>
    <row r="438" spans="1:14" ht="15.75" customHeight="1">
      <c r="A438" s="523" t="s">
        <v>350</v>
      </c>
      <c r="B438" s="524" t="s">
        <v>6049</v>
      </c>
      <c r="C438" s="525">
        <v>30855.29</v>
      </c>
      <c r="N438" s="417"/>
    </row>
    <row r="439" spans="1:14" ht="15.75" customHeight="1">
      <c r="A439" s="523" t="s">
        <v>337</v>
      </c>
      <c r="B439" s="524" t="s">
        <v>6050</v>
      </c>
      <c r="C439" s="525">
        <v>30572.22</v>
      </c>
      <c r="N439" s="417"/>
    </row>
    <row r="440" spans="1:14" ht="15.75" customHeight="1">
      <c r="A440" s="523" t="s">
        <v>3123</v>
      </c>
      <c r="B440" s="524" t="s">
        <v>6051</v>
      </c>
      <c r="C440" s="525">
        <v>30352.880000000001</v>
      </c>
      <c r="N440" s="417"/>
    </row>
    <row r="441" spans="1:14" ht="15.75" customHeight="1">
      <c r="A441" s="523" t="s">
        <v>1538</v>
      </c>
      <c r="B441" s="524" t="s">
        <v>6052</v>
      </c>
      <c r="C441" s="525">
        <v>28939.62</v>
      </c>
      <c r="N441" s="417"/>
    </row>
    <row r="442" spans="1:14" ht="15.75" customHeight="1">
      <c r="A442" s="523" t="s">
        <v>2306</v>
      </c>
      <c r="B442" s="524" t="s">
        <v>5855</v>
      </c>
      <c r="C442" s="525">
        <v>27637.87</v>
      </c>
      <c r="N442" s="417"/>
    </row>
    <row r="443" spans="1:14" ht="15.75" customHeight="1">
      <c r="A443" s="523" t="s">
        <v>1643</v>
      </c>
      <c r="B443" s="524" t="s">
        <v>6053</v>
      </c>
      <c r="C443" s="525">
        <v>25241.439999999999</v>
      </c>
      <c r="N443" s="417"/>
    </row>
    <row r="444" spans="1:14" ht="15.75" customHeight="1">
      <c r="A444" s="523" t="s">
        <v>6054</v>
      </c>
      <c r="B444" s="524" t="s">
        <v>5872</v>
      </c>
      <c r="C444" s="525">
        <v>24915.77</v>
      </c>
      <c r="N444" s="417"/>
    </row>
    <row r="445" spans="1:14" ht="15.75" customHeight="1">
      <c r="A445" s="523" t="s">
        <v>2036</v>
      </c>
      <c r="B445" s="524" t="s">
        <v>5845</v>
      </c>
      <c r="C445" s="525">
        <v>24906.45</v>
      </c>
      <c r="N445" s="417"/>
    </row>
    <row r="446" spans="1:14" ht="15.75" customHeight="1">
      <c r="A446" s="523" t="s">
        <v>6055</v>
      </c>
      <c r="B446" s="524" t="s">
        <v>5941</v>
      </c>
      <c r="C446" s="525">
        <v>23291.02</v>
      </c>
      <c r="N446" s="417"/>
    </row>
    <row r="447" spans="1:14" ht="15.75" customHeight="1">
      <c r="A447" s="523" t="s">
        <v>605</v>
      </c>
      <c r="B447" s="524" t="s">
        <v>6056</v>
      </c>
      <c r="C447" s="525">
        <v>22666.13</v>
      </c>
      <c r="N447" s="417"/>
    </row>
    <row r="448" spans="1:14" ht="15.75" customHeight="1">
      <c r="A448" s="523" t="s">
        <v>671</v>
      </c>
      <c r="B448" s="524" t="s">
        <v>6057</v>
      </c>
      <c r="C448" s="525">
        <v>21425.9</v>
      </c>
      <c r="N448" s="417"/>
    </row>
    <row r="449" spans="1:14" ht="15.75" customHeight="1">
      <c r="A449" s="523" t="s">
        <v>1884</v>
      </c>
      <c r="B449" s="524" t="s">
        <v>6009</v>
      </c>
      <c r="C449" s="525">
        <v>19333.36</v>
      </c>
      <c r="N449" s="417"/>
    </row>
    <row r="450" spans="1:14" ht="15.75" customHeight="1">
      <c r="A450" s="523" t="s">
        <v>956</v>
      </c>
      <c r="B450" s="524" t="s">
        <v>5812</v>
      </c>
      <c r="C450" s="525">
        <v>18962.310000000001</v>
      </c>
      <c r="N450" s="417"/>
    </row>
    <row r="451" spans="1:14" ht="15.75" customHeight="1">
      <c r="A451" s="523" t="s">
        <v>1288</v>
      </c>
      <c r="B451" s="524" t="s">
        <v>5882</v>
      </c>
      <c r="C451" s="525">
        <v>18458.25</v>
      </c>
      <c r="N451" s="417"/>
    </row>
    <row r="452" spans="1:14" ht="15.75" customHeight="1">
      <c r="A452" s="523" t="s">
        <v>2896</v>
      </c>
      <c r="B452" s="524" t="s">
        <v>6058</v>
      </c>
      <c r="C452" s="525">
        <v>16717.52</v>
      </c>
      <c r="N452" s="417"/>
    </row>
    <row r="453" spans="1:14" ht="15.75" customHeight="1">
      <c r="A453" s="523" t="s">
        <v>2573</v>
      </c>
      <c r="B453" s="524" t="s">
        <v>5813</v>
      </c>
      <c r="C453" s="525">
        <v>15612.65</v>
      </c>
      <c r="N453" s="417"/>
    </row>
    <row r="454" spans="1:14" ht="15.75" customHeight="1">
      <c r="A454" s="523" t="s">
        <v>1562</v>
      </c>
      <c r="B454" s="524" t="s">
        <v>6059</v>
      </c>
      <c r="C454" s="525">
        <v>15403.47</v>
      </c>
      <c r="N454" s="417"/>
    </row>
    <row r="455" spans="1:14" ht="15.75" customHeight="1">
      <c r="A455" s="523" t="s">
        <v>627</v>
      </c>
      <c r="B455" s="524" t="s">
        <v>4004</v>
      </c>
      <c r="C455" s="525">
        <v>14547.3</v>
      </c>
      <c r="N455" s="417"/>
    </row>
    <row r="456" spans="1:14" ht="15.75" customHeight="1">
      <c r="A456" s="523" t="s">
        <v>615</v>
      </c>
      <c r="B456" s="524" t="s">
        <v>18</v>
      </c>
      <c r="C456" s="525">
        <v>13402.56</v>
      </c>
      <c r="N456" s="417"/>
    </row>
    <row r="457" spans="1:14" ht="15.75" customHeight="1">
      <c r="A457" s="523" t="s">
        <v>573</v>
      </c>
      <c r="B457" s="524" t="s">
        <v>5923</v>
      </c>
      <c r="C457" s="525">
        <v>13002.78</v>
      </c>
      <c r="N457" s="417"/>
    </row>
    <row r="458" spans="1:14" ht="15.75" customHeight="1">
      <c r="A458" s="523" t="s">
        <v>1025</v>
      </c>
      <c r="B458" s="524" t="s">
        <v>6060</v>
      </c>
      <c r="C458" s="525">
        <v>12629.17</v>
      </c>
      <c r="N458" s="417"/>
    </row>
    <row r="459" spans="1:14" ht="15.75" customHeight="1">
      <c r="A459" s="523" t="s">
        <v>1902</v>
      </c>
      <c r="B459" s="524" t="s">
        <v>6005</v>
      </c>
      <c r="C459" s="525">
        <v>11856.35</v>
      </c>
      <c r="N459" s="417"/>
    </row>
    <row r="460" spans="1:14" ht="15.75" customHeight="1">
      <c r="A460" s="523" t="s">
        <v>2283</v>
      </c>
      <c r="B460" s="524" t="s">
        <v>5945</v>
      </c>
      <c r="C460" s="525">
        <v>10619.53</v>
      </c>
      <c r="N460" s="417"/>
    </row>
    <row r="461" spans="1:14" ht="15.75" customHeight="1">
      <c r="A461" s="523" t="s">
        <v>2047</v>
      </c>
      <c r="B461" s="524" t="s">
        <v>5845</v>
      </c>
      <c r="C461" s="525">
        <v>10478.31</v>
      </c>
      <c r="N461" s="417"/>
    </row>
    <row r="462" spans="1:14" ht="15.75" customHeight="1">
      <c r="A462" s="523" t="s">
        <v>6061</v>
      </c>
      <c r="B462" s="524" t="s">
        <v>6062</v>
      </c>
      <c r="C462" s="525">
        <v>9076.81</v>
      </c>
      <c r="N462" s="417"/>
    </row>
    <row r="463" spans="1:14" ht="15.75" customHeight="1">
      <c r="A463" s="523" t="s">
        <v>1780</v>
      </c>
      <c r="B463" s="524" t="s">
        <v>6014</v>
      </c>
      <c r="C463" s="525">
        <v>8024.05</v>
      </c>
      <c r="N463" s="417"/>
    </row>
    <row r="464" spans="1:14" ht="15.75" customHeight="1">
      <c r="A464" s="523" t="s">
        <v>636</v>
      </c>
      <c r="B464" s="524" t="s">
        <v>3919</v>
      </c>
      <c r="C464" s="525">
        <v>8021.79</v>
      </c>
      <c r="N464" s="417"/>
    </row>
    <row r="465" spans="1:14" ht="15.75" customHeight="1">
      <c r="A465" s="523" t="s">
        <v>580</v>
      </c>
      <c r="B465" s="524" t="s">
        <v>5923</v>
      </c>
      <c r="C465" s="525">
        <v>7792.97</v>
      </c>
      <c r="N465" s="417"/>
    </row>
    <row r="466" spans="1:14" ht="15.75" customHeight="1">
      <c r="A466" s="523" t="s">
        <v>2963</v>
      </c>
      <c r="B466" s="524" t="s">
        <v>6063</v>
      </c>
      <c r="C466" s="525">
        <v>7347.52</v>
      </c>
      <c r="N466" s="417"/>
    </row>
    <row r="467" spans="1:14" ht="15.75" customHeight="1">
      <c r="A467" s="523" t="s">
        <v>234</v>
      </c>
      <c r="B467" s="524" t="s">
        <v>6064</v>
      </c>
      <c r="C467" s="525">
        <v>7198.34</v>
      </c>
      <c r="N467" s="417"/>
    </row>
    <row r="468" spans="1:14" ht="15.75" customHeight="1">
      <c r="A468" s="523" t="s">
        <v>1572</v>
      </c>
      <c r="B468" s="524" t="s">
        <v>6065</v>
      </c>
      <c r="C468" s="525">
        <v>7081.32</v>
      </c>
      <c r="N468" s="417"/>
    </row>
    <row r="469" spans="1:14" ht="15.75" customHeight="1">
      <c r="A469" s="523" t="s">
        <v>526</v>
      </c>
      <c r="B469" s="524" t="s">
        <v>6066</v>
      </c>
      <c r="C469" s="525">
        <v>6386.77</v>
      </c>
      <c r="N469" s="417"/>
    </row>
    <row r="470" spans="1:14" ht="15.75" customHeight="1">
      <c r="A470" s="523" t="s">
        <v>6067</v>
      </c>
      <c r="B470" s="524" t="s">
        <v>6068</v>
      </c>
      <c r="C470" s="525">
        <v>6159.71</v>
      </c>
      <c r="N470" s="417"/>
    </row>
    <row r="471" spans="1:14" ht="15.75" customHeight="1">
      <c r="A471" s="523" t="s">
        <v>6069</v>
      </c>
      <c r="B471" s="524" t="s">
        <v>5780</v>
      </c>
      <c r="C471" s="525">
        <v>5963.65</v>
      </c>
      <c r="N471" s="417"/>
    </row>
    <row r="472" spans="1:14" ht="15.75" customHeight="1">
      <c r="A472" s="523" t="s">
        <v>912</v>
      </c>
      <c r="B472" s="524" t="s">
        <v>5769</v>
      </c>
      <c r="C472" s="525">
        <v>5798.57</v>
      </c>
      <c r="N472" s="417"/>
    </row>
    <row r="473" spans="1:14" ht="15.75" customHeight="1">
      <c r="A473" s="523" t="s">
        <v>6070</v>
      </c>
      <c r="B473" s="524" t="s">
        <v>5811</v>
      </c>
      <c r="C473" s="525">
        <v>5318.63</v>
      </c>
      <c r="N473" s="417"/>
    </row>
    <row r="474" spans="1:14" ht="15.75" customHeight="1">
      <c r="A474" s="523" t="s">
        <v>6071</v>
      </c>
      <c r="B474" s="524" t="s">
        <v>6072</v>
      </c>
      <c r="C474" s="525">
        <v>5271.02</v>
      </c>
      <c r="N474" s="417"/>
    </row>
    <row r="475" spans="1:14" ht="15.75" customHeight="1">
      <c r="A475" s="523" t="s">
        <v>1566</v>
      </c>
      <c r="B475" s="524" t="s">
        <v>6073</v>
      </c>
      <c r="C475" s="525">
        <v>5178.1899999999996</v>
      </c>
      <c r="N475" s="417"/>
    </row>
    <row r="476" spans="1:14" ht="15.75" customHeight="1">
      <c r="A476" s="523" t="s">
        <v>440</v>
      </c>
      <c r="B476" s="524" t="s">
        <v>5788</v>
      </c>
      <c r="C476" s="525">
        <v>5151.33</v>
      </c>
      <c r="N476" s="417"/>
    </row>
    <row r="477" spans="1:14" ht="15.75" customHeight="1">
      <c r="A477" s="523" t="s">
        <v>6074</v>
      </c>
      <c r="B477" s="524" t="s">
        <v>6075</v>
      </c>
      <c r="C477" s="525">
        <v>5104.42</v>
      </c>
      <c r="N477" s="417"/>
    </row>
    <row r="478" spans="1:14" ht="15.75" customHeight="1">
      <c r="A478" s="523" t="s">
        <v>2426</v>
      </c>
      <c r="B478" s="524" t="s">
        <v>6076</v>
      </c>
      <c r="C478" s="525">
        <v>4851.87</v>
      </c>
      <c r="N478" s="417"/>
    </row>
    <row r="479" spans="1:14" ht="15.75" customHeight="1">
      <c r="A479" s="523" t="s">
        <v>6077</v>
      </c>
      <c r="B479" s="524" t="s">
        <v>6078</v>
      </c>
      <c r="C479" s="525">
        <v>4578.28</v>
      </c>
      <c r="N479" s="417"/>
    </row>
    <row r="480" spans="1:14" ht="15.75" customHeight="1">
      <c r="A480" s="523" t="s">
        <v>1766</v>
      </c>
      <c r="B480" s="524" t="s">
        <v>6079</v>
      </c>
      <c r="C480" s="525">
        <v>4374.5</v>
      </c>
      <c r="N480" s="417"/>
    </row>
    <row r="481" spans="1:14" ht="15.75" customHeight="1">
      <c r="A481" s="523" t="s">
        <v>967</v>
      </c>
      <c r="B481" s="524" t="s">
        <v>5833</v>
      </c>
      <c r="C481" s="525">
        <v>4241.3900000000003</v>
      </c>
      <c r="N481" s="417"/>
    </row>
    <row r="482" spans="1:14" ht="15.75" customHeight="1">
      <c r="A482" s="523" t="s">
        <v>2031</v>
      </c>
      <c r="B482" s="524" t="s">
        <v>5845</v>
      </c>
      <c r="C482" s="525">
        <v>3882.56</v>
      </c>
      <c r="N482" s="417"/>
    </row>
    <row r="483" spans="1:14" ht="15.75" customHeight="1">
      <c r="A483" s="523" t="s">
        <v>6080</v>
      </c>
      <c r="B483" s="524" t="s">
        <v>5813</v>
      </c>
      <c r="C483" s="525">
        <v>3839.47</v>
      </c>
      <c r="N483" s="417"/>
    </row>
    <row r="484" spans="1:14" ht="15.75" customHeight="1">
      <c r="A484" s="523" t="s">
        <v>543</v>
      </c>
      <c r="B484" s="524" t="s">
        <v>5762</v>
      </c>
      <c r="C484" s="525">
        <v>3057.71</v>
      </c>
      <c r="N484" s="417"/>
    </row>
    <row r="485" spans="1:14" ht="15.75" customHeight="1">
      <c r="A485" s="523" t="s">
        <v>1111</v>
      </c>
      <c r="B485" s="524" t="s">
        <v>5978</v>
      </c>
      <c r="C485" s="525">
        <v>3011.64</v>
      </c>
      <c r="N485" s="417"/>
    </row>
    <row r="486" spans="1:14" ht="15.75" customHeight="1">
      <c r="A486" s="523" t="s">
        <v>1019</v>
      </c>
      <c r="B486" s="524" t="s">
        <v>6081</v>
      </c>
      <c r="C486" s="525">
        <v>2656.74</v>
      </c>
      <c r="N486" s="417"/>
    </row>
    <row r="487" spans="1:14" ht="15.75" customHeight="1">
      <c r="A487" s="523" t="s">
        <v>1513</v>
      </c>
      <c r="B487" s="524" t="s">
        <v>5795</v>
      </c>
      <c r="C487" s="525">
        <v>2588.41</v>
      </c>
      <c r="N487" s="417"/>
    </row>
    <row r="488" spans="1:14" ht="15.75" customHeight="1">
      <c r="A488" s="523" t="s">
        <v>2069</v>
      </c>
      <c r="B488" s="524" t="s">
        <v>6082</v>
      </c>
      <c r="C488" s="525">
        <v>2517.08</v>
      </c>
      <c r="N488" s="417"/>
    </row>
    <row r="489" spans="1:14" ht="15.75" customHeight="1">
      <c r="A489" s="523" t="s">
        <v>652</v>
      </c>
      <c r="B489" s="524" t="s">
        <v>3919</v>
      </c>
      <c r="C489" s="525">
        <v>2494.06</v>
      </c>
      <c r="N489" s="417"/>
    </row>
    <row r="490" spans="1:14" ht="15.75" customHeight="1">
      <c r="A490" s="523" t="s">
        <v>2999</v>
      </c>
      <c r="B490" s="524" t="s">
        <v>6083</v>
      </c>
      <c r="C490" s="525">
        <v>2254.15</v>
      </c>
      <c r="N490" s="417"/>
    </row>
    <row r="491" spans="1:14" ht="15.75" customHeight="1">
      <c r="A491" s="523" t="s">
        <v>3004</v>
      </c>
      <c r="B491" s="524" t="s">
        <v>5928</v>
      </c>
      <c r="C491" s="525">
        <v>2169.5</v>
      </c>
      <c r="N491" s="417"/>
    </row>
    <row r="492" spans="1:14" ht="15.75" customHeight="1">
      <c r="A492" s="523" t="s">
        <v>979</v>
      </c>
      <c r="B492" s="524" t="s">
        <v>6084</v>
      </c>
      <c r="C492" s="525">
        <v>1801.6</v>
      </c>
      <c r="N492" s="417"/>
    </row>
    <row r="493" spans="1:14" ht="15.75" customHeight="1">
      <c r="A493" s="523" t="s">
        <v>6085</v>
      </c>
      <c r="B493" s="524" t="s">
        <v>6086</v>
      </c>
      <c r="C493" s="525">
        <v>1576.39</v>
      </c>
      <c r="N493" s="417"/>
    </row>
    <row r="494" spans="1:14" ht="15.75" customHeight="1">
      <c r="A494" s="523" t="s">
        <v>3120</v>
      </c>
      <c r="B494" s="524" t="s">
        <v>6051</v>
      </c>
      <c r="C494" s="525">
        <v>1427.43</v>
      </c>
      <c r="N494" s="417"/>
    </row>
    <row r="495" spans="1:14" ht="15.75" customHeight="1">
      <c r="A495" s="523" t="s">
        <v>6087</v>
      </c>
      <c r="B495" s="524" t="s">
        <v>6088</v>
      </c>
      <c r="C495" s="525">
        <v>1400</v>
      </c>
      <c r="N495" s="417"/>
    </row>
    <row r="496" spans="1:14" ht="15.75" customHeight="1">
      <c r="A496" s="523" t="s">
        <v>1612</v>
      </c>
      <c r="B496" s="524" t="s">
        <v>5872</v>
      </c>
      <c r="C496" s="525">
        <v>1399.24</v>
      </c>
      <c r="N496" s="417"/>
    </row>
    <row r="497" spans="1:14" ht="15.75" customHeight="1">
      <c r="A497" s="523" t="s">
        <v>2679</v>
      </c>
      <c r="B497" s="524" t="s">
        <v>6015</v>
      </c>
      <c r="C497" s="525">
        <v>1396.77</v>
      </c>
      <c r="N497" s="417"/>
    </row>
    <row r="498" spans="1:14" ht="15.75" customHeight="1">
      <c r="A498" s="523" t="s">
        <v>2285</v>
      </c>
      <c r="B498" s="524" t="s">
        <v>5945</v>
      </c>
      <c r="C498" s="525">
        <v>1317.57</v>
      </c>
      <c r="N498" s="417"/>
    </row>
    <row r="499" spans="1:14" ht="15.75" customHeight="1">
      <c r="A499" s="523" t="s">
        <v>902</v>
      </c>
      <c r="B499" s="524" t="s">
        <v>6089</v>
      </c>
      <c r="C499" s="525">
        <v>1168.83</v>
      </c>
      <c r="N499" s="417"/>
    </row>
    <row r="500" spans="1:14" ht="15.75" customHeight="1">
      <c r="A500" s="523" t="s">
        <v>969</v>
      </c>
      <c r="B500" s="524" t="s">
        <v>5833</v>
      </c>
      <c r="C500" s="525">
        <v>1118.3399999999999</v>
      </c>
      <c r="N500" s="417"/>
    </row>
    <row r="501" spans="1:14" ht="15.75" customHeight="1">
      <c r="A501" s="523" t="s">
        <v>638</v>
      </c>
      <c r="B501" s="524" t="s">
        <v>3919</v>
      </c>
      <c r="C501" s="525">
        <v>1102.48</v>
      </c>
      <c r="N501" s="417"/>
    </row>
    <row r="502" spans="1:14" ht="15.75" customHeight="1">
      <c r="A502" s="523" t="s">
        <v>1346</v>
      </c>
      <c r="B502" s="524" t="s">
        <v>5963</v>
      </c>
      <c r="C502" s="525">
        <v>1094.96</v>
      </c>
      <c r="N502" s="417"/>
    </row>
    <row r="503" spans="1:14" ht="15.75" customHeight="1">
      <c r="A503" s="523" t="s">
        <v>2787</v>
      </c>
      <c r="B503" s="524" t="s">
        <v>5841</v>
      </c>
      <c r="C503" s="525">
        <v>902.31</v>
      </c>
      <c r="N503" s="417"/>
    </row>
    <row r="504" spans="1:14" ht="15.75" customHeight="1">
      <c r="A504" s="523" t="s">
        <v>2684</v>
      </c>
      <c r="B504" s="524" t="s">
        <v>6015</v>
      </c>
      <c r="C504" s="525">
        <v>810.76</v>
      </c>
      <c r="N504" s="417"/>
    </row>
    <row r="505" spans="1:14" ht="15.75" customHeight="1">
      <c r="A505" s="523" t="s">
        <v>3133</v>
      </c>
      <c r="B505" s="524" t="s">
        <v>5879</v>
      </c>
      <c r="C505" s="525">
        <v>786.63</v>
      </c>
      <c r="N505" s="417"/>
    </row>
    <row r="506" spans="1:14" ht="15.75" customHeight="1">
      <c r="A506" s="523" t="s">
        <v>747</v>
      </c>
      <c r="B506" s="524" t="s">
        <v>6090</v>
      </c>
      <c r="C506" s="525">
        <v>777.93</v>
      </c>
      <c r="N506" s="417"/>
    </row>
    <row r="507" spans="1:14" ht="15.75" customHeight="1">
      <c r="A507" s="523" t="s">
        <v>6091</v>
      </c>
      <c r="B507" s="524" t="s">
        <v>6092</v>
      </c>
      <c r="C507" s="525">
        <v>731.47</v>
      </c>
      <c r="N507" s="417"/>
    </row>
    <row r="508" spans="1:14" ht="15.75" customHeight="1">
      <c r="A508" s="523" t="s">
        <v>6093</v>
      </c>
      <c r="B508" s="524" t="s">
        <v>6059</v>
      </c>
      <c r="C508" s="525">
        <v>728.35</v>
      </c>
      <c r="N508" s="417"/>
    </row>
    <row r="509" spans="1:14" ht="15.75" customHeight="1">
      <c r="A509" s="523" t="s">
        <v>974</v>
      </c>
      <c r="B509" s="524" t="s">
        <v>5833</v>
      </c>
      <c r="C509" s="525">
        <v>500.34</v>
      </c>
      <c r="N509" s="417"/>
    </row>
    <row r="510" spans="1:14" ht="15.75" customHeight="1">
      <c r="A510" s="523" t="s">
        <v>841</v>
      </c>
      <c r="B510" s="524" t="s">
        <v>6094</v>
      </c>
      <c r="C510" s="525">
        <v>477.13</v>
      </c>
      <c r="N510" s="417"/>
    </row>
    <row r="511" spans="1:14" ht="15.75" customHeight="1">
      <c r="A511" s="523" t="s">
        <v>1588</v>
      </c>
      <c r="B511" s="524" t="s">
        <v>6095</v>
      </c>
      <c r="C511" s="525">
        <v>462.74</v>
      </c>
      <c r="N511" s="417"/>
    </row>
    <row r="512" spans="1:14" ht="15.75" customHeight="1">
      <c r="A512" s="523" t="s">
        <v>6096</v>
      </c>
      <c r="B512" s="524" t="s">
        <v>6097</v>
      </c>
      <c r="C512" s="525">
        <v>454.87</v>
      </c>
      <c r="N512" s="417"/>
    </row>
    <row r="513" spans="1:14" ht="15.75" customHeight="1">
      <c r="A513" s="523" t="s">
        <v>789</v>
      </c>
      <c r="B513" s="524" t="s">
        <v>6029</v>
      </c>
      <c r="C513" s="525">
        <v>431.18</v>
      </c>
      <c r="N513" s="417"/>
    </row>
    <row r="514" spans="1:14" ht="15.75" customHeight="1">
      <c r="A514" s="523" t="s">
        <v>563</v>
      </c>
      <c r="B514" s="524" t="s">
        <v>6098</v>
      </c>
      <c r="C514" s="525">
        <v>318.77</v>
      </c>
      <c r="N514" s="417"/>
    </row>
    <row r="515" spans="1:14" ht="15.75" customHeight="1">
      <c r="A515" s="523" t="s">
        <v>654</v>
      </c>
      <c r="B515" s="524" t="s">
        <v>3919</v>
      </c>
      <c r="C515" s="525">
        <v>299.86</v>
      </c>
      <c r="N515" s="417"/>
    </row>
    <row r="516" spans="1:14" ht="15.75" customHeight="1">
      <c r="A516" s="523" t="s">
        <v>1655</v>
      </c>
      <c r="B516" s="524" t="s">
        <v>82</v>
      </c>
      <c r="C516" s="525">
        <v>292.47000000000003</v>
      </c>
      <c r="N516" s="417"/>
    </row>
    <row r="517" spans="1:14" ht="15.75" customHeight="1">
      <c r="A517" s="523" t="s">
        <v>859</v>
      </c>
      <c r="B517" s="524" t="s">
        <v>5970</v>
      </c>
      <c r="C517" s="525">
        <v>283.55</v>
      </c>
      <c r="N517" s="417"/>
    </row>
    <row r="518" spans="1:14" ht="15.75" customHeight="1">
      <c r="A518" s="523" t="s">
        <v>2006</v>
      </c>
      <c r="B518" s="524" t="s">
        <v>5891</v>
      </c>
      <c r="C518" s="525">
        <v>263.83</v>
      </c>
      <c r="N518" s="417"/>
    </row>
    <row r="519" spans="1:14" ht="15.75" customHeight="1">
      <c r="A519" s="523" t="s">
        <v>1488</v>
      </c>
      <c r="B519" s="524" t="s">
        <v>6099</v>
      </c>
      <c r="C519" s="525">
        <v>253.57</v>
      </c>
      <c r="N519" s="417"/>
    </row>
    <row r="520" spans="1:14" ht="15.75" customHeight="1">
      <c r="A520" s="523" t="s">
        <v>1554</v>
      </c>
      <c r="B520" s="524" t="s">
        <v>5926</v>
      </c>
      <c r="C520" s="525">
        <v>250.18</v>
      </c>
      <c r="N520" s="417"/>
    </row>
    <row r="521" spans="1:14" ht="15.75" customHeight="1">
      <c r="A521" s="523" t="s">
        <v>1303</v>
      </c>
      <c r="B521" s="524" t="s">
        <v>5952</v>
      </c>
      <c r="C521" s="525">
        <v>248.49</v>
      </c>
      <c r="N521" s="417"/>
    </row>
    <row r="522" spans="1:14" ht="15.75" customHeight="1">
      <c r="A522" s="523" t="s">
        <v>1804</v>
      </c>
      <c r="B522" s="524" t="s">
        <v>5951</v>
      </c>
      <c r="C522" s="525">
        <v>231.71</v>
      </c>
      <c r="N522" s="417"/>
    </row>
    <row r="523" spans="1:14" ht="15.75" customHeight="1">
      <c r="A523" s="523" t="s">
        <v>450</v>
      </c>
      <c r="B523" s="524" t="s">
        <v>5788</v>
      </c>
      <c r="C523" s="525">
        <v>229.74</v>
      </c>
      <c r="N523" s="417"/>
    </row>
    <row r="524" spans="1:14" ht="15.75" customHeight="1">
      <c r="A524" s="523" t="s">
        <v>928</v>
      </c>
      <c r="B524" s="524" t="s">
        <v>5769</v>
      </c>
      <c r="C524" s="525">
        <v>223.79</v>
      </c>
      <c r="N524" s="417"/>
    </row>
    <row r="525" spans="1:14" ht="15.75" customHeight="1">
      <c r="A525" s="523" t="s">
        <v>2631</v>
      </c>
      <c r="B525" s="524" t="s">
        <v>3230</v>
      </c>
      <c r="C525" s="525">
        <v>214.05</v>
      </c>
      <c r="N525" s="417"/>
    </row>
    <row r="526" spans="1:14" ht="15.75" customHeight="1">
      <c r="A526" s="523" t="s">
        <v>6100</v>
      </c>
      <c r="B526" s="524" t="s">
        <v>5982</v>
      </c>
      <c r="C526" s="525">
        <v>173.63</v>
      </c>
      <c r="N526" s="417"/>
    </row>
    <row r="527" spans="1:14" ht="15.75" customHeight="1">
      <c r="A527" s="523" t="s">
        <v>2750</v>
      </c>
      <c r="B527" s="524" t="s">
        <v>5784</v>
      </c>
      <c r="C527" s="525">
        <v>162.03</v>
      </c>
      <c r="N527" s="417"/>
    </row>
    <row r="528" spans="1:14" ht="15.75" customHeight="1">
      <c r="A528" s="523" t="s">
        <v>1429</v>
      </c>
      <c r="B528" s="524" t="s">
        <v>5798</v>
      </c>
      <c r="C528" s="525">
        <v>155.1</v>
      </c>
      <c r="N528" s="417"/>
    </row>
    <row r="529" spans="1:14" ht="15.75" customHeight="1">
      <c r="A529" s="523" t="s">
        <v>2825</v>
      </c>
      <c r="B529" s="524" t="s">
        <v>5865</v>
      </c>
      <c r="C529" s="525">
        <v>151.84</v>
      </c>
      <c r="N529" s="417"/>
    </row>
    <row r="530" spans="1:14" ht="15.75" customHeight="1">
      <c r="A530" s="523" t="s">
        <v>1323</v>
      </c>
      <c r="B530" s="524" t="s">
        <v>6101</v>
      </c>
      <c r="C530" s="525">
        <v>149.08000000000001</v>
      </c>
      <c r="N530" s="417"/>
    </row>
    <row r="531" spans="1:14" ht="15.75" customHeight="1">
      <c r="A531" s="523" t="s">
        <v>869</v>
      </c>
      <c r="B531" s="524" t="s">
        <v>6102</v>
      </c>
      <c r="C531" s="525">
        <v>124.93</v>
      </c>
      <c r="N531" s="417"/>
    </row>
    <row r="532" spans="1:14" ht="15.75" customHeight="1">
      <c r="A532" s="523" t="s">
        <v>775</v>
      </c>
      <c r="B532" s="524" t="s">
        <v>5989</v>
      </c>
      <c r="C532" s="525">
        <v>112.85</v>
      </c>
      <c r="N532" s="417"/>
    </row>
    <row r="533" spans="1:14" ht="15.75" customHeight="1">
      <c r="A533" s="523" t="s">
        <v>1869</v>
      </c>
      <c r="B533" s="524" t="s">
        <v>6009</v>
      </c>
      <c r="C533" s="525">
        <v>106.84</v>
      </c>
      <c r="N533" s="417"/>
    </row>
    <row r="534" spans="1:14" ht="15.75" customHeight="1">
      <c r="A534" s="523" t="s">
        <v>6103</v>
      </c>
      <c r="B534" s="524" t="s">
        <v>4621</v>
      </c>
      <c r="C534" s="525">
        <v>98.98</v>
      </c>
      <c r="N534" s="417"/>
    </row>
    <row r="535" spans="1:14" ht="15.75" customHeight="1">
      <c r="A535" s="523" t="s">
        <v>2292</v>
      </c>
      <c r="B535" s="524" t="s">
        <v>6104</v>
      </c>
      <c r="C535" s="525">
        <v>94.24</v>
      </c>
      <c r="N535" s="417"/>
    </row>
    <row r="536" spans="1:14" ht="15.75" customHeight="1">
      <c r="A536" s="523" t="s">
        <v>2551</v>
      </c>
      <c r="B536" s="524" t="s">
        <v>5813</v>
      </c>
      <c r="C536" s="528">
        <v>86.78</v>
      </c>
      <c r="N536" s="417"/>
    </row>
    <row r="537" spans="1:14" ht="15.75" customHeight="1">
      <c r="A537" s="523" t="s">
        <v>1608</v>
      </c>
      <c r="B537" s="524" t="s">
        <v>5872</v>
      </c>
      <c r="C537" s="528">
        <v>86.38</v>
      </c>
      <c r="N537" s="417"/>
    </row>
    <row r="538" spans="1:14" ht="15.75" customHeight="1">
      <c r="A538" s="523" t="s">
        <v>2635</v>
      </c>
      <c r="B538" s="524" t="s">
        <v>3230</v>
      </c>
      <c r="C538" s="528">
        <v>56.35</v>
      </c>
      <c r="N538" s="417"/>
    </row>
    <row r="539" spans="1:14" ht="15.75" customHeight="1">
      <c r="A539" s="523" t="s">
        <v>2397</v>
      </c>
      <c r="B539" s="524" t="s">
        <v>5964</v>
      </c>
      <c r="C539" s="528">
        <v>55.3</v>
      </c>
      <c r="N539" s="417"/>
    </row>
    <row r="540" spans="1:14" ht="15.75" customHeight="1">
      <c r="A540" s="523" t="s">
        <v>1254</v>
      </c>
      <c r="B540" s="524" t="s">
        <v>5825</v>
      </c>
      <c r="C540" s="528">
        <v>51.44</v>
      </c>
      <c r="N540" s="417"/>
    </row>
    <row r="541" spans="1:14" ht="15.75" customHeight="1">
      <c r="A541" s="523" t="s">
        <v>2731</v>
      </c>
      <c r="B541" s="524" t="s">
        <v>5844</v>
      </c>
      <c r="C541" s="528">
        <v>48.51</v>
      </c>
      <c r="N541" s="417"/>
    </row>
    <row r="542" spans="1:14" ht="15.75" customHeight="1">
      <c r="A542" s="523" t="s">
        <v>2183</v>
      </c>
      <c r="B542" s="524" t="s">
        <v>5889</v>
      </c>
      <c r="C542" s="528">
        <v>45.08</v>
      </c>
      <c r="N542" s="417"/>
    </row>
    <row r="543" spans="1:14" ht="15.75" customHeight="1">
      <c r="A543" s="523" t="s">
        <v>2801</v>
      </c>
      <c r="B543" s="524" t="s">
        <v>6105</v>
      </c>
      <c r="C543" s="528">
        <v>39.909999999999997</v>
      </c>
      <c r="N543" s="417"/>
    </row>
    <row r="544" spans="1:14" ht="15.75" customHeight="1">
      <c r="A544" s="523" t="s">
        <v>2096</v>
      </c>
      <c r="B544" s="524" t="s">
        <v>5809</v>
      </c>
      <c r="C544" s="528">
        <v>35.29</v>
      </c>
      <c r="N544" s="417"/>
    </row>
    <row r="545" spans="1:14" ht="15.75" customHeight="1">
      <c r="A545" s="523" t="s">
        <v>1508</v>
      </c>
      <c r="B545" s="524" t="s">
        <v>6106</v>
      </c>
      <c r="C545" s="528">
        <v>35.24</v>
      </c>
      <c r="N545" s="417"/>
    </row>
    <row r="546" spans="1:14" ht="15.75" customHeight="1">
      <c r="A546" s="523" t="s">
        <v>1846</v>
      </c>
      <c r="B546" s="524" t="s">
        <v>6107</v>
      </c>
      <c r="C546" s="528">
        <v>30.02</v>
      </c>
      <c r="N546" s="417"/>
    </row>
    <row r="547" spans="1:14" ht="15.75" customHeight="1">
      <c r="A547" s="523" t="s">
        <v>2893</v>
      </c>
      <c r="B547" s="524" t="s">
        <v>6058</v>
      </c>
      <c r="C547" s="528">
        <v>30</v>
      </c>
      <c r="N547" s="417"/>
    </row>
    <row r="548" spans="1:14" ht="15.75" customHeight="1">
      <c r="A548" s="523" t="s">
        <v>480</v>
      </c>
      <c r="B548" s="524" t="s">
        <v>6040</v>
      </c>
      <c r="C548" s="528">
        <v>28.73</v>
      </c>
      <c r="N548" s="417"/>
    </row>
    <row r="549" spans="1:14" ht="15.75" customHeight="1">
      <c r="A549" s="523" t="s">
        <v>2592</v>
      </c>
      <c r="B549" s="524" t="s">
        <v>6108</v>
      </c>
      <c r="C549" s="528">
        <v>26</v>
      </c>
      <c r="N549" s="417"/>
    </row>
    <row r="550" spans="1:14" ht="15.75" customHeight="1">
      <c r="A550" s="523" t="s">
        <v>1250</v>
      </c>
      <c r="B550" s="524" t="s">
        <v>5825</v>
      </c>
      <c r="C550" s="528">
        <v>25.3</v>
      </c>
      <c r="N550" s="417"/>
    </row>
    <row r="551" spans="1:14" ht="15.75" customHeight="1">
      <c r="A551" s="523" t="s">
        <v>1403</v>
      </c>
      <c r="B551" s="524" t="s">
        <v>5850</v>
      </c>
      <c r="C551" s="528">
        <v>25.08</v>
      </c>
      <c r="N551" s="417"/>
    </row>
    <row r="552" spans="1:14" ht="15.75" customHeight="1">
      <c r="A552" s="523" t="s">
        <v>2832</v>
      </c>
      <c r="B552" s="524" t="s">
        <v>5975</v>
      </c>
      <c r="C552" s="528">
        <v>24.23</v>
      </c>
      <c r="N552" s="417"/>
    </row>
    <row r="553" spans="1:14" ht="15.75" customHeight="1">
      <c r="A553" s="523" t="s">
        <v>2429</v>
      </c>
      <c r="B553" s="524" t="s">
        <v>6109</v>
      </c>
      <c r="C553" s="528">
        <v>21.52</v>
      </c>
      <c r="N553" s="417"/>
    </row>
    <row r="554" spans="1:14" ht="15.75" customHeight="1">
      <c r="A554" s="523" t="s">
        <v>3156</v>
      </c>
      <c r="B554" s="524" t="s">
        <v>6110</v>
      </c>
      <c r="C554" s="528">
        <v>20.89</v>
      </c>
      <c r="N554" s="417"/>
    </row>
    <row r="555" spans="1:14" ht="15.75" customHeight="1">
      <c r="A555" s="523" t="s">
        <v>2246</v>
      </c>
      <c r="B555" s="524" t="s">
        <v>5772</v>
      </c>
      <c r="C555" s="528">
        <v>20.75</v>
      </c>
      <c r="N555" s="417"/>
    </row>
    <row r="556" spans="1:14" ht="15.75" customHeight="1">
      <c r="A556" s="523" t="s">
        <v>362</v>
      </c>
      <c r="B556" s="524" t="s">
        <v>6111</v>
      </c>
      <c r="C556" s="528">
        <v>18.77</v>
      </c>
      <c r="N556" s="417"/>
    </row>
    <row r="557" spans="1:14" ht="15.75" customHeight="1">
      <c r="A557" s="523" t="s">
        <v>2167</v>
      </c>
      <c r="B557" s="524" t="s">
        <v>5796</v>
      </c>
      <c r="C557" s="528">
        <v>17.86</v>
      </c>
      <c r="N557" s="417"/>
    </row>
    <row r="558" spans="1:14" ht="15.75" customHeight="1">
      <c r="A558" s="523" t="s">
        <v>3139</v>
      </c>
      <c r="B558" s="524" t="s">
        <v>6112</v>
      </c>
      <c r="C558" s="528">
        <v>14.67</v>
      </c>
      <c r="N558" s="417"/>
    </row>
    <row r="559" spans="1:14" ht="15.75" customHeight="1">
      <c r="A559" s="523" t="s">
        <v>1490</v>
      </c>
      <c r="B559" s="524" t="s">
        <v>6078</v>
      </c>
      <c r="C559" s="528">
        <v>11.26</v>
      </c>
      <c r="N559" s="417"/>
    </row>
    <row r="560" spans="1:14" ht="15.75" customHeight="1">
      <c r="A560" s="523" t="s">
        <v>2522</v>
      </c>
      <c r="B560" s="524" t="s">
        <v>5887</v>
      </c>
      <c r="C560" s="528">
        <v>10.42</v>
      </c>
      <c r="N560" s="417"/>
    </row>
    <row r="561" spans="1:14" ht="15.75" customHeight="1">
      <c r="A561" s="523" t="s">
        <v>798</v>
      </c>
      <c r="B561" s="524" t="s">
        <v>6113</v>
      </c>
      <c r="C561" s="528">
        <v>10.3</v>
      </c>
      <c r="N561" s="417"/>
    </row>
    <row r="562" spans="1:14" ht="15.75" customHeight="1">
      <c r="A562" s="523" t="s">
        <v>1311</v>
      </c>
      <c r="B562" s="524" t="s">
        <v>6114</v>
      </c>
      <c r="C562" s="528">
        <v>9.82</v>
      </c>
      <c r="N562" s="417"/>
    </row>
    <row r="563" spans="1:14" ht="15.75" customHeight="1">
      <c r="A563" s="523" t="s">
        <v>3113</v>
      </c>
      <c r="B563" s="524" t="s">
        <v>6115</v>
      </c>
      <c r="C563" s="528">
        <v>8.92</v>
      </c>
      <c r="N563" s="417"/>
    </row>
    <row r="564" spans="1:14" ht="15.75" customHeight="1">
      <c r="A564" s="523" t="s">
        <v>1674</v>
      </c>
      <c r="B564" s="524" t="s">
        <v>5775</v>
      </c>
      <c r="C564" s="528">
        <v>8.1999999999999993</v>
      </c>
      <c r="N564" s="417"/>
    </row>
    <row r="565" spans="1:14" ht="15.75" customHeight="1">
      <c r="A565" s="523" t="s">
        <v>2869</v>
      </c>
      <c r="B565" s="524" t="s">
        <v>6116</v>
      </c>
      <c r="C565" s="528">
        <v>6.24</v>
      </c>
      <c r="N565" s="417"/>
    </row>
    <row r="566" spans="1:14" ht="15.75" customHeight="1">
      <c r="A566" s="523" t="s">
        <v>744</v>
      </c>
      <c r="B566" s="524" t="s">
        <v>6090</v>
      </c>
      <c r="C566" s="528">
        <v>6.24</v>
      </c>
      <c r="N566" s="417"/>
    </row>
    <row r="567" spans="1:14" ht="15.75" customHeight="1">
      <c r="A567" s="523" t="s">
        <v>1633</v>
      </c>
      <c r="B567" s="524" t="s">
        <v>5872</v>
      </c>
      <c r="C567" s="528">
        <v>5.55</v>
      </c>
      <c r="N567" s="417"/>
    </row>
    <row r="568" spans="1:14" ht="15.75" customHeight="1">
      <c r="A568" s="523" t="s">
        <v>933</v>
      </c>
      <c r="B568" s="524" t="s">
        <v>6117</v>
      </c>
      <c r="C568" s="528">
        <v>4.66</v>
      </c>
      <c r="N568" s="417"/>
    </row>
    <row r="569" spans="1:14" ht="15.75" customHeight="1">
      <c r="A569" s="523" t="s">
        <v>1912</v>
      </c>
      <c r="B569" s="524" t="s">
        <v>6118</v>
      </c>
      <c r="C569" s="528">
        <v>3.28</v>
      </c>
      <c r="N569" s="417"/>
    </row>
    <row r="570" spans="1:14" ht="15.75" customHeight="1">
      <c r="A570" s="523" t="s">
        <v>3132</v>
      </c>
      <c r="B570" s="524" t="s">
        <v>5879</v>
      </c>
      <c r="C570" s="528">
        <v>2.41</v>
      </c>
      <c r="N570" s="417"/>
    </row>
    <row r="571" spans="1:14" ht="15.75" customHeight="1">
      <c r="A571" s="523" t="s">
        <v>1794</v>
      </c>
      <c r="B571" s="524" t="s">
        <v>6119</v>
      </c>
      <c r="C571" s="528">
        <v>1.84</v>
      </c>
      <c r="N571" s="417"/>
    </row>
    <row r="572" spans="1:14" ht="15.75" customHeight="1">
      <c r="A572" s="523" t="s">
        <v>2571</v>
      </c>
      <c r="B572" s="524" t="s">
        <v>5813</v>
      </c>
      <c r="C572" s="528">
        <v>1.72</v>
      </c>
      <c r="N572" s="417"/>
    </row>
    <row r="573" spans="1:14" ht="15.75" customHeight="1">
      <c r="A573" s="523" t="s">
        <v>321</v>
      </c>
      <c r="B573" s="524" t="s">
        <v>5982</v>
      </c>
      <c r="C573" s="528">
        <v>1.7</v>
      </c>
      <c r="N573" s="417"/>
    </row>
    <row r="574" spans="1:14" ht="15.75" customHeight="1">
      <c r="A574" s="523" t="s">
        <v>1693</v>
      </c>
      <c r="B574" s="524" t="s">
        <v>5775</v>
      </c>
      <c r="C574" s="528">
        <v>1.45</v>
      </c>
      <c r="N574" s="417"/>
    </row>
    <row r="575" spans="1:14" ht="15.75" customHeight="1">
      <c r="A575" s="523" t="s">
        <v>713</v>
      </c>
      <c r="B575" s="524" t="s">
        <v>5780</v>
      </c>
      <c r="C575" s="528">
        <v>1.34</v>
      </c>
      <c r="N575" s="417"/>
    </row>
    <row r="576" spans="1:14" ht="15.75" customHeight="1">
      <c r="A576" s="523" t="s">
        <v>1466</v>
      </c>
      <c r="B576" s="524" t="s">
        <v>5803</v>
      </c>
      <c r="C576" s="528">
        <v>1.17</v>
      </c>
      <c r="N576" s="417"/>
    </row>
    <row r="577" spans="1:14" ht="15.75" customHeight="1">
      <c r="A577" s="523" t="s">
        <v>2780</v>
      </c>
      <c r="B577" s="524" t="s">
        <v>5841</v>
      </c>
      <c r="C577" s="528">
        <v>1.1200000000000001</v>
      </c>
      <c r="N577" s="417"/>
    </row>
    <row r="578" spans="1:14" ht="15.75" customHeight="1">
      <c r="A578" s="523" t="s">
        <v>1436</v>
      </c>
      <c r="B578" s="524" t="s">
        <v>5798</v>
      </c>
      <c r="C578" s="528">
        <v>1.1000000000000001</v>
      </c>
      <c r="N578" s="417"/>
    </row>
    <row r="579" spans="1:14" ht="15.75" customHeight="1">
      <c r="A579" s="523" t="s">
        <v>3096</v>
      </c>
      <c r="B579" s="524" t="s">
        <v>6120</v>
      </c>
      <c r="C579" s="528">
        <v>1</v>
      </c>
      <c r="N579" s="417"/>
    </row>
    <row r="580" spans="1:14" ht="15.75" customHeight="1">
      <c r="A580" s="523" t="s">
        <v>1122</v>
      </c>
      <c r="B580" s="524" t="s">
        <v>6121</v>
      </c>
      <c r="C580" s="528">
        <v>0.96</v>
      </c>
      <c r="N580" s="417"/>
    </row>
    <row r="581" spans="1:14" ht="15.75" customHeight="1">
      <c r="A581" s="523" t="s">
        <v>1684</v>
      </c>
      <c r="B581" s="524" t="s">
        <v>5775</v>
      </c>
      <c r="C581" s="528">
        <v>0.95</v>
      </c>
      <c r="N581" s="417"/>
    </row>
    <row r="582" spans="1:14" ht="15.75" customHeight="1">
      <c r="A582" s="523" t="s">
        <v>391</v>
      </c>
      <c r="B582" s="524" t="s">
        <v>5794</v>
      </c>
      <c r="C582" s="528">
        <v>0.92</v>
      </c>
      <c r="N582" s="417"/>
    </row>
    <row r="583" spans="1:14" ht="15.75" customHeight="1">
      <c r="A583" s="523" t="s">
        <v>1479</v>
      </c>
      <c r="B583" s="524" t="s">
        <v>6122</v>
      </c>
      <c r="C583" s="528">
        <v>0.88</v>
      </c>
      <c r="N583" s="417"/>
    </row>
    <row r="584" spans="1:14" ht="15.75" customHeight="1">
      <c r="A584" s="523" t="s">
        <v>630</v>
      </c>
      <c r="B584" s="524" t="s">
        <v>6123</v>
      </c>
      <c r="C584" s="528">
        <v>0.78</v>
      </c>
      <c r="N584" s="417"/>
    </row>
    <row r="585" spans="1:14" ht="15.75" customHeight="1">
      <c r="A585" s="523" t="s">
        <v>3019</v>
      </c>
      <c r="B585" s="524" t="s">
        <v>5858</v>
      </c>
      <c r="C585" s="528">
        <v>0.71</v>
      </c>
      <c r="N585" s="417"/>
    </row>
    <row r="586" spans="1:14" ht="15.75" customHeight="1">
      <c r="A586" s="523" t="s">
        <v>738</v>
      </c>
      <c r="B586" s="524" t="s">
        <v>6090</v>
      </c>
      <c r="C586" s="528">
        <v>0.7</v>
      </c>
      <c r="N586" s="417"/>
    </row>
    <row r="587" spans="1:14" ht="15.75" customHeight="1">
      <c r="A587" s="523" t="s">
        <v>895</v>
      </c>
      <c r="B587" s="524" t="s">
        <v>6124</v>
      </c>
      <c r="C587" s="528">
        <v>0.62</v>
      </c>
      <c r="N587" s="417"/>
    </row>
    <row r="588" spans="1:14" ht="15.75" customHeight="1">
      <c r="A588" s="523" t="s">
        <v>2489</v>
      </c>
      <c r="B588" s="524" t="s">
        <v>5829</v>
      </c>
      <c r="C588" s="528">
        <v>0.45</v>
      </c>
      <c r="N588" s="417"/>
    </row>
    <row r="589" spans="1:14" ht="15.75" customHeight="1">
      <c r="A589" s="523" t="s">
        <v>245</v>
      </c>
      <c r="B589" s="524" t="s">
        <v>5806</v>
      </c>
      <c r="C589" s="528">
        <v>0.44</v>
      </c>
      <c r="N589" s="417"/>
    </row>
    <row r="590" spans="1:14" ht="15.75" customHeight="1">
      <c r="A590" s="523" t="s">
        <v>1556</v>
      </c>
      <c r="B590" s="524" t="s">
        <v>6059</v>
      </c>
      <c r="C590" s="528">
        <v>0.39</v>
      </c>
      <c r="N590" s="417"/>
    </row>
    <row r="591" spans="1:14" ht="15.75" customHeight="1">
      <c r="A591" s="523" t="s">
        <v>2659</v>
      </c>
      <c r="B591" s="524" t="s">
        <v>6125</v>
      </c>
      <c r="C591" s="528">
        <v>0.39</v>
      </c>
      <c r="N591" s="417"/>
    </row>
    <row r="592" spans="1:14" ht="15.75" customHeight="1">
      <c r="A592" s="523" t="s">
        <v>2383</v>
      </c>
      <c r="B592" s="524" t="s">
        <v>6126</v>
      </c>
      <c r="C592" s="528">
        <v>0.38</v>
      </c>
      <c r="N592" s="417"/>
    </row>
    <row r="593" spans="1:14" ht="15.75" customHeight="1">
      <c r="A593" s="523" t="s">
        <v>2237</v>
      </c>
      <c r="B593" s="524" t="s">
        <v>5772</v>
      </c>
      <c r="C593" s="528">
        <v>0.37</v>
      </c>
      <c r="N593" s="417"/>
    </row>
    <row r="594" spans="1:14" ht="15.75" customHeight="1">
      <c r="A594" s="523" t="s">
        <v>898</v>
      </c>
      <c r="B594" s="524" t="s">
        <v>6127</v>
      </c>
      <c r="C594" s="528">
        <v>0.21</v>
      </c>
      <c r="N594" s="417"/>
    </row>
    <row r="595" spans="1:14" ht="15.75" customHeight="1">
      <c r="A595" s="523" t="s">
        <v>3162</v>
      </c>
      <c r="B595" s="524" t="s">
        <v>5823</v>
      </c>
      <c r="C595" s="528">
        <v>0.21</v>
      </c>
      <c r="N595" s="417"/>
    </row>
    <row r="596" spans="1:14" ht="15.75" customHeight="1">
      <c r="A596" s="523" t="s">
        <v>1349</v>
      </c>
      <c r="B596" s="524" t="s">
        <v>5963</v>
      </c>
      <c r="C596" s="528">
        <v>0.2</v>
      </c>
      <c r="N596" s="417"/>
    </row>
    <row r="597" spans="1:14" ht="15.75" customHeight="1">
      <c r="A597" s="523" t="s">
        <v>2203</v>
      </c>
      <c r="B597" s="524" t="s">
        <v>5772</v>
      </c>
      <c r="C597" s="528">
        <v>0.2</v>
      </c>
      <c r="N597" s="417"/>
    </row>
    <row r="598" spans="1:14" ht="15.75" customHeight="1">
      <c r="A598" s="523" t="s">
        <v>1969</v>
      </c>
      <c r="B598" s="524" t="s">
        <v>5888</v>
      </c>
      <c r="C598" s="528">
        <v>0.17</v>
      </c>
      <c r="N598" s="417"/>
    </row>
    <row r="599" spans="1:14" ht="15.75" customHeight="1">
      <c r="A599" s="523" t="s">
        <v>3107</v>
      </c>
      <c r="B599" s="524" t="s">
        <v>5995</v>
      </c>
      <c r="C599" s="528">
        <v>0.16</v>
      </c>
      <c r="N599" s="417"/>
    </row>
    <row r="600" spans="1:14" ht="15.75" customHeight="1">
      <c r="A600" s="523" t="s">
        <v>1041</v>
      </c>
      <c r="B600" s="524" t="s">
        <v>5770</v>
      </c>
      <c r="C600" s="528">
        <v>0.15</v>
      </c>
      <c r="N600" s="417"/>
    </row>
    <row r="601" spans="1:14" ht="15.75" customHeight="1">
      <c r="A601" s="523" t="s">
        <v>1626</v>
      </c>
      <c r="B601" s="524" t="s">
        <v>5872</v>
      </c>
      <c r="C601" s="528">
        <v>0.15</v>
      </c>
      <c r="N601" s="417"/>
    </row>
    <row r="602" spans="1:14" ht="15.75" customHeight="1">
      <c r="A602" s="523" t="s">
        <v>1199</v>
      </c>
      <c r="B602" s="524" t="s">
        <v>5939</v>
      </c>
      <c r="C602" s="528">
        <v>0.15</v>
      </c>
      <c r="N602" s="417"/>
    </row>
    <row r="603" spans="1:14" ht="15.75" customHeight="1">
      <c r="A603" s="523" t="s">
        <v>2411</v>
      </c>
      <c r="B603" s="524" t="s">
        <v>5820</v>
      </c>
      <c r="C603" s="528">
        <v>0.14000000000000001</v>
      </c>
      <c r="N603" s="417"/>
    </row>
    <row r="604" spans="1:14" ht="15.75" customHeight="1">
      <c r="A604" s="523" t="s">
        <v>2040</v>
      </c>
      <c r="B604" s="524" t="s">
        <v>5845</v>
      </c>
      <c r="C604" s="528">
        <v>0.1</v>
      </c>
      <c r="N604" s="417"/>
    </row>
    <row r="605" spans="1:14" ht="15.75" customHeight="1">
      <c r="A605" s="523" t="s">
        <v>223</v>
      </c>
      <c r="B605" s="524" t="s">
        <v>6064</v>
      </c>
      <c r="C605" s="528">
        <v>0.09</v>
      </c>
      <c r="N605" s="417"/>
    </row>
    <row r="606" spans="1:14" ht="15.75" customHeight="1">
      <c r="A606" s="523" t="s">
        <v>908</v>
      </c>
      <c r="B606" s="524" t="s">
        <v>6089</v>
      </c>
      <c r="C606" s="528">
        <v>0.09</v>
      </c>
      <c r="N606" s="417"/>
    </row>
    <row r="607" spans="1:14" ht="15.75" customHeight="1">
      <c r="A607" s="523" t="s">
        <v>1340</v>
      </c>
      <c r="B607" s="524" t="s">
        <v>5963</v>
      </c>
      <c r="C607" s="528">
        <v>0.09</v>
      </c>
      <c r="N607" s="417"/>
    </row>
    <row r="608" spans="1:14" ht="15.75" customHeight="1">
      <c r="A608" s="523" t="s">
        <v>2643</v>
      </c>
      <c r="B608" s="524" t="s">
        <v>3230</v>
      </c>
      <c r="C608" s="528">
        <v>0.04</v>
      </c>
      <c r="N608" s="417"/>
    </row>
    <row r="609" spans="1:14" ht="15.75" customHeight="1">
      <c r="A609" s="523" t="s">
        <v>1333</v>
      </c>
      <c r="B609" s="524" t="s">
        <v>5963</v>
      </c>
      <c r="C609" s="528">
        <v>0.03</v>
      </c>
      <c r="N609" s="417"/>
    </row>
    <row r="610" spans="1:14" ht="15.75" customHeight="1">
      <c r="A610" s="523" t="s">
        <v>1451</v>
      </c>
      <c r="B610" s="524" t="s">
        <v>5798</v>
      </c>
      <c r="C610" s="528">
        <v>0.01</v>
      </c>
      <c r="N610" s="417"/>
    </row>
    <row r="611" spans="1:14" ht="15.75" customHeight="1">
      <c r="A611" s="523" t="s">
        <v>3159</v>
      </c>
      <c r="B611" s="524" t="s">
        <v>6128</v>
      </c>
      <c r="C611" s="528">
        <v>0.01</v>
      </c>
      <c r="N611" s="417"/>
    </row>
    <row r="612" spans="1:14" ht="15.75" customHeight="1">
      <c r="A612" s="523" t="s">
        <v>3086</v>
      </c>
      <c r="B612" s="524" t="s">
        <v>6129</v>
      </c>
      <c r="C612" s="528">
        <v>0.01</v>
      </c>
      <c r="N612" s="417"/>
    </row>
    <row r="613" spans="1:14" ht="15.75" customHeight="1">
      <c r="A613" s="523"/>
      <c r="B613" s="524"/>
      <c r="C613" s="528"/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6130</v>
      </c>
    </row>
    <row r="2" spans="1:8">
      <c r="A2" s="529" t="s">
        <v>2949</v>
      </c>
      <c r="B2" s="530" t="s">
        <v>2950</v>
      </c>
      <c r="C2" s="132" t="s">
        <v>29</v>
      </c>
      <c r="D2" s="132" t="s">
        <v>18</v>
      </c>
      <c r="E2" s="132" t="s">
        <v>19</v>
      </c>
      <c r="F2" s="531" t="s">
        <v>6131</v>
      </c>
      <c r="G2" s="532" t="s">
        <v>6132</v>
      </c>
      <c r="H2" s="27">
        <v>45581</v>
      </c>
    </row>
    <row r="3" spans="1:8">
      <c r="A3" s="529" t="s">
        <v>1099</v>
      </c>
      <c r="B3" s="533" t="s">
        <v>1100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6132</v>
      </c>
      <c r="H3" s="27"/>
    </row>
    <row r="4" spans="1:8">
      <c r="A4" s="529" t="s">
        <v>4074</v>
      </c>
      <c r="B4" s="530" t="s">
        <v>591</v>
      </c>
      <c r="C4" s="132" t="s">
        <v>29</v>
      </c>
      <c r="D4" s="132" t="s">
        <v>18</v>
      </c>
      <c r="E4" s="132" t="s">
        <v>19</v>
      </c>
      <c r="F4" s="531" t="s">
        <v>6133</v>
      </c>
      <c r="G4" s="532" t="s">
        <v>6132</v>
      </c>
      <c r="H4" s="27">
        <v>45581</v>
      </c>
    </row>
    <row r="5" spans="1:8">
      <c r="A5" s="534" t="s">
        <v>4074</v>
      </c>
      <c r="B5" s="535" t="s">
        <v>593</v>
      </c>
      <c r="C5" s="132" t="s">
        <v>29</v>
      </c>
      <c r="D5" s="132" t="s">
        <v>18</v>
      </c>
      <c r="E5" s="132" t="s">
        <v>19</v>
      </c>
      <c r="F5" s="531" t="s">
        <v>6133</v>
      </c>
      <c r="G5" s="532" t="s">
        <v>6132</v>
      </c>
      <c r="H5" s="27">
        <v>45581</v>
      </c>
    </row>
    <row r="6" spans="1:8">
      <c r="A6" s="534" t="s">
        <v>4074</v>
      </c>
      <c r="B6" s="535" t="s">
        <v>595</v>
      </c>
      <c r="C6" s="132" t="s">
        <v>29</v>
      </c>
      <c r="D6" s="132" t="s">
        <v>18</v>
      </c>
      <c r="E6" s="132" t="s">
        <v>19</v>
      </c>
      <c r="F6" s="531" t="s">
        <v>6133</v>
      </c>
      <c r="G6" s="532" t="s">
        <v>6132</v>
      </c>
      <c r="H6" s="27">
        <v>45581</v>
      </c>
    </row>
    <row r="7" spans="1:8">
      <c r="A7" s="534" t="s">
        <v>4074</v>
      </c>
      <c r="B7" s="535" t="s">
        <v>597</v>
      </c>
      <c r="C7" s="132" t="s">
        <v>29</v>
      </c>
      <c r="D7" s="132" t="s">
        <v>18</v>
      </c>
      <c r="E7" s="132" t="s">
        <v>19</v>
      </c>
      <c r="F7" s="531" t="s">
        <v>6133</v>
      </c>
      <c r="G7" s="532" t="s">
        <v>6132</v>
      </c>
      <c r="H7" s="27">
        <v>45581</v>
      </c>
    </row>
    <row r="8" spans="1:8">
      <c r="A8" s="534" t="s">
        <v>4074</v>
      </c>
      <c r="B8" s="535" t="s">
        <v>598</v>
      </c>
      <c r="C8" s="132" t="s">
        <v>29</v>
      </c>
      <c r="D8" s="132" t="s">
        <v>18</v>
      </c>
      <c r="E8" s="132" t="s">
        <v>19</v>
      </c>
      <c r="F8" s="531" t="s">
        <v>6133</v>
      </c>
      <c r="G8" s="532" t="s">
        <v>6132</v>
      </c>
      <c r="H8" s="27">
        <v>45581</v>
      </c>
    </row>
    <row r="9" spans="1:8">
      <c r="A9" s="13" t="s">
        <v>2979</v>
      </c>
      <c r="B9" s="530" t="s">
        <v>2980</v>
      </c>
      <c r="C9" s="132" t="s">
        <v>29</v>
      </c>
      <c r="D9" s="132" t="s">
        <v>18</v>
      </c>
      <c r="E9" s="132" t="s">
        <v>19</v>
      </c>
      <c r="F9" s="531" t="s">
        <v>279</v>
      </c>
      <c r="G9" s="532" t="s">
        <v>6134</v>
      </c>
      <c r="H9" s="27">
        <v>45582</v>
      </c>
    </row>
    <row r="10" spans="1:8">
      <c r="A10" s="14" t="s">
        <v>5706</v>
      </c>
      <c r="B10" s="4" t="s">
        <v>3107</v>
      </c>
      <c r="C10" s="132" t="s">
        <v>29</v>
      </c>
      <c r="D10" s="132" t="s">
        <v>18</v>
      </c>
      <c r="E10" s="132" t="s">
        <v>76</v>
      </c>
      <c r="F10" s="132" t="s">
        <v>77</v>
      </c>
      <c r="G10" s="532" t="s">
        <v>6135</v>
      </c>
      <c r="H10" s="7" t="s">
        <v>6136</v>
      </c>
    </row>
    <row r="11" spans="1:8">
      <c r="A11" s="14" t="s">
        <v>874</v>
      </c>
      <c r="B11" s="48" t="s">
        <v>875</v>
      </c>
      <c r="C11" s="132" t="s">
        <v>29</v>
      </c>
      <c r="D11" s="132" t="s">
        <v>18</v>
      </c>
      <c r="E11" s="132" t="s">
        <v>76</v>
      </c>
      <c r="F11" s="132" t="s">
        <v>77</v>
      </c>
      <c r="G11" s="532" t="s">
        <v>6135</v>
      </c>
      <c r="H11" s="27"/>
    </row>
    <row r="12" spans="1:8">
      <c r="A12" s="529" t="s">
        <v>537</v>
      </c>
      <c r="B12" s="530" t="s">
        <v>541</v>
      </c>
      <c r="C12" s="132" t="s">
        <v>29</v>
      </c>
      <c r="D12" s="132" t="s">
        <v>18</v>
      </c>
      <c r="E12" s="132" t="s">
        <v>30</v>
      </c>
      <c r="F12" s="531" t="s">
        <v>93</v>
      </c>
      <c r="G12" s="532" t="s">
        <v>6137</v>
      </c>
      <c r="H12" s="27">
        <v>45524</v>
      </c>
    </row>
    <row r="13" spans="1:8">
      <c r="A13" s="534" t="s">
        <v>1617</v>
      </c>
      <c r="B13" s="535" t="s">
        <v>1618</v>
      </c>
      <c r="C13" s="132" t="s">
        <v>29</v>
      </c>
      <c r="D13" s="132" t="s">
        <v>112</v>
      </c>
      <c r="E13" s="132" t="s">
        <v>30</v>
      </c>
      <c r="F13" s="531" t="s">
        <v>1619</v>
      </c>
      <c r="G13" s="532" t="s">
        <v>6137</v>
      </c>
      <c r="H13" s="27">
        <v>45545</v>
      </c>
    </row>
    <row r="14" spans="1:8">
      <c r="A14" s="534" t="s">
        <v>3052</v>
      </c>
      <c r="B14" s="535" t="s">
        <v>3053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6137</v>
      </c>
      <c r="H14" s="27">
        <v>45551</v>
      </c>
    </row>
    <row r="15" spans="1:8">
      <c r="A15" s="536" t="s">
        <v>6138</v>
      </c>
      <c r="B15" s="537" t="s">
        <v>3167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6137</v>
      </c>
      <c r="H15" s="27">
        <v>45545</v>
      </c>
    </row>
    <row r="16" spans="1:8">
      <c r="A16" s="538" t="s">
        <v>312</v>
      </c>
      <c r="B16" s="539" t="s">
        <v>313</v>
      </c>
      <c r="C16" s="132" t="s">
        <v>29</v>
      </c>
      <c r="D16" s="132" t="s">
        <v>18</v>
      </c>
      <c r="E16" s="132" t="s">
        <v>30</v>
      </c>
      <c r="F16" s="531" t="s">
        <v>93</v>
      </c>
      <c r="G16" s="532" t="s">
        <v>6137</v>
      </c>
      <c r="H16" s="27">
        <v>45567</v>
      </c>
    </row>
    <row r="17" spans="1:8">
      <c r="A17" s="529" t="s">
        <v>1145</v>
      </c>
      <c r="B17" s="530" t="s">
        <v>1146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6137</v>
      </c>
      <c r="H17" s="27">
        <v>45583</v>
      </c>
    </row>
    <row r="18" spans="1:8">
      <c r="A18" s="529" t="s">
        <v>660</v>
      </c>
      <c r="B18" s="530" t="s">
        <v>661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6137</v>
      </c>
      <c r="H18" s="27" t="s">
        <v>6139</v>
      </c>
    </row>
    <row r="19" spans="1:8">
      <c r="A19" s="529" t="s">
        <v>6140</v>
      </c>
      <c r="B19" s="530" t="s">
        <v>1737</v>
      </c>
      <c r="C19" s="132" t="s">
        <v>29</v>
      </c>
      <c r="D19" s="132" t="s">
        <v>18</v>
      </c>
      <c r="E19" s="132" t="s">
        <v>30</v>
      </c>
      <c r="F19" s="531" t="s">
        <v>93</v>
      </c>
      <c r="G19" s="532" t="s">
        <v>6137</v>
      </c>
      <c r="H19" s="27">
        <v>45562</v>
      </c>
    </row>
    <row r="20" spans="1:8">
      <c r="A20" s="534" t="s">
        <v>6140</v>
      </c>
      <c r="B20" s="535" t="s">
        <v>1740</v>
      </c>
      <c r="C20" s="132" t="s">
        <v>29</v>
      </c>
      <c r="D20" s="132" t="s">
        <v>18</v>
      </c>
      <c r="E20" s="132" t="s">
        <v>30</v>
      </c>
      <c r="F20" s="531" t="s">
        <v>93</v>
      </c>
      <c r="G20" s="532" t="s">
        <v>6137</v>
      </c>
      <c r="H20" s="27">
        <v>45562</v>
      </c>
    </row>
    <row r="21" spans="1:8">
      <c r="A21" s="529" t="s">
        <v>981</v>
      </c>
      <c r="B21" s="533" t="s">
        <v>984</v>
      </c>
      <c r="C21" s="132" t="s">
        <v>29</v>
      </c>
      <c r="D21" s="132" t="s">
        <v>18</v>
      </c>
      <c r="E21" s="132" t="s">
        <v>30</v>
      </c>
      <c r="F21" s="531" t="s">
        <v>93</v>
      </c>
      <c r="G21" s="532" t="s">
        <v>6137</v>
      </c>
      <c r="H21" s="27">
        <v>45587</v>
      </c>
    </row>
    <row r="22" spans="1:8">
      <c r="A22" s="529" t="s">
        <v>981</v>
      </c>
      <c r="B22" s="533" t="s">
        <v>982</v>
      </c>
      <c r="C22" s="132" t="s">
        <v>29</v>
      </c>
      <c r="D22" s="132" t="s">
        <v>18</v>
      </c>
      <c r="E22" s="132" t="s">
        <v>30</v>
      </c>
      <c r="F22" s="531" t="s">
        <v>93</v>
      </c>
      <c r="G22" s="532" t="s">
        <v>6137</v>
      </c>
      <c r="H22" s="27">
        <v>45587</v>
      </c>
    </row>
    <row r="23" spans="1:8">
      <c r="A23" s="529" t="s">
        <v>1621</v>
      </c>
      <c r="B23" s="533" t="s">
        <v>1624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6137</v>
      </c>
      <c r="H23" s="27">
        <v>45530</v>
      </c>
    </row>
    <row r="24" spans="1:8">
      <c r="A24" s="529" t="s">
        <v>1722</v>
      </c>
      <c r="B24" s="533" t="s">
        <v>1723</v>
      </c>
      <c r="C24" s="132" t="s">
        <v>29</v>
      </c>
      <c r="D24" s="132" t="s">
        <v>18</v>
      </c>
      <c r="E24" s="132" t="s">
        <v>30</v>
      </c>
      <c r="F24" s="531" t="s">
        <v>93</v>
      </c>
      <c r="G24" s="532" t="s">
        <v>6137</v>
      </c>
      <c r="H24" s="27">
        <v>45524</v>
      </c>
    </row>
    <row r="25" spans="1:8">
      <c r="A25" s="529" t="s">
        <v>383</v>
      </c>
      <c r="B25" s="533" t="s">
        <v>384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6137</v>
      </c>
      <c r="H25" s="27">
        <v>45588</v>
      </c>
    </row>
    <row r="26" spans="1:8">
      <c r="A26" s="529" t="s">
        <v>1358</v>
      </c>
      <c r="B26" s="533" t="s">
        <v>1359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6134</v>
      </c>
      <c r="H26" s="27">
        <v>45574</v>
      </c>
    </row>
    <row r="27" spans="1:8">
      <c r="A27" s="529" t="s">
        <v>3176</v>
      </c>
      <c r="B27" s="533" t="s">
        <v>3177</v>
      </c>
      <c r="C27" s="132" t="s">
        <v>29</v>
      </c>
      <c r="D27" s="132" t="s">
        <v>18</v>
      </c>
      <c r="E27" s="132" t="s">
        <v>19</v>
      </c>
      <c r="F27" s="531" t="s">
        <v>6131</v>
      </c>
      <c r="G27" s="532" t="s">
        <v>6132</v>
      </c>
      <c r="H27" s="27">
        <v>45581</v>
      </c>
    </row>
    <row r="28" spans="1:8">
      <c r="A28" s="529" t="s">
        <v>2055</v>
      </c>
      <c r="B28" s="533" t="s">
        <v>2056</v>
      </c>
      <c r="C28" s="132" t="s">
        <v>29</v>
      </c>
      <c r="D28" s="132" t="s">
        <v>18</v>
      </c>
      <c r="E28" s="132" t="s">
        <v>19</v>
      </c>
      <c r="F28" s="531" t="s">
        <v>6133</v>
      </c>
      <c r="G28" s="532" t="s">
        <v>6132</v>
      </c>
      <c r="H28" s="27">
        <v>45590</v>
      </c>
    </row>
    <row r="29" spans="1:8">
      <c r="A29" s="529" t="s">
        <v>277</v>
      </c>
      <c r="B29" s="533" t="s">
        <v>278</v>
      </c>
      <c r="C29" s="132" t="s">
        <v>29</v>
      </c>
      <c r="D29" s="132" t="s">
        <v>18</v>
      </c>
      <c r="E29" s="132" t="s">
        <v>19</v>
      </c>
      <c r="F29" s="531" t="s">
        <v>279</v>
      </c>
      <c r="G29" s="532" t="s">
        <v>6134</v>
      </c>
      <c r="H29" s="27">
        <v>45592</v>
      </c>
    </row>
    <row r="30" spans="1:8">
      <c r="A30" s="39" t="s">
        <v>1948</v>
      </c>
      <c r="B30" s="46" t="s">
        <v>1949</v>
      </c>
      <c r="C30" s="132" t="s">
        <v>29</v>
      </c>
      <c r="D30" s="132" t="s">
        <v>18</v>
      </c>
      <c r="E30" s="132" t="s">
        <v>19</v>
      </c>
      <c r="F30" s="531" t="s">
        <v>279</v>
      </c>
      <c r="G30" s="532" t="s">
        <v>6134</v>
      </c>
      <c r="H30" s="27">
        <v>45594</v>
      </c>
    </row>
    <row r="31" spans="1:8">
      <c r="A31" s="39" t="s">
        <v>1951</v>
      </c>
      <c r="B31" s="46" t="s">
        <v>1952</v>
      </c>
      <c r="C31" s="132" t="s">
        <v>29</v>
      </c>
      <c r="D31" s="132" t="s">
        <v>18</v>
      </c>
      <c r="E31" s="132" t="s">
        <v>19</v>
      </c>
      <c r="F31" s="531" t="s">
        <v>279</v>
      </c>
      <c r="G31" s="532" t="s">
        <v>6134</v>
      </c>
      <c r="H31" s="27">
        <v>45594</v>
      </c>
    </row>
    <row r="32" spans="1:8">
      <c r="A32" s="529" t="s">
        <v>991</v>
      </c>
      <c r="B32" s="533" t="s">
        <v>992</v>
      </c>
      <c r="C32" s="132" t="s">
        <v>29</v>
      </c>
      <c r="D32" s="132" t="s">
        <v>18</v>
      </c>
      <c r="E32" s="132" t="s">
        <v>19</v>
      </c>
      <c r="F32" s="531" t="s">
        <v>279</v>
      </c>
      <c r="G32" s="532" t="s">
        <v>6134</v>
      </c>
      <c r="H32" s="27">
        <v>45595</v>
      </c>
    </row>
    <row r="33" spans="1:8">
      <c r="A33" s="529" t="s">
        <v>2527</v>
      </c>
      <c r="B33" s="533" t="s">
        <v>2528</v>
      </c>
      <c r="C33" s="132" t="s">
        <v>29</v>
      </c>
      <c r="D33" s="132" t="s">
        <v>18</v>
      </c>
      <c r="E33" s="132" t="s">
        <v>19</v>
      </c>
      <c r="F33" s="531" t="s">
        <v>6131</v>
      </c>
      <c r="G33" s="532" t="s">
        <v>6132</v>
      </c>
      <c r="H33" s="27">
        <v>45596</v>
      </c>
    </row>
    <row r="34" spans="1:8">
      <c r="A34" s="529" t="s">
        <v>1816</v>
      </c>
      <c r="B34" s="533" t="s">
        <v>1817</v>
      </c>
      <c r="C34" s="132" t="s">
        <v>29</v>
      </c>
      <c r="D34" s="132" t="s">
        <v>18</v>
      </c>
      <c r="E34" s="132" t="s">
        <v>19</v>
      </c>
      <c r="F34" s="531" t="s">
        <v>6133</v>
      </c>
      <c r="G34" s="532" t="s">
        <v>6134</v>
      </c>
      <c r="H34" s="27">
        <v>45604</v>
      </c>
    </row>
    <row r="35" spans="1:8">
      <c r="A35" s="529" t="s">
        <v>600</v>
      </c>
      <c r="B35" s="533" t="s">
        <v>601</v>
      </c>
      <c r="C35" s="132" t="s">
        <v>29</v>
      </c>
      <c r="D35" s="132" t="s">
        <v>18</v>
      </c>
      <c r="E35" s="132" t="s">
        <v>19</v>
      </c>
      <c r="F35" s="531" t="s">
        <v>6141</v>
      </c>
      <c r="G35" s="532" t="s">
        <v>6134</v>
      </c>
      <c r="H35" s="27">
        <v>45604</v>
      </c>
    </row>
    <row r="36" spans="1:8">
      <c r="A36" s="529" t="s">
        <v>1228</v>
      </c>
      <c r="B36" s="533" t="s">
        <v>1229</v>
      </c>
      <c r="C36" s="132" t="s">
        <v>29</v>
      </c>
      <c r="D36" s="132" t="s">
        <v>18</v>
      </c>
      <c r="E36" s="132" t="s">
        <v>19</v>
      </c>
      <c r="F36" s="531" t="s">
        <v>6142</v>
      </c>
      <c r="G36" s="532" t="s">
        <v>6132</v>
      </c>
      <c r="H36" s="27">
        <v>45608</v>
      </c>
    </row>
    <row r="37" spans="1:8">
      <c r="A37" s="529" t="s">
        <v>2773</v>
      </c>
      <c r="B37" s="533" t="s">
        <v>2774</v>
      </c>
      <c r="C37" s="132" t="s">
        <v>29</v>
      </c>
      <c r="D37" s="132" t="s">
        <v>18</v>
      </c>
      <c r="E37" s="132" t="s">
        <v>19</v>
      </c>
      <c r="F37" s="531" t="s">
        <v>6141</v>
      </c>
      <c r="G37" s="532" t="s">
        <v>6134</v>
      </c>
      <c r="H37" s="27">
        <v>45609</v>
      </c>
    </row>
    <row r="38" spans="1:8">
      <c r="A38" s="14" t="s">
        <v>1880</v>
      </c>
      <c r="B38" s="4" t="s">
        <v>1881</v>
      </c>
      <c r="C38" s="132" t="s">
        <v>29</v>
      </c>
      <c r="D38" s="132" t="s">
        <v>18</v>
      </c>
      <c r="E38" s="132" t="s">
        <v>19</v>
      </c>
      <c r="F38" s="531" t="s">
        <v>6141</v>
      </c>
      <c r="G38" s="532" t="s">
        <v>6134</v>
      </c>
      <c r="H38" s="27">
        <v>45609</v>
      </c>
    </row>
    <row r="39" spans="1:8">
      <c r="A39" s="14" t="s">
        <v>2020</v>
      </c>
      <c r="B39" s="4" t="s">
        <v>2021</v>
      </c>
      <c r="C39" s="132" t="s">
        <v>29</v>
      </c>
      <c r="D39" s="132" t="s">
        <v>18</v>
      </c>
      <c r="E39" s="132" t="s">
        <v>19</v>
      </c>
      <c r="F39" s="531" t="s">
        <v>6141</v>
      </c>
      <c r="G39" s="532" t="s">
        <v>6134</v>
      </c>
      <c r="H39" s="27">
        <v>45610</v>
      </c>
    </row>
    <row r="40" spans="1:8">
      <c r="A40" s="14" t="s">
        <v>2155</v>
      </c>
      <c r="B40" s="4" t="s">
        <v>2156</v>
      </c>
      <c r="C40" s="132" t="s">
        <v>29</v>
      </c>
      <c r="D40" s="132" t="s">
        <v>18</v>
      </c>
      <c r="E40" s="132" t="s">
        <v>76</v>
      </c>
      <c r="F40" s="531" t="s">
        <v>6143</v>
      </c>
      <c r="G40" s="532" t="s">
        <v>6134</v>
      </c>
      <c r="H40" s="27">
        <v>45610</v>
      </c>
    </row>
    <row r="41" spans="1:8">
      <c r="A41" s="14" t="s">
        <v>1335</v>
      </c>
      <c r="B41" s="4" t="s">
        <v>1336</v>
      </c>
      <c r="C41" s="132" t="s">
        <v>29</v>
      </c>
      <c r="D41" s="132" t="s">
        <v>18</v>
      </c>
      <c r="E41" s="132" t="s">
        <v>19</v>
      </c>
      <c r="F41" s="531" t="s">
        <v>6141</v>
      </c>
      <c r="G41" s="532" t="s">
        <v>6134</v>
      </c>
      <c r="H41" s="27">
        <v>45617</v>
      </c>
    </row>
    <row r="42" spans="1:8">
      <c r="A42" s="14" t="s">
        <v>904</v>
      </c>
      <c r="B42" s="4" t="s">
        <v>905</v>
      </c>
      <c r="C42" s="132" t="s">
        <v>29</v>
      </c>
      <c r="D42" s="132" t="s">
        <v>18</v>
      </c>
      <c r="E42" s="132" t="s">
        <v>19</v>
      </c>
      <c r="F42" s="531" t="s">
        <v>6141</v>
      </c>
      <c r="G42" s="532" t="s">
        <v>6134</v>
      </c>
      <c r="H42" s="27">
        <v>45617</v>
      </c>
    </row>
    <row r="43" spans="1:8">
      <c r="A43" s="14" t="s">
        <v>1683</v>
      </c>
      <c r="B43" s="4" t="s">
        <v>1684</v>
      </c>
      <c r="C43" s="132" t="s">
        <v>29</v>
      </c>
      <c r="D43" s="132" t="s">
        <v>18</v>
      </c>
      <c r="E43" s="132" t="s">
        <v>19</v>
      </c>
      <c r="F43" s="531" t="s">
        <v>6141</v>
      </c>
      <c r="G43" s="532" t="s">
        <v>6134</v>
      </c>
      <c r="H43" s="7" t="s">
        <v>6144</v>
      </c>
    </row>
    <row r="44" spans="1:8">
      <c r="A44" s="350" t="s">
        <v>740</v>
      </c>
      <c r="B44" s="540" t="s">
        <v>741</v>
      </c>
      <c r="C44" s="132" t="s">
        <v>29</v>
      </c>
      <c r="D44" s="132" t="s">
        <v>18</v>
      </c>
      <c r="E44" s="132" t="s">
        <v>19</v>
      </c>
      <c r="F44" s="531" t="s">
        <v>6141</v>
      </c>
      <c r="G44" s="532" t="s">
        <v>6134</v>
      </c>
      <c r="H44" s="7" t="s">
        <v>6144</v>
      </c>
    </row>
    <row r="45" spans="1:8">
      <c r="A45" s="350" t="s">
        <v>2095</v>
      </c>
      <c r="B45" s="540" t="s">
        <v>2099</v>
      </c>
      <c r="C45" s="132" t="s">
        <v>29</v>
      </c>
      <c r="D45" s="132" t="s">
        <v>18</v>
      </c>
      <c r="E45" s="132" t="s">
        <v>19</v>
      </c>
      <c r="F45" s="531" t="s">
        <v>6141</v>
      </c>
      <c r="G45" s="532" t="s">
        <v>6134</v>
      </c>
      <c r="H45" s="7" t="s">
        <v>6144</v>
      </c>
    </row>
    <row r="46" spans="1:8">
      <c r="A46" s="350" t="s">
        <v>2015</v>
      </c>
      <c r="B46" s="540" t="s">
        <v>2019</v>
      </c>
      <c r="C46" s="132" t="s">
        <v>29</v>
      </c>
      <c r="D46" s="132" t="s">
        <v>18</v>
      </c>
      <c r="E46" s="132" t="s">
        <v>19</v>
      </c>
      <c r="F46" s="531" t="s">
        <v>6141</v>
      </c>
      <c r="G46" s="532" t="s">
        <v>6134</v>
      </c>
      <c r="H46" s="7" t="s">
        <v>6144</v>
      </c>
    </row>
    <row r="47" spans="1:8">
      <c r="A47" s="14" t="s">
        <v>353</v>
      </c>
      <c r="B47" s="4" t="s">
        <v>354</v>
      </c>
      <c r="C47" s="132" t="s">
        <v>29</v>
      </c>
      <c r="D47" s="132" t="s">
        <v>18</v>
      </c>
      <c r="E47" s="132" t="s">
        <v>19</v>
      </c>
      <c r="F47" s="531" t="s">
        <v>279</v>
      </c>
      <c r="G47" s="532" t="s">
        <v>6134</v>
      </c>
      <c r="H47" s="7" t="s">
        <v>6144</v>
      </c>
    </row>
    <row r="48" spans="1:8">
      <c r="A48" s="350" t="s">
        <v>1135</v>
      </c>
      <c r="B48" s="540" t="s">
        <v>1136</v>
      </c>
      <c r="C48" s="132" t="s">
        <v>29</v>
      </c>
      <c r="D48" s="132" t="s">
        <v>18</v>
      </c>
      <c r="E48" s="132" t="s">
        <v>19</v>
      </c>
      <c r="F48" s="531" t="s">
        <v>6131</v>
      </c>
      <c r="G48" s="532" t="s">
        <v>6134</v>
      </c>
      <c r="H48" s="7" t="s">
        <v>6144</v>
      </c>
    </row>
    <row r="49" spans="1:8">
      <c r="A49" s="350" t="s">
        <v>2313</v>
      </c>
      <c r="B49" s="540" t="s">
        <v>2314</v>
      </c>
      <c r="C49" s="132" t="s">
        <v>29</v>
      </c>
      <c r="D49" s="132" t="s">
        <v>18</v>
      </c>
      <c r="E49" s="132" t="s">
        <v>19</v>
      </c>
      <c r="F49" s="531" t="s">
        <v>6131</v>
      </c>
      <c r="G49" s="532" t="s">
        <v>6134</v>
      </c>
      <c r="H49" s="7" t="s">
        <v>6144</v>
      </c>
    </row>
    <row r="50" spans="1:8">
      <c r="A50" s="350" t="s">
        <v>2335</v>
      </c>
      <c r="B50" s="540" t="s">
        <v>2336</v>
      </c>
      <c r="C50" s="132" t="s">
        <v>29</v>
      </c>
      <c r="D50" s="132" t="s">
        <v>18</v>
      </c>
      <c r="E50" s="132" t="s">
        <v>19</v>
      </c>
      <c r="F50" s="531" t="s">
        <v>6131</v>
      </c>
      <c r="G50" s="532" t="s">
        <v>6134</v>
      </c>
      <c r="H50" s="7" t="s">
        <v>6144</v>
      </c>
    </row>
    <row r="51" spans="1:8">
      <c r="A51" s="350" t="s">
        <v>2905</v>
      </c>
      <c r="B51" s="540" t="s">
        <v>2906</v>
      </c>
      <c r="C51" s="132" t="s">
        <v>29</v>
      </c>
      <c r="D51" s="132" t="s">
        <v>18</v>
      </c>
      <c r="E51" s="132" t="s">
        <v>19</v>
      </c>
      <c r="F51" s="531" t="s">
        <v>6131</v>
      </c>
      <c r="G51" s="532" t="s">
        <v>6134</v>
      </c>
      <c r="H51" s="7" t="s">
        <v>6144</v>
      </c>
    </row>
    <row r="52" spans="1:8">
      <c r="A52" s="350" t="s">
        <v>2965</v>
      </c>
      <c r="B52" s="541" t="s">
        <v>2966</v>
      </c>
      <c r="C52" s="132" t="s">
        <v>29</v>
      </c>
      <c r="D52" s="132" t="s">
        <v>18</v>
      </c>
      <c r="E52" s="132" t="s">
        <v>19</v>
      </c>
      <c r="F52" s="531" t="s">
        <v>6131</v>
      </c>
      <c r="G52" s="532" t="s">
        <v>6134</v>
      </c>
      <c r="H52" s="7" t="s">
        <v>6144</v>
      </c>
    </row>
    <row r="53" spans="1:8">
      <c r="A53" s="350" t="s">
        <v>3109</v>
      </c>
      <c r="B53" s="540" t="s">
        <v>3110</v>
      </c>
      <c r="C53" s="132" t="s">
        <v>29</v>
      </c>
      <c r="D53" s="132" t="s">
        <v>18</v>
      </c>
      <c r="E53" s="132" t="s">
        <v>19</v>
      </c>
      <c r="F53" s="531" t="s">
        <v>6131</v>
      </c>
      <c r="G53" s="532" t="s">
        <v>6134</v>
      </c>
      <c r="H53" s="7" t="s">
        <v>6144</v>
      </c>
    </row>
    <row r="54" spans="1:8">
      <c r="A54" s="350" t="s">
        <v>1342</v>
      </c>
      <c r="B54" s="540" t="s">
        <v>1343</v>
      </c>
      <c r="C54" s="132" t="s">
        <v>29</v>
      </c>
      <c r="D54" s="132" t="s">
        <v>18</v>
      </c>
      <c r="E54" s="132" t="s">
        <v>19</v>
      </c>
      <c r="F54" s="531" t="s">
        <v>6131</v>
      </c>
      <c r="G54" s="532" t="s">
        <v>6134</v>
      </c>
      <c r="H54" s="7" t="s">
        <v>6144</v>
      </c>
    </row>
    <row r="55" spans="1:8">
      <c r="A55" s="350" t="s">
        <v>1858</v>
      </c>
      <c r="B55" s="540" t="s">
        <v>1859</v>
      </c>
      <c r="C55" s="132" t="s">
        <v>29</v>
      </c>
      <c r="D55" s="132" t="s">
        <v>18</v>
      </c>
      <c r="E55" s="132" t="s">
        <v>19</v>
      </c>
      <c r="F55" s="531" t="s">
        <v>342</v>
      </c>
      <c r="G55" s="532" t="s">
        <v>6134</v>
      </c>
      <c r="H55" s="7" t="s">
        <v>6144</v>
      </c>
    </row>
    <row r="56" spans="1:8">
      <c r="A56" s="350" t="s">
        <v>2856</v>
      </c>
      <c r="B56" s="540" t="s">
        <v>2857</v>
      </c>
      <c r="C56" s="132" t="s">
        <v>29</v>
      </c>
      <c r="D56" s="132" t="s">
        <v>18</v>
      </c>
      <c r="E56" s="132" t="s">
        <v>19</v>
      </c>
      <c r="F56" s="531" t="s">
        <v>279</v>
      </c>
      <c r="G56" s="532" t="s">
        <v>6134</v>
      </c>
      <c r="H56" s="7" t="s">
        <v>6144</v>
      </c>
    </row>
    <row r="57" spans="1:8">
      <c r="A57" s="14" t="s">
        <v>816</v>
      </c>
      <c r="B57" s="4" t="s">
        <v>817</v>
      </c>
      <c r="C57" s="132" t="s">
        <v>29</v>
      </c>
      <c r="D57" s="132" t="s">
        <v>18</v>
      </c>
      <c r="E57" s="132" t="s">
        <v>76</v>
      </c>
      <c r="F57" s="531" t="s">
        <v>6145</v>
      </c>
      <c r="G57" s="532" t="s">
        <v>6134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6146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6147</v>
      </c>
      <c r="C2" s="542" t="s">
        <v>6148</v>
      </c>
      <c r="D2" s="542" t="s">
        <v>5749</v>
      </c>
      <c r="E2" s="542" t="s">
        <v>6149</v>
      </c>
      <c r="F2" s="542" t="s">
        <v>6150</v>
      </c>
      <c r="G2" s="542" t="s">
        <v>6151</v>
      </c>
      <c r="H2" s="542" t="s">
        <v>6152</v>
      </c>
      <c r="I2" s="542" t="s">
        <v>6153</v>
      </c>
      <c r="J2" s="542" t="s">
        <v>6154</v>
      </c>
      <c r="K2" s="542" t="s">
        <v>6155</v>
      </c>
      <c r="L2" s="542" t="s">
        <v>6156</v>
      </c>
      <c r="M2" s="542" t="s">
        <v>6157</v>
      </c>
    </row>
    <row r="3" spans="1:13">
      <c r="A3" s="87" t="s">
        <v>29</v>
      </c>
      <c r="B3" s="543">
        <f>BTG!AR941</f>
        <v>299052900.73000032</v>
      </c>
      <c r="C3" s="543">
        <f>BTG!AS941</f>
        <v>307051791.96000004</v>
      </c>
      <c r="D3" s="543">
        <f>BTG!AT941</f>
        <v>305990253.87999988</v>
      </c>
      <c r="E3" s="543">
        <f>BTG!AU941</f>
        <v>321180823.67000014</v>
      </c>
      <c r="F3" s="543">
        <f>BTG!AV941</f>
        <v>330498211.71000016</v>
      </c>
      <c r="G3" s="543">
        <f>BTG!AW941</f>
        <v>337035449.65000004</v>
      </c>
      <c r="H3" s="543">
        <f>BTG!AX941</f>
        <v>282738204.07999974</v>
      </c>
      <c r="I3" s="543">
        <f>BTG!AY941</f>
        <v>262223673.79000008</v>
      </c>
      <c r="J3" s="543">
        <f>BTG!AZ941</f>
        <v>256272540.12999985</v>
      </c>
      <c r="K3" s="543">
        <f>BTG!BA941</f>
        <v>252318336.78000003</v>
      </c>
      <c r="L3" s="543">
        <f>BTG!BB941</f>
        <v>264045058.64999995</v>
      </c>
      <c r="M3" s="543">
        <f>BTG!BC941</f>
        <v>268414282.72999993</v>
      </c>
    </row>
    <row r="4" spans="1:13">
      <c r="A4" s="87" t="s">
        <v>3918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3221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3950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4048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6158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6159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6147</v>
      </c>
      <c r="C13" s="542" t="s">
        <v>6148</v>
      </c>
      <c r="D13" s="542" t="s">
        <v>5749</v>
      </c>
      <c r="E13" s="542" t="s">
        <v>6149</v>
      </c>
      <c r="F13" s="542" t="s">
        <v>6150</v>
      </c>
      <c r="G13" s="542" t="s">
        <v>6151</v>
      </c>
      <c r="H13" s="542" t="s">
        <v>6152</v>
      </c>
      <c r="I13" s="542" t="s">
        <v>6153</v>
      </c>
      <c r="J13" s="542" t="s">
        <v>6154</v>
      </c>
      <c r="K13" s="542" t="s">
        <v>6155</v>
      </c>
      <c r="L13" s="542" t="s">
        <v>6156</v>
      </c>
      <c r="M13" s="542" t="s">
        <v>6157</v>
      </c>
    </row>
    <row r="14" spans="1:13">
      <c r="A14" s="87" t="s">
        <v>4056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4116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6158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6160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6161</v>
      </c>
      <c r="B22" s="542" t="s">
        <v>6147</v>
      </c>
      <c r="C22" s="542" t="s">
        <v>6148</v>
      </c>
      <c r="D22" s="542" t="s">
        <v>5749</v>
      </c>
      <c r="E22" s="542" t="s">
        <v>6149</v>
      </c>
      <c r="F22" s="542" t="s">
        <v>6150</v>
      </c>
      <c r="G22" s="542" t="s">
        <v>6151</v>
      </c>
      <c r="H22" s="542" t="s">
        <v>6152</v>
      </c>
      <c r="I22" s="542" t="s">
        <v>6153</v>
      </c>
      <c r="J22" s="542" t="s">
        <v>6154</v>
      </c>
      <c r="K22" s="542" t="s">
        <v>6155</v>
      </c>
      <c r="L22" s="542" t="s">
        <v>5748</v>
      </c>
      <c r="M22" s="542" t="s">
        <v>6162</v>
      </c>
    </row>
    <row r="23" spans="1:13">
      <c r="A23" s="544" t="s">
        <v>6163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6164</v>
      </c>
      <c r="L23" s="545">
        <v>21940440.059999999</v>
      </c>
      <c r="M23" s="545">
        <v>18173871.219999999</v>
      </c>
    </row>
    <row r="26" spans="1:13">
      <c r="A26" s="680" t="s">
        <v>6165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6161</v>
      </c>
      <c r="B27" s="542" t="s">
        <v>6151</v>
      </c>
      <c r="C27" s="542" t="s">
        <v>6152</v>
      </c>
      <c r="D27" s="542" t="s">
        <v>6153</v>
      </c>
      <c r="E27" s="542" t="s">
        <v>6154</v>
      </c>
      <c r="F27" s="542" t="s">
        <v>6155</v>
      </c>
      <c r="G27" s="542" t="s">
        <v>5748</v>
      </c>
      <c r="H27" s="542" t="s">
        <v>6157</v>
      </c>
      <c r="I27" s="542" t="s">
        <v>6166</v>
      </c>
    </row>
    <row r="28" spans="1:13">
      <c r="A28" s="544" t="s">
        <v>204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6167</v>
      </c>
      <c r="B1" s="549" t="s">
        <v>6168</v>
      </c>
      <c r="C1" s="549" t="s">
        <v>6169</v>
      </c>
      <c r="D1" s="549" t="s">
        <v>6170</v>
      </c>
      <c r="E1" s="549" t="s">
        <v>6171</v>
      </c>
      <c r="F1" s="549" t="s">
        <v>6172</v>
      </c>
      <c r="G1" s="549" t="s">
        <v>6173</v>
      </c>
    </row>
    <row r="2" spans="1:17" ht="15.75" customHeight="1">
      <c r="A2" s="550" t="s">
        <v>6174</v>
      </c>
      <c r="B2" s="551" t="s">
        <v>6175</v>
      </c>
      <c r="C2" s="552">
        <v>30271</v>
      </c>
      <c r="D2" s="551">
        <f t="shared" ref="D2:D14" si="0">DATEDIF(C2,$C$121,"Y")</f>
        <v>37</v>
      </c>
      <c r="E2" s="551" t="s">
        <v>6176</v>
      </c>
      <c r="F2" s="551" t="s">
        <v>6177</v>
      </c>
      <c r="G2" s="138">
        <v>326844</v>
      </c>
      <c r="J2" s="553" t="s">
        <v>6168</v>
      </c>
      <c r="K2" s="551" t="s">
        <v>6158</v>
      </c>
      <c r="L2" s="551" t="s">
        <v>6178</v>
      </c>
      <c r="M2" s="551" t="s">
        <v>6179</v>
      </c>
      <c r="N2" s="551" t="s">
        <v>6178</v>
      </c>
      <c r="O2" s="551" t="s">
        <v>6180</v>
      </c>
    </row>
    <row r="3" spans="1:17" ht="15.75" customHeight="1">
      <c r="A3" s="554" t="s">
        <v>6181</v>
      </c>
      <c r="B3" s="551" t="s">
        <v>5846</v>
      </c>
      <c r="C3" s="552">
        <v>20755</v>
      </c>
      <c r="D3" s="551">
        <f t="shared" si="0"/>
        <v>63</v>
      </c>
      <c r="E3" s="551" t="s">
        <v>6182</v>
      </c>
      <c r="F3" s="551" t="s">
        <v>6177</v>
      </c>
      <c r="G3" s="138">
        <v>100078.05</v>
      </c>
      <c r="J3" s="321" t="s">
        <v>6183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6184</v>
      </c>
      <c r="B4" s="551" t="s">
        <v>6175</v>
      </c>
      <c r="C4" s="552">
        <v>28058</v>
      </c>
      <c r="D4" s="551">
        <f t="shared" si="0"/>
        <v>43</v>
      </c>
      <c r="E4" s="551" t="s">
        <v>6185</v>
      </c>
      <c r="F4" s="551" t="s">
        <v>6177</v>
      </c>
      <c r="G4" s="138">
        <v>49196.01</v>
      </c>
      <c r="J4" s="321" t="s">
        <v>6186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6187</v>
      </c>
      <c r="B5" s="551" t="s">
        <v>6175</v>
      </c>
      <c r="C5" s="552">
        <v>29075</v>
      </c>
      <c r="D5" s="551">
        <f t="shared" si="0"/>
        <v>40</v>
      </c>
      <c r="E5" s="551" t="s">
        <v>6185</v>
      </c>
      <c r="F5" s="551" t="s">
        <v>6177</v>
      </c>
      <c r="G5" s="138">
        <v>100349</v>
      </c>
      <c r="J5" s="321" t="s">
        <v>6158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3443</v>
      </c>
      <c r="P5" s="558">
        <f>SUM(P3:P4)</f>
        <v>108</v>
      </c>
    </row>
    <row r="6" spans="1:17" ht="15.75" customHeight="1">
      <c r="A6" s="554" t="s">
        <v>6188</v>
      </c>
      <c r="B6" s="551" t="s">
        <v>6175</v>
      </c>
      <c r="C6" s="552">
        <v>26364</v>
      </c>
      <c r="D6" s="551">
        <f t="shared" si="0"/>
        <v>47</v>
      </c>
      <c r="E6" s="551" t="s">
        <v>6185</v>
      </c>
      <c r="F6" s="551" t="s">
        <v>6177</v>
      </c>
      <c r="G6" s="138">
        <v>254439</v>
      </c>
      <c r="P6" s="558"/>
    </row>
    <row r="7" spans="1:17" ht="15.75" customHeight="1">
      <c r="A7" s="554" t="s">
        <v>6189</v>
      </c>
      <c r="B7" s="551" t="s">
        <v>6175</v>
      </c>
      <c r="C7" s="552">
        <v>30591</v>
      </c>
      <c r="D7" s="551">
        <f t="shared" si="0"/>
        <v>36</v>
      </c>
      <c r="E7" s="551" t="s">
        <v>6176</v>
      </c>
      <c r="F7" s="551" t="s">
        <v>6190</v>
      </c>
      <c r="G7" s="138">
        <v>105616</v>
      </c>
      <c r="J7" s="553" t="s">
        <v>6170</v>
      </c>
      <c r="K7" s="551" t="s">
        <v>6158</v>
      </c>
      <c r="L7" s="551" t="s">
        <v>6178</v>
      </c>
      <c r="M7" s="551" t="s">
        <v>6191</v>
      </c>
      <c r="N7" s="551" t="s">
        <v>6178</v>
      </c>
      <c r="O7" s="551" t="s">
        <v>6180</v>
      </c>
      <c r="P7" s="558"/>
    </row>
    <row r="8" spans="1:17" ht="15.75" customHeight="1">
      <c r="A8" s="321" t="s">
        <v>6192</v>
      </c>
      <c r="B8" s="551" t="s">
        <v>6175</v>
      </c>
      <c r="C8" s="552">
        <v>28792</v>
      </c>
      <c r="D8" s="551">
        <f t="shared" si="0"/>
        <v>41</v>
      </c>
      <c r="E8" s="551" t="s">
        <v>6193</v>
      </c>
      <c r="F8" s="551" t="s">
        <v>6177</v>
      </c>
      <c r="G8" s="138">
        <v>1013833</v>
      </c>
      <c r="J8" s="321" t="s">
        <v>6194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6195</v>
      </c>
      <c r="B9" s="551" t="s">
        <v>6175</v>
      </c>
      <c r="C9" s="552">
        <v>33605</v>
      </c>
      <c r="D9" s="551">
        <f t="shared" si="0"/>
        <v>28</v>
      </c>
      <c r="E9" s="551" t="s">
        <v>6196</v>
      </c>
      <c r="F9" s="551" t="s">
        <v>6177</v>
      </c>
      <c r="G9" s="138">
        <v>5158.12</v>
      </c>
      <c r="J9" s="321" t="s">
        <v>6197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6198</v>
      </c>
      <c r="B10" s="551" t="s">
        <v>5846</v>
      </c>
      <c r="C10" s="552">
        <v>23623</v>
      </c>
      <c r="D10" s="551">
        <f t="shared" si="0"/>
        <v>55</v>
      </c>
      <c r="E10" s="551" t="s">
        <v>6199</v>
      </c>
      <c r="F10" s="551" t="s">
        <v>6177</v>
      </c>
      <c r="G10" s="138">
        <v>928015</v>
      </c>
      <c r="J10" s="321" t="s">
        <v>6200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6201</v>
      </c>
      <c r="B11" s="551" t="s">
        <v>5846</v>
      </c>
      <c r="C11" s="552">
        <v>31602</v>
      </c>
      <c r="D11" s="551">
        <f t="shared" si="0"/>
        <v>33</v>
      </c>
      <c r="E11" s="551" t="s">
        <v>6202</v>
      </c>
      <c r="F11" s="551" t="s">
        <v>6177</v>
      </c>
      <c r="G11" s="138">
        <v>449686</v>
      </c>
      <c r="J11" s="321" t="s">
        <v>6203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6204</v>
      </c>
      <c r="B12" s="551" t="s">
        <v>5846</v>
      </c>
      <c r="C12" s="552">
        <v>24295</v>
      </c>
      <c r="D12" s="551">
        <f t="shared" si="0"/>
        <v>53</v>
      </c>
      <c r="E12" s="551" t="s">
        <v>6205</v>
      </c>
      <c r="F12" s="551" t="s">
        <v>6177</v>
      </c>
      <c r="G12" s="138">
        <v>174816</v>
      </c>
      <c r="J12" s="321" t="s">
        <v>6206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6207</v>
      </c>
      <c r="B13" s="551" t="s">
        <v>6175</v>
      </c>
      <c r="C13" s="552">
        <v>13520</v>
      </c>
      <c r="D13" s="551">
        <f t="shared" si="0"/>
        <v>82</v>
      </c>
      <c r="E13" s="551" t="s">
        <v>6208</v>
      </c>
      <c r="F13" s="551" t="s">
        <v>6209</v>
      </c>
      <c r="G13" s="138">
        <v>147417</v>
      </c>
      <c r="J13" s="321" t="s">
        <v>6210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6211</v>
      </c>
      <c r="B14" s="551" t="s">
        <v>6175</v>
      </c>
      <c r="C14" s="552">
        <v>23066</v>
      </c>
      <c r="D14" s="551">
        <f t="shared" si="0"/>
        <v>56</v>
      </c>
      <c r="E14" s="551" t="s">
        <v>6176</v>
      </c>
      <c r="F14" s="551" t="s">
        <v>6177</v>
      </c>
      <c r="G14" s="138">
        <v>31376</v>
      </c>
      <c r="J14" s="321" t="s">
        <v>6212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5188</v>
      </c>
    </row>
    <row r="15" spans="1:17" ht="15.75" customHeight="1">
      <c r="A15" s="562" t="s">
        <v>6213</v>
      </c>
      <c r="B15" s="551" t="s">
        <v>6175</v>
      </c>
      <c r="C15" s="552"/>
      <c r="D15" s="551"/>
      <c r="E15" s="551" t="s">
        <v>6193</v>
      </c>
      <c r="F15" s="551"/>
      <c r="G15" s="138">
        <v>0</v>
      </c>
      <c r="J15" s="321" t="s">
        <v>6158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6214</v>
      </c>
      <c r="B16" s="551" t="s">
        <v>5846</v>
      </c>
      <c r="C16" s="552">
        <v>29816</v>
      </c>
      <c r="D16" s="551">
        <f t="shared" ref="D16:D53" si="4">DATEDIF(C16,$C$121,"Y")</f>
        <v>38</v>
      </c>
      <c r="E16" s="551" t="s">
        <v>6202</v>
      </c>
      <c r="F16" s="551" t="s">
        <v>6177</v>
      </c>
      <c r="G16" s="138">
        <v>101819</v>
      </c>
    </row>
    <row r="17" spans="1:18" ht="15.75" customHeight="1">
      <c r="A17" s="554" t="s">
        <v>6215</v>
      </c>
      <c r="B17" s="551" t="s">
        <v>5846</v>
      </c>
      <c r="C17" s="552">
        <v>31091</v>
      </c>
      <c r="D17" s="551">
        <f t="shared" si="4"/>
        <v>34</v>
      </c>
      <c r="E17" s="551" t="s">
        <v>6202</v>
      </c>
      <c r="F17" s="551" t="s">
        <v>6177</v>
      </c>
      <c r="G17" s="138">
        <v>35841.42</v>
      </c>
      <c r="J17" s="549" t="s">
        <v>6171</v>
      </c>
      <c r="K17" s="551" t="s">
        <v>6158</v>
      </c>
      <c r="L17" s="551" t="s">
        <v>6178</v>
      </c>
      <c r="M17" s="551" t="s">
        <v>6216</v>
      </c>
      <c r="N17" s="551" t="s">
        <v>6178</v>
      </c>
      <c r="O17" s="551" t="s">
        <v>6180</v>
      </c>
      <c r="R17" s="561" t="s">
        <v>5188</v>
      </c>
    </row>
    <row r="18" spans="1:18" ht="15.75" customHeight="1">
      <c r="A18" s="554" t="s">
        <v>6217</v>
      </c>
      <c r="B18" s="551" t="s">
        <v>6175</v>
      </c>
      <c r="C18" s="552">
        <v>31386</v>
      </c>
      <c r="D18" s="551">
        <f t="shared" si="4"/>
        <v>34</v>
      </c>
      <c r="E18" s="551" t="s">
        <v>6218</v>
      </c>
      <c r="F18" s="551" t="s">
        <v>6177</v>
      </c>
      <c r="G18" s="138">
        <v>215750</v>
      </c>
      <c r="J18" s="321" t="s">
        <v>6176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6219</v>
      </c>
      <c r="B19" s="551" t="s">
        <v>6175</v>
      </c>
      <c r="C19" s="552">
        <v>23072</v>
      </c>
      <c r="D19" s="551">
        <f t="shared" si="4"/>
        <v>56</v>
      </c>
      <c r="E19" s="551" t="s">
        <v>6220</v>
      </c>
      <c r="F19" s="551" t="s">
        <v>6177</v>
      </c>
      <c r="G19" s="138">
        <v>132923</v>
      </c>
      <c r="J19" s="321" t="s">
        <v>6193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6221</v>
      </c>
      <c r="B20" s="551" t="s">
        <v>6175</v>
      </c>
      <c r="C20" s="552">
        <v>29186</v>
      </c>
      <c r="D20" s="551">
        <f t="shared" si="4"/>
        <v>40</v>
      </c>
      <c r="E20" s="551" t="s">
        <v>6196</v>
      </c>
      <c r="F20" s="551" t="s">
        <v>6177</v>
      </c>
      <c r="G20" s="138">
        <f>707418+847182</f>
        <v>1554600</v>
      </c>
      <c r="J20" s="321" t="s">
        <v>6196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6222</v>
      </c>
      <c r="B21" s="551" t="s">
        <v>5846</v>
      </c>
      <c r="C21" s="552">
        <v>30936</v>
      </c>
      <c r="D21" s="551">
        <f t="shared" si="4"/>
        <v>35</v>
      </c>
      <c r="E21" s="551" t="s">
        <v>6223</v>
      </c>
      <c r="F21" s="551" t="s">
        <v>6177</v>
      </c>
      <c r="G21" s="138">
        <v>511766</v>
      </c>
      <c r="H21" s="561"/>
      <c r="I21" s="561"/>
      <c r="J21" s="321" t="s">
        <v>6185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6224</v>
      </c>
      <c r="B22" s="551" t="s">
        <v>6175</v>
      </c>
      <c r="C22" s="552">
        <v>26191</v>
      </c>
      <c r="D22" s="551">
        <f t="shared" si="4"/>
        <v>48</v>
      </c>
      <c r="E22" s="551" t="s">
        <v>6225</v>
      </c>
      <c r="F22" s="551" t="s">
        <v>6177</v>
      </c>
      <c r="G22" s="138">
        <v>916562</v>
      </c>
      <c r="J22" s="321" t="s">
        <v>6218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6226</v>
      </c>
      <c r="B23" s="551" t="s">
        <v>6175</v>
      </c>
      <c r="C23" s="552">
        <v>32417</v>
      </c>
      <c r="D23" s="551">
        <f t="shared" si="4"/>
        <v>31</v>
      </c>
      <c r="E23" s="551" t="s">
        <v>6193</v>
      </c>
      <c r="F23" s="551" t="s">
        <v>6177</v>
      </c>
      <c r="G23" s="138">
        <v>332795</v>
      </c>
      <c r="J23" s="321" t="s">
        <v>6227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5188</v>
      </c>
    </row>
    <row r="24" spans="1:18" ht="15.75" customHeight="1">
      <c r="A24" s="554" t="s">
        <v>6228</v>
      </c>
      <c r="B24" s="551" t="s">
        <v>5846</v>
      </c>
      <c r="C24" s="552">
        <v>26324</v>
      </c>
      <c r="D24" s="551">
        <f t="shared" si="4"/>
        <v>47</v>
      </c>
      <c r="E24" s="551" t="s">
        <v>6202</v>
      </c>
      <c r="F24" s="551" t="s">
        <v>6177</v>
      </c>
      <c r="G24" s="138">
        <v>191406</v>
      </c>
      <c r="J24" s="321" t="s">
        <v>6220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5188</v>
      </c>
    </row>
    <row r="25" spans="1:18" ht="15.75" customHeight="1">
      <c r="A25" s="554" t="s">
        <v>6229</v>
      </c>
      <c r="B25" s="551" t="s">
        <v>5846</v>
      </c>
      <c r="C25" s="552">
        <v>24529</v>
      </c>
      <c r="D25" s="551">
        <f t="shared" si="4"/>
        <v>52</v>
      </c>
      <c r="E25" s="551" t="s">
        <v>6230</v>
      </c>
      <c r="F25" s="551" t="s">
        <v>6177</v>
      </c>
      <c r="G25" s="138">
        <v>91137</v>
      </c>
      <c r="J25" s="321" t="s">
        <v>6208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6231</v>
      </c>
      <c r="B26" s="551" t="s">
        <v>6175</v>
      </c>
      <c r="C26" s="552">
        <v>28883</v>
      </c>
      <c r="D26" s="551">
        <f t="shared" si="4"/>
        <v>40</v>
      </c>
      <c r="E26" s="551" t="s">
        <v>6218</v>
      </c>
      <c r="F26" s="551" t="s">
        <v>6177</v>
      </c>
      <c r="G26" s="138">
        <v>271013.45</v>
      </c>
      <c r="J26" s="321" t="s">
        <v>6232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6233</v>
      </c>
      <c r="B27" s="551" t="s">
        <v>5846</v>
      </c>
      <c r="C27" s="552">
        <v>22919</v>
      </c>
      <c r="D27" s="551">
        <f t="shared" si="4"/>
        <v>57</v>
      </c>
      <c r="E27" s="551" t="s">
        <v>6202</v>
      </c>
      <c r="F27" s="551" t="s">
        <v>6177</v>
      </c>
      <c r="G27" s="138">
        <v>187575</v>
      </c>
      <c r="J27" s="321" t="s">
        <v>6234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6235</v>
      </c>
      <c r="B28" s="551" t="s">
        <v>5846</v>
      </c>
      <c r="C28" s="552">
        <v>25781</v>
      </c>
      <c r="D28" s="551">
        <f t="shared" si="4"/>
        <v>49</v>
      </c>
      <c r="E28" s="551"/>
      <c r="F28" s="551" t="s">
        <v>6177</v>
      </c>
      <c r="G28" s="138">
        <v>0</v>
      </c>
      <c r="J28" s="321" t="s">
        <v>6158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6236</v>
      </c>
      <c r="B29" s="551" t="s">
        <v>6175</v>
      </c>
      <c r="C29" s="552">
        <v>27513</v>
      </c>
      <c r="D29" s="551">
        <f t="shared" si="4"/>
        <v>44</v>
      </c>
      <c r="E29" s="551" t="s">
        <v>6196</v>
      </c>
      <c r="F29" s="551"/>
      <c r="G29" s="138">
        <v>57062.68</v>
      </c>
    </row>
    <row r="30" spans="1:18" ht="15.75" customHeight="1">
      <c r="A30" s="321" t="s">
        <v>6237</v>
      </c>
      <c r="B30" s="551" t="s">
        <v>5846</v>
      </c>
      <c r="C30" s="552">
        <v>22401</v>
      </c>
      <c r="D30" s="551">
        <f t="shared" si="4"/>
        <v>58</v>
      </c>
      <c r="E30" s="551" t="s">
        <v>6202</v>
      </c>
      <c r="F30" s="551" t="s">
        <v>6177</v>
      </c>
      <c r="G30" s="138">
        <v>163478</v>
      </c>
    </row>
    <row r="31" spans="1:18" ht="15.75" customHeight="1">
      <c r="A31" s="562" t="s">
        <v>6238</v>
      </c>
      <c r="B31" s="551" t="s">
        <v>5846</v>
      </c>
      <c r="C31" s="552">
        <v>19484</v>
      </c>
      <c r="D31" s="551">
        <f t="shared" si="4"/>
        <v>66</v>
      </c>
      <c r="E31" s="551" t="s">
        <v>6239</v>
      </c>
      <c r="F31" s="551" t="s">
        <v>6177</v>
      </c>
      <c r="G31" s="138">
        <v>0</v>
      </c>
      <c r="J31" s="549" t="s">
        <v>6173</v>
      </c>
    </row>
    <row r="32" spans="1:18" ht="15.75" customHeight="1">
      <c r="A32" s="554" t="s">
        <v>6240</v>
      </c>
      <c r="B32" s="551" t="s">
        <v>6175</v>
      </c>
      <c r="C32" s="552">
        <v>25747</v>
      </c>
      <c r="D32" s="551">
        <f t="shared" si="4"/>
        <v>49</v>
      </c>
      <c r="E32" s="551" t="s">
        <v>6185</v>
      </c>
      <c r="F32" s="551" t="s">
        <v>6177</v>
      </c>
      <c r="G32" s="138">
        <f>205400+183458</f>
        <v>388858</v>
      </c>
    </row>
    <row r="33" spans="1:12" ht="15.75" customHeight="1">
      <c r="A33" s="554" t="s">
        <v>6241</v>
      </c>
      <c r="B33" s="551" t="s">
        <v>6175</v>
      </c>
      <c r="C33" s="552">
        <v>28151</v>
      </c>
      <c r="D33" s="551">
        <f t="shared" si="4"/>
        <v>42</v>
      </c>
      <c r="E33" s="551" t="s">
        <v>6185</v>
      </c>
      <c r="F33" s="551" t="s">
        <v>6177</v>
      </c>
      <c r="G33" s="138">
        <v>56328</v>
      </c>
    </row>
    <row r="34" spans="1:12" ht="15.75" customHeight="1">
      <c r="A34" s="321" t="s">
        <v>6242</v>
      </c>
      <c r="B34" s="551" t="s">
        <v>6175</v>
      </c>
      <c r="C34" s="552">
        <v>27906</v>
      </c>
      <c r="D34" s="551">
        <f t="shared" si="4"/>
        <v>43</v>
      </c>
      <c r="E34" s="551" t="s">
        <v>6232</v>
      </c>
      <c r="F34" s="551" t="s">
        <v>6177</v>
      </c>
      <c r="G34" s="138">
        <v>257451</v>
      </c>
    </row>
    <row r="35" spans="1:12" ht="15.75" customHeight="1">
      <c r="A35" s="321" t="s">
        <v>6243</v>
      </c>
      <c r="B35" s="551" t="s">
        <v>6175</v>
      </c>
      <c r="C35" s="552">
        <v>28906</v>
      </c>
      <c r="D35" s="551">
        <f t="shared" si="4"/>
        <v>40</v>
      </c>
      <c r="E35" s="551" t="s">
        <v>6196</v>
      </c>
      <c r="F35" s="551" t="s">
        <v>6177</v>
      </c>
      <c r="G35" s="138">
        <v>402433</v>
      </c>
    </row>
    <row r="36" spans="1:12" ht="15.75" customHeight="1">
      <c r="A36" s="554" t="s">
        <v>6244</v>
      </c>
      <c r="B36" s="551" t="s">
        <v>6175</v>
      </c>
      <c r="C36" s="552">
        <v>30587</v>
      </c>
      <c r="D36" s="551">
        <f t="shared" si="4"/>
        <v>36</v>
      </c>
      <c r="E36" s="551" t="s">
        <v>6218</v>
      </c>
      <c r="F36" s="551" t="s">
        <v>6177</v>
      </c>
      <c r="G36" s="138">
        <f>458323+1000228</f>
        <v>1458551</v>
      </c>
    </row>
    <row r="37" spans="1:12" ht="15.75" customHeight="1">
      <c r="A37" s="554" t="s">
        <v>6245</v>
      </c>
      <c r="B37" s="551" t="s">
        <v>5846</v>
      </c>
      <c r="C37" s="552">
        <v>15096</v>
      </c>
      <c r="D37" s="551">
        <f t="shared" si="4"/>
        <v>78</v>
      </c>
      <c r="E37" s="551" t="s">
        <v>6239</v>
      </c>
      <c r="F37" s="551" t="s">
        <v>6177</v>
      </c>
      <c r="G37" s="138">
        <v>179256</v>
      </c>
    </row>
    <row r="38" spans="1:12" ht="15.75" customHeight="1">
      <c r="A38" s="554" t="s">
        <v>6246</v>
      </c>
      <c r="B38" s="551" t="s">
        <v>6175</v>
      </c>
      <c r="C38" s="552">
        <v>27655</v>
      </c>
      <c r="D38" s="551">
        <f t="shared" si="4"/>
        <v>44</v>
      </c>
      <c r="E38" s="551" t="s">
        <v>6220</v>
      </c>
      <c r="F38" s="551" t="s">
        <v>6247</v>
      </c>
      <c r="G38" s="138">
        <v>769189</v>
      </c>
      <c r="J38" s="561" t="s">
        <v>5188</v>
      </c>
    </row>
    <row r="39" spans="1:12" ht="15.75" customHeight="1">
      <c r="A39" s="554" t="s">
        <v>6248</v>
      </c>
      <c r="B39" s="551" t="s">
        <v>6175</v>
      </c>
      <c r="C39" s="552">
        <v>31245</v>
      </c>
      <c r="D39" s="551">
        <f t="shared" si="4"/>
        <v>34</v>
      </c>
      <c r="E39" s="551" t="s">
        <v>6196</v>
      </c>
      <c r="F39" s="551" t="s">
        <v>6177</v>
      </c>
      <c r="G39" s="138">
        <v>166417</v>
      </c>
      <c r="J39" s="561" t="s">
        <v>5188</v>
      </c>
      <c r="K39" s="561" t="s">
        <v>5188</v>
      </c>
    </row>
    <row r="40" spans="1:12" ht="15.75" customHeight="1">
      <c r="A40" s="321" t="s">
        <v>6249</v>
      </c>
      <c r="B40" s="551" t="s">
        <v>6175</v>
      </c>
      <c r="C40" s="552">
        <v>28270</v>
      </c>
      <c r="D40" s="551">
        <f t="shared" si="4"/>
        <v>42</v>
      </c>
      <c r="E40" s="551" t="s">
        <v>6218</v>
      </c>
      <c r="F40" s="551" t="s">
        <v>6177</v>
      </c>
      <c r="G40" s="138">
        <v>208601</v>
      </c>
    </row>
    <row r="41" spans="1:12" ht="15.75" customHeight="1">
      <c r="A41" s="560" t="s">
        <v>4766</v>
      </c>
      <c r="B41" s="551" t="s">
        <v>6175</v>
      </c>
      <c r="C41" s="552">
        <v>23924</v>
      </c>
      <c r="D41" s="551">
        <f t="shared" si="4"/>
        <v>54</v>
      </c>
      <c r="E41" s="551" t="s">
        <v>6196</v>
      </c>
      <c r="F41" s="551"/>
      <c r="G41" s="138">
        <v>278844.53000000003</v>
      </c>
      <c r="J41" s="561" t="s">
        <v>5188</v>
      </c>
    </row>
    <row r="42" spans="1:12" ht="15.75" customHeight="1">
      <c r="A42" s="560" t="s">
        <v>6250</v>
      </c>
      <c r="B42" s="551" t="s">
        <v>6175</v>
      </c>
      <c r="C42" s="552">
        <v>33469</v>
      </c>
      <c r="D42" s="551">
        <f t="shared" si="4"/>
        <v>28</v>
      </c>
      <c r="E42" s="551" t="s">
        <v>6176</v>
      </c>
      <c r="F42" s="551" t="s">
        <v>6251</v>
      </c>
      <c r="G42" s="138">
        <v>131927</v>
      </c>
      <c r="J42" s="561" t="s">
        <v>5188</v>
      </c>
    </row>
    <row r="43" spans="1:12" ht="15.75" customHeight="1">
      <c r="A43" s="554" t="s">
        <v>6252</v>
      </c>
      <c r="B43" s="551" t="s">
        <v>6175</v>
      </c>
      <c r="C43" s="552">
        <v>25643</v>
      </c>
      <c r="D43" s="551">
        <f t="shared" si="4"/>
        <v>49</v>
      </c>
      <c r="E43" s="551" t="s">
        <v>6218</v>
      </c>
      <c r="F43" s="551" t="s">
        <v>6177</v>
      </c>
      <c r="G43" s="138">
        <v>506417</v>
      </c>
      <c r="K43" s="561" t="s">
        <v>5188</v>
      </c>
      <c r="L43" s="561" t="s">
        <v>5188</v>
      </c>
    </row>
    <row r="44" spans="1:12" ht="15.75" customHeight="1">
      <c r="A44" s="560" t="s">
        <v>6253</v>
      </c>
      <c r="B44" s="551" t="s">
        <v>6175</v>
      </c>
      <c r="C44" s="552">
        <v>32920</v>
      </c>
      <c r="D44" s="551">
        <f t="shared" si="4"/>
        <v>29</v>
      </c>
      <c r="E44" s="551" t="s">
        <v>6196</v>
      </c>
      <c r="F44" s="551" t="s">
        <v>6177</v>
      </c>
      <c r="G44" s="138">
        <v>123215.73</v>
      </c>
      <c r="K44" s="561" t="s">
        <v>5188</v>
      </c>
    </row>
    <row r="45" spans="1:12" ht="15.75" customHeight="1">
      <c r="A45" s="554" t="s">
        <v>6254</v>
      </c>
      <c r="B45" s="551" t="s">
        <v>6175</v>
      </c>
      <c r="C45" s="552">
        <v>30264</v>
      </c>
      <c r="D45" s="551">
        <f t="shared" si="4"/>
        <v>37</v>
      </c>
      <c r="E45" s="551" t="s">
        <v>6193</v>
      </c>
      <c r="F45" s="551" t="s">
        <v>6177</v>
      </c>
      <c r="G45" s="138">
        <v>141649</v>
      </c>
    </row>
    <row r="46" spans="1:12" ht="15.75" customHeight="1">
      <c r="A46" s="554" t="s">
        <v>6255</v>
      </c>
      <c r="B46" s="551" t="s">
        <v>5846</v>
      </c>
      <c r="C46" s="552">
        <v>18097</v>
      </c>
      <c r="D46" s="551">
        <f t="shared" si="4"/>
        <v>70</v>
      </c>
      <c r="E46" s="551" t="s">
        <v>6239</v>
      </c>
      <c r="F46" s="551" t="s">
        <v>6177</v>
      </c>
      <c r="G46" s="138">
        <f>913577+225360</f>
        <v>1138937</v>
      </c>
    </row>
    <row r="47" spans="1:12" ht="15.75" customHeight="1">
      <c r="A47" s="560" t="s">
        <v>4867</v>
      </c>
      <c r="B47" s="551" t="s">
        <v>6175</v>
      </c>
      <c r="C47" s="552">
        <v>24085</v>
      </c>
      <c r="D47" s="551">
        <f t="shared" si="4"/>
        <v>54</v>
      </c>
      <c r="E47" s="551" t="s">
        <v>6256</v>
      </c>
      <c r="F47" s="551"/>
      <c r="G47" s="138">
        <v>611765.67000000004</v>
      </c>
      <c r="L47" s="561" t="s">
        <v>5188</v>
      </c>
    </row>
    <row r="48" spans="1:12" ht="15.75" customHeight="1">
      <c r="A48" s="563" t="s">
        <v>6257</v>
      </c>
      <c r="B48" s="551" t="s">
        <v>5846</v>
      </c>
      <c r="C48" s="552">
        <v>31943</v>
      </c>
      <c r="D48" s="551">
        <f t="shared" si="4"/>
        <v>32</v>
      </c>
      <c r="E48" s="551" t="s">
        <v>6258</v>
      </c>
      <c r="F48" s="551" t="s">
        <v>6177</v>
      </c>
      <c r="G48" s="138">
        <v>275126</v>
      </c>
    </row>
    <row r="49" spans="1:11" ht="15.75" customHeight="1">
      <c r="A49" s="563" t="s">
        <v>6259</v>
      </c>
      <c r="B49" s="551" t="s">
        <v>6175</v>
      </c>
      <c r="C49" s="552">
        <v>26994</v>
      </c>
      <c r="D49" s="551">
        <f t="shared" si="4"/>
        <v>46</v>
      </c>
      <c r="E49" s="551" t="s">
        <v>6193</v>
      </c>
      <c r="F49" s="551" t="s">
        <v>6177</v>
      </c>
      <c r="G49" s="138">
        <v>395619</v>
      </c>
    </row>
    <row r="50" spans="1:11" ht="15.75" customHeight="1">
      <c r="A50" s="563" t="s">
        <v>6260</v>
      </c>
      <c r="B50" s="551" t="s">
        <v>6175</v>
      </c>
      <c r="C50" s="552">
        <v>32175</v>
      </c>
      <c r="D50" s="551">
        <f t="shared" si="4"/>
        <v>31</v>
      </c>
      <c r="E50" s="551" t="s">
        <v>6193</v>
      </c>
      <c r="F50" s="551" t="s">
        <v>6177</v>
      </c>
      <c r="G50" s="138">
        <v>125506</v>
      </c>
      <c r="J50" s="561" t="s">
        <v>5188</v>
      </c>
    </row>
    <row r="51" spans="1:11" ht="15.75" customHeight="1">
      <c r="A51" s="564" t="s">
        <v>6261</v>
      </c>
      <c r="B51" s="551" t="s">
        <v>6175</v>
      </c>
      <c r="C51" s="552">
        <v>29879</v>
      </c>
      <c r="D51" s="551">
        <f t="shared" si="4"/>
        <v>38</v>
      </c>
      <c r="E51" s="551" t="s">
        <v>6218</v>
      </c>
      <c r="F51" s="551" t="s">
        <v>6177</v>
      </c>
      <c r="G51" s="138">
        <f>165123+165077</f>
        <v>330200</v>
      </c>
      <c r="J51" s="561" t="s">
        <v>5188</v>
      </c>
    </row>
    <row r="52" spans="1:11" ht="15.75" customHeight="1">
      <c r="A52" s="554" t="s">
        <v>6262</v>
      </c>
      <c r="B52" s="551" t="s">
        <v>6175</v>
      </c>
      <c r="C52" s="552">
        <v>22158</v>
      </c>
      <c r="D52" s="551">
        <f t="shared" si="4"/>
        <v>59</v>
      </c>
      <c r="E52" s="551" t="s">
        <v>6263</v>
      </c>
      <c r="F52" s="551" t="s">
        <v>6177</v>
      </c>
      <c r="G52" s="138">
        <v>167058</v>
      </c>
    </row>
    <row r="53" spans="1:11" ht="15.75" customHeight="1">
      <c r="A53" s="563" t="s">
        <v>6264</v>
      </c>
      <c r="B53" s="551" t="s">
        <v>6175</v>
      </c>
      <c r="C53" s="552">
        <v>13343</v>
      </c>
      <c r="D53" s="551">
        <f t="shared" si="4"/>
        <v>83</v>
      </c>
      <c r="E53" s="551" t="s">
        <v>6208</v>
      </c>
      <c r="F53" s="551" t="s">
        <v>6177</v>
      </c>
      <c r="G53" s="138">
        <v>119871</v>
      </c>
      <c r="J53" s="561" t="s">
        <v>5188</v>
      </c>
    </row>
    <row r="54" spans="1:11" ht="15.75" customHeight="1">
      <c r="A54" s="565" t="s">
        <v>6265</v>
      </c>
      <c r="B54" s="551" t="s">
        <v>5846</v>
      </c>
      <c r="C54" s="552"/>
      <c r="D54" s="551"/>
      <c r="E54" s="551" t="s">
        <v>6266</v>
      </c>
      <c r="F54" s="551"/>
      <c r="G54" s="138">
        <v>0</v>
      </c>
    </row>
    <row r="55" spans="1:11" ht="15.75" customHeight="1">
      <c r="A55" s="564" t="s">
        <v>6267</v>
      </c>
      <c r="B55" s="551" t="s">
        <v>6175</v>
      </c>
      <c r="C55" s="552">
        <v>23916</v>
      </c>
      <c r="D55" s="551">
        <f t="shared" ref="D55:D78" si="7">DATEDIF(C55,$C$121,"Y")</f>
        <v>54</v>
      </c>
      <c r="E55" s="551" t="s">
        <v>6193</v>
      </c>
      <c r="F55" s="551" t="s">
        <v>6177</v>
      </c>
      <c r="G55" s="138">
        <v>314725</v>
      </c>
    </row>
    <row r="56" spans="1:11" ht="15.75" customHeight="1">
      <c r="A56" s="564" t="s">
        <v>6268</v>
      </c>
      <c r="B56" s="551" t="s">
        <v>6175</v>
      </c>
      <c r="C56" s="552">
        <v>29508</v>
      </c>
      <c r="D56" s="551">
        <f t="shared" si="7"/>
        <v>39</v>
      </c>
      <c r="E56" s="551" t="s">
        <v>6225</v>
      </c>
      <c r="F56" s="551" t="s">
        <v>6177</v>
      </c>
      <c r="G56" s="138">
        <v>105215.56</v>
      </c>
    </row>
    <row r="57" spans="1:11" ht="15.75" customHeight="1">
      <c r="A57" s="563" t="s">
        <v>6269</v>
      </c>
      <c r="B57" s="551" t="s">
        <v>6175</v>
      </c>
      <c r="C57" s="552">
        <v>31417</v>
      </c>
      <c r="D57" s="551">
        <f t="shared" si="7"/>
        <v>33</v>
      </c>
      <c r="E57" s="551" t="s">
        <v>6193</v>
      </c>
      <c r="F57" s="551" t="s">
        <v>6177</v>
      </c>
      <c r="G57" s="138">
        <f>360253+251068</f>
        <v>611321</v>
      </c>
    </row>
    <row r="58" spans="1:11" ht="15.75" customHeight="1">
      <c r="A58" s="563" t="s">
        <v>6270</v>
      </c>
      <c r="B58" s="551" t="s">
        <v>5846</v>
      </c>
      <c r="C58" s="552">
        <v>27619</v>
      </c>
      <c r="D58" s="551">
        <f t="shared" si="7"/>
        <v>44</v>
      </c>
      <c r="E58" s="551" t="s">
        <v>6202</v>
      </c>
      <c r="F58" s="551" t="s">
        <v>6177</v>
      </c>
      <c r="G58" s="138">
        <v>189120</v>
      </c>
    </row>
    <row r="59" spans="1:11" ht="15.75" customHeight="1">
      <c r="A59" s="564" t="s">
        <v>6271</v>
      </c>
      <c r="B59" s="551" t="s">
        <v>5846</v>
      </c>
      <c r="C59" s="552">
        <v>21213</v>
      </c>
      <c r="D59" s="551">
        <f t="shared" si="7"/>
        <v>61</v>
      </c>
      <c r="E59" s="551" t="s">
        <v>6185</v>
      </c>
      <c r="F59" s="551" t="s">
        <v>6247</v>
      </c>
      <c r="G59" s="138">
        <v>16764.63</v>
      </c>
    </row>
    <row r="60" spans="1:11" ht="15.75" customHeight="1">
      <c r="A60" s="563" t="s">
        <v>6272</v>
      </c>
      <c r="B60" s="551" t="s">
        <v>6175</v>
      </c>
      <c r="C60" s="552">
        <v>20736</v>
      </c>
      <c r="D60" s="551">
        <f t="shared" si="7"/>
        <v>63</v>
      </c>
      <c r="E60" s="551"/>
      <c r="F60" s="551" t="s">
        <v>6177</v>
      </c>
      <c r="G60" s="138">
        <v>129393</v>
      </c>
    </row>
    <row r="61" spans="1:11" ht="15.75" customHeight="1">
      <c r="A61" s="566" t="s">
        <v>6273</v>
      </c>
      <c r="B61" s="551" t="s">
        <v>6175</v>
      </c>
      <c r="C61" s="552">
        <v>21535</v>
      </c>
      <c r="D61" s="551">
        <f t="shared" si="7"/>
        <v>61</v>
      </c>
      <c r="E61" s="551" t="s">
        <v>6176</v>
      </c>
      <c r="F61" s="551" t="s">
        <v>6177</v>
      </c>
      <c r="G61" s="138">
        <v>69611</v>
      </c>
      <c r="K61" s="561"/>
    </row>
    <row r="62" spans="1:11" ht="15.75" customHeight="1">
      <c r="A62" s="554" t="s">
        <v>6274</v>
      </c>
      <c r="B62" s="551" t="s">
        <v>5846</v>
      </c>
      <c r="C62" s="552">
        <v>28071</v>
      </c>
      <c r="D62" s="551">
        <f t="shared" si="7"/>
        <v>43</v>
      </c>
      <c r="E62" s="551" t="s">
        <v>6275</v>
      </c>
      <c r="F62" s="551" t="s">
        <v>6177</v>
      </c>
      <c r="G62" s="138">
        <f>419503+311767</f>
        <v>731270</v>
      </c>
    </row>
    <row r="63" spans="1:11" ht="15.75" customHeight="1">
      <c r="A63" s="560" t="s">
        <v>6276</v>
      </c>
      <c r="B63" s="551" t="s">
        <v>6175</v>
      </c>
      <c r="C63" s="552">
        <v>27745</v>
      </c>
      <c r="D63" s="551">
        <f t="shared" si="7"/>
        <v>44</v>
      </c>
      <c r="E63" s="551" t="s">
        <v>6196</v>
      </c>
      <c r="F63" s="551" t="s">
        <v>6177</v>
      </c>
      <c r="G63" s="138">
        <f>994319.81+157168</f>
        <v>1151487.81</v>
      </c>
      <c r="J63" s="561" t="s">
        <v>5188</v>
      </c>
    </row>
    <row r="64" spans="1:11" ht="15.75" customHeight="1">
      <c r="A64" s="554" t="s">
        <v>6277</v>
      </c>
      <c r="B64" s="551" t="s">
        <v>5846</v>
      </c>
      <c r="C64" s="552">
        <v>24999</v>
      </c>
      <c r="D64" s="551">
        <f t="shared" si="7"/>
        <v>51</v>
      </c>
      <c r="E64" s="551" t="s">
        <v>6278</v>
      </c>
      <c r="F64" s="551" t="s">
        <v>6177</v>
      </c>
      <c r="G64" s="138">
        <v>108326</v>
      </c>
      <c r="J64" s="561" t="s">
        <v>5188</v>
      </c>
    </row>
    <row r="65" spans="1:12" ht="15.75" customHeight="1">
      <c r="A65" s="554" t="s">
        <v>6279</v>
      </c>
      <c r="B65" s="551" t="s">
        <v>5846</v>
      </c>
      <c r="C65" s="552">
        <v>18771</v>
      </c>
      <c r="D65" s="551">
        <f t="shared" si="7"/>
        <v>68</v>
      </c>
      <c r="E65" s="551" t="s">
        <v>6239</v>
      </c>
      <c r="F65" s="551" t="s">
        <v>6177</v>
      </c>
      <c r="G65" s="138">
        <v>92609</v>
      </c>
    </row>
    <row r="66" spans="1:12" ht="15.75" customHeight="1">
      <c r="A66" s="321" t="s">
        <v>6280</v>
      </c>
      <c r="B66" s="551" t="s">
        <v>5846</v>
      </c>
      <c r="C66" s="552">
        <v>27098</v>
      </c>
      <c r="D66" s="551">
        <f t="shared" si="7"/>
        <v>45</v>
      </c>
      <c r="E66" s="551" t="s">
        <v>6202</v>
      </c>
      <c r="F66" s="551" t="s">
        <v>6177</v>
      </c>
      <c r="G66" s="138">
        <v>44491.05</v>
      </c>
      <c r="L66" s="561" t="s">
        <v>5188</v>
      </c>
    </row>
    <row r="67" spans="1:12" ht="15.75" customHeight="1">
      <c r="A67" s="554" t="s">
        <v>6281</v>
      </c>
      <c r="B67" s="551" t="s">
        <v>5846</v>
      </c>
      <c r="C67" s="552">
        <v>21881</v>
      </c>
      <c r="D67" s="551">
        <f t="shared" si="7"/>
        <v>60</v>
      </c>
      <c r="E67" s="551" t="s">
        <v>6282</v>
      </c>
      <c r="F67" s="551" t="s">
        <v>6177</v>
      </c>
      <c r="G67" s="138">
        <v>253693</v>
      </c>
      <c r="J67" s="561" t="s">
        <v>5188</v>
      </c>
    </row>
    <row r="68" spans="1:12" ht="15.75" customHeight="1">
      <c r="A68" s="321" t="s">
        <v>6283</v>
      </c>
      <c r="B68" s="551" t="s">
        <v>5846</v>
      </c>
      <c r="C68" s="552">
        <v>20961</v>
      </c>
      <c r="D68" s="551">
        <f t="shared" si="7"/>
        <v>62</v>
      </c>
      <c r="E68" s="551" t="s">
        <v>6284</v>
      </c>
      <c r="F68" s="551" t="s">
        <v>6177</v>
      </c>
      <c r="G68" s="138">
        <v>268632.52</v>
      </c>
      <c r="J68" s="561" t="s">
        <v>5188</v>
      </c>
    </row>
    <row r="69" spans="1:12" ht="15.75" customHeight="1">
      <c r="A69" s="562" t="s">
        <v>6285</v>
      </c>
      <c r="B69" s="551" t="s">
        <v>5846</v>
      </c>
      <c r="C69" s="552">
        <v>16541</v>
      </c>
      <c r="D69" s="551">
        <f t="shared" si="7"/>
        <v>74</v>
      </c>
      <c r="E69" s="551" t="s">
        <v>6286</v>
      </c>
      <c r="F69" s="551" t="s">
        <v>6177</v>
      </c>
      <c r="G69" s="138">
        <v>0</v>
      </c>
      <c r="L69" s="561" t="s">
        <v>5188</v>
      </c>
    </row>
    <row r="70" spans="1:12" ht="15.75" customHeight="1">
      <c r="A70" s="321" t="s">
        <v>6287</v>
      </c>
      <c r="B70" s="551" t="s">
        <v>5846</v>
      </c>
      <c r="C70" s="552">
        <v>17371</v>
      </c>
      <c r="D70" s="551">
        <f t="shared" si="7"/>
        <v>72</v>
      </c>
      <c r="E70" s="551" t="s">
        <v>6266</v>
      </c>
      <c r="F70" s="551" t="s">
        <v>6247</v>
      </c>
      <c r="G70" s="138">
        <v>118173.01</v>
      </c>
    </row>
    <row r="71" spans="1:12" ht="15.75" customHeight="1">
      <c r="A71" s="554" t="s">
        <v>6288</v>
      </c>
      <c r="B71" s="551" t="s">
        <v>5846</v>
      </c>
      <c r="C71" s="552">
        <v>22041</v>
      </c>
      <c r="D71" s="551">
        <f t="shared" si="7"/>
        <v>59</v>
      </c>
      <c r="E71" s="551" t="s">
        <v>6266</v>
      </c>
      <c r="F71" s="551" t="s">
        <v>6177</v>
      </c>
      <c r="G71" s="138">
        <v>177455</v>
      </c>
      <c r="K71" s="561" t="s">
        <v>5188</v>
      </c>
    </row>
    <row r="72" spans="1:12" ht="15.75" customHeight="1">
      <c r="A72" s="554" t="s">
        <v>6289</v>
      </c>
      <c r="B72" s="551" t="s">
        <v>6175</v>
      </c>
      <c r="C72" s="552">
        <v>28553</v>
      </c>
      <c r="D72" s="551">
        <f t="shared" si="7"/>
        <v>41</v>
      </c>
      <c r="E72" s="551" t="s">
        <v>6218</v>
      </c>
      <c r="F72" s="551" t="s">
        <v>6177</v>
      </c>
      <c r="G72" s="138">
        <v>115496</v>
      </c>
      <c r="J72" s="561" t="s">
        <v>5188</v>
      </c>
    </row>
    <row r="73" spans="1:12" ht="15.75" customHeight="1">
      <c r="A73" s="554" t="s">
        <v>6290</v>
      </c>
      <c r="B73" s="551" t="s">
        <v>6175</v>
      </c>
      <c r="C73" s="552">
        <v>28738</v>
      </c>
      <c r="D73" s="551">
        <f t="shared" si="7"/>
        <v>41</v>
      </c>
      <c r="E73" s="551" t="s">
        <v>6196</v>
      </c>
      <c r="F73" s="551" t="s">
        <v>6177</v>
      </c>
      <c r="G73" s="138">
        <v>261709</v>
      </c>
    </row>
    <row r="74" spans="1:12" ht="15.75" customHeight="1">
      <c r="A74" s="321" t="s">
        <v>6291</v>
      </c>
      <c r="B74" s="551" t="s">
        <v>6175</v>
      </c>
      <c r="C74" s="552">
        <v>24095</v>
      </c>
      <c r="D74" s="551">
        <f t="shared" si="7"/>
        <v>54</v>
      </c>
      <c r="E74" s="551" t="s">
        <v>6193</v>
      </c>
      <c r="F74" s="551" t="s">
        <v>6177</v>
      </c>
      <c r="G74" s="138">
        <v>0</v>
      </c>
    </row>
    <row r="75" spans="1:12" ht="15.75" customHeight="1">
      <c r="A75" s="560" t="s">
        <v>96</v>
      </c>
      <c r="B75" s="551" t="s">
        <v>5846</v>
      </c>
      <c r="C75" s="552">
        <v>25216</v>
      </c>
      <c r="D75" s="551">
        <f t="shared" si="7"/>
        <v>50</v>
      </c>
      <c r="E75" s="551" t="s">
        <v>6292</v>
      </c>
      <c r="F75" s="551"/>
      <c r="G75" s="138">
        <v>695297.71</v>
      </c>
      <c r="J75" s="561" t="s">
        <v>5188</v>
      </c>
    </row>
    <row r="76" spans="1:12" ht="15.75" customHeight="1">
      <c r="A76" s="321" t="s">
        <v>6293</v>
      </c>
      <c r="B76" s="551" t="s">
        <v>6175</v>
      </c>
      <c r="C76" s="552">
        <v>32329</v>
      </c>
      <c r="D76" s="551">
        <f t="shared" si="7"/>
        <v>31</v>
      </c>
      <c r="E76" s="551" t="s">
        <v>6193</v>
      </c>
      <c r="F76" s="551" t="s">
        <v>6177</v>
      </c>
      <c r="G76" s="138">
        <v>184409</v>
      </c>
      <c r="J76" s="561" t="s">
        <v>5188</v>
      </c>
    </row>
    <row r="77" spans="1:12" ht="15.75" customHeight="1">
      <c r="A77" s="554" t="s">
        <v>6294</v>
      </c>
      <c r="B77" s="551" t="s">
        <v>5846</v>
      </c>
      <c r="C77" s="552">
        <v>30849</v>
      </c>
      <c r="D77" s="551">
        <f t="shared" si="7"/>
        <v>35</v>
      </c>
      <c r="E77" s="551" t="s">
        <v>6202</v>
      </c>
      <c r="F77" s="551" t="s">
        <v>6177</v>
      </c>
      <c r="G77" s="138">
        <v>117498</v>
      </c>
      <c r="K77" s="561" t="s">
        <v>5188</v>
      </c>
    </row>
    <row r="78" spans="1:12" ht="15.75" customHeight="1">
      <c r="A78" s="554" t="s">
        <v>6295</v>
      </c>
      <c r="B78" s="551" t="s">
        <v>5846</v>
      </c>
      <c r="C78" s="552">
        <v>31945</v>
      </c>
      <c r="D78" s="551">
        <f t="shared" si="7"/>
        <v>32</v>
      </c>
      <c r="E78" s="551" t="s">
        <v>6202</v>
      </c>
      <c r="F78" s="551" t="s">
        <v>6177</v>
      </c>
      <c r="G78" s="138">
        <f>286683+108380</f>
        <v>395063</v>
      </c>
      <c r="J78" s="561" t="s">
        <v>5188</v>
      </c>
    </row>
    <row r="79" spans="1:12" ht="15.75" customHeight="1">
      <c r="A79" s="554" t="s">
        <v>6296</v>
      </c>
      <c r="B79" s="551" t="s">
        <v>5846</v>
      </c>
      <c r="C79" s="552"/>
      <c r="D79" s="551"/>
      <c r="E79" s="551"/>
      <c r="F79" s="551" t="s">
        <v>6177</v>
      </c>
      <c r="G79" s="138">
        <v>422200</v>
      </c>
    </row>
    <row r="80" spans="1:12" ht="15.75" customHeight="1">
      <c r="A80" s="560" t="s">
        <v>6297</v>
      </c>
      <c r="B80" s="551" t="s">
        <v>6175</v>
      </c>
      <c r="C80" s="552">
        <v>34492</v>
      </c>
      <c r="D80" s="551">
        <f t="shared" ref="D80:D83" si="8">DATEDIF(C80,$C$121,"Y")</f>
        <v>25</v>
      </c>
      <c r="E80" s="551" t="s">
        <v>6218</v>
      </c>
      <c r="F80" s="551" t="s">
        <v>6298</v>
      </c>
      <c r="G80" s="138">
        <v>82175.56</v>
      </c>
      <c r="K80" s="561" t="s">
        <v>5188</v>
      </c>
    </row>
    <row r="81" spans="1:11" ht="15.75" customHeight="1">
      <c r="A81" s="321" t="s">
        <v>6299</v>
      </c>
      <c r="B81" s="551" t="s">
        <v>6175</v>
      </c>
      <c r="C81" s="552">
        <v>20947</v>
      </c>
      <c r="D81" s="551">
        <f t="shared" si="8"/>
        <v>62</v>
      </c>
      <c r="E81" s="551" t="s">
        <v>6193</v>
      </c>
      <c r="F81" s="551" t="s">
        <v>6300</v>
      </c>
      <c r="G81" s="138">
        <v>100737.25</v>
      </c>
    </row>
    <row r="82" spans="1:11" ht="15.75" customHeight="1">
      <c r="A82" s="560" t="s">
        <v>3708</v>
      </c>
      <c r="B82" s="551" t="s">
        <v>6175</v>
      </c>
      <c r="C82" s="552">
        <v>29139</v>
      </c>
      <c r="D82" s="551">
        <f t="shared" si="8"/>
        <v>40</v>
      </c>
      <c r="E82" s="551" t="s">
        <v>6196</v>
      </c>
      <c r="F82" s="551"/>
      <c r="G82" s="138">
        <v>310286.32</v>
      </c>
    </row>
    <row r="83" spans="1:11" ht="15.75" customHeight="1">
      <c r="A83" s="554" t="s">
        <v>6301</v>
      </c>
      <c r="B83" s="551" t="s">
        <v>6175</v>
      </c>
      <c r="C83" s="552">
        <v>31630</v>
      </c>
      <c r="D83" s="551">
        <f t="shared" si="8"/>
        <v>33</v>
      </c>
      <c r="E83" s="551" t="s">
        <v>6218</v>
      </c>
      <c r="F83" s="551" t="s">
        <v>6177</v>
      </c>
      <c r="G83" s="138">
        <v>0</v>
      </c>
      <c r="J83" s="561" t="s">
        <v>5188</v>
      </c>
    </row>
    <row r="84" spans="1:11" ht="15.75" customHeight="1">
      <c r="A84" s="554" t="s">
        <v>6302</v>
      </c>
      <c r="B84" s="551" t="s">
        <v>6175</v>
      </c>
      <c r="C84" s="552"/>
      <c r="D84" s="551"/>
      <c r="E84" s="551"/>
      <c r="F84" s="551" t="s">
        <v>6177</v>
      </c>
      <c r="G84" s="138">
        <v>113888</v>
      </c>
      <c r="K84" s="561" t="s">
        <v>5188</v>
      </c>
    </row>
    <row r="85" spans="1:11" ht="15.75" customHeight="1">
      <c r="A85" s="554" t="s">
        <v>6303</v>
      </c>
      <c r="B85" s="551" t="s">
        <v>6175</v>
      </c>
      <c r="C85" s="552">
        <v>28975</v>
      </c>
      <c r="D85" s="551">
        <f t="shared" ref="D85:D89" si="9">DATEDIF(C85,$C$121,"Y")</f>
        <v>40</v>
      </c>
      <c r="E85" s="551" t="s">
        <v>6220</v>
      </c>
      <c r="F85" s="551" t="s">
        <v>6177</v>
      </c>
      <c r="G85" s="138">
        <v>126001</v>
      </c>
    </row>
    <row r="86" spans="1:11" ht="15.75" customHeight="1">
      <c r="A86" s="554" t="s">
        <v>6304</v>
      </c>
      <c r="B86" s="551" t="s">
        <v>6175</v>
      </c>
      <c r="C86" s="552">
        <v>23401</v>
      </c>
      <c r="D86" s="551">
        <f t="shared" si="9"/>
        <v>55</v>
      </c>
      <c r="E86" s="551" t="s">
        <v>6193</v>
      </c>
      <c r="F86" s="551" t="s">
        <v>6177</v>
      </c>
      <c r="G86" s="138">
        <f>532885+733156+661796</f>
        <v>1927837</v>
      </c>
      <c r="J86" s="561" t="s">
        <v>5188</v>
      </c>
    </row>
    <row r="87" spans="1:11" ht="15.75" customHeight="1">
      <c r="A87" s="554" t="s">
        <v>6305</v>
      </c>
      <c r="B87" s="551" t="s">
        <v>6175</v>
      </c>
      <c r="C87" s="552">
        <v>31878</v>
      </c>
      <c r="D87" s="551">
        <f t="shared" si="9"/>
        <v>32</v>
      </c>
      <c r="E87" s="551" t="s">
        <v>6306</v>
      </c>
      <c r="F87" s="551" t="s">
        <v>6177</v>
      </c>
      <c r="G87" s="138">
        <v>377504</v>
      </c>
      <c r="K87" s="561" t="s">
        <v>5188</v>
      </c>
    </row>
    <row r="88" spans="1:11" ht="15.75" customHeight="1">
      <c r="A88" s="562" t="s">
        <v>6307</v>
      </c>
      <c r="B88" s="551" t="s">
        <v>6175</v>
      </c>
      <c r="C88" s="552">
        <v>31643</v>
      </c>
      <c r="D88" s="551">
        <f t="shared" si="9"/>
        <v>33</v>
      </c>
      <c r="E88" s="551" t="s">
        <v>6185</v>
      </c>
      <c r="F88" s="551" t="s">
        <v>3443</v>
      </c>
      <c r="G88" s="138">
        <v>0</v>
      </c>
      <c r="J88" s="561" t="s">
        <v>5188</v>
      </c>
    </row>
    <row r="89" spans="1:11" ht="15.75" customHeight="1">
      <c r="A89" s="321" t="s">
        <v>6308</v>
      </c>
      <c r="B89" s="551" t="s">
        <v>6175</v>
      </c>
      <c r="C89" s="552">
        <v>32438</v>
      </c>
      <c r="D89" s="551">
        <f t="shared" si="9"/>
        <v>31</v>
      </c>
      <c r="E89" s="551" t="s">
        <v>6232</v>
      </c>
      <c r="F89" s="551" t="s">
        <v>6177</v>
      </c>
      <c r="G89" s="138">
        <v>119890</v>
      </c>
      <c r="J89" s="561" t="s">
        <v>5188</v>
      </c>
    </row>
    <row r="90" spans="1:11" ht="15.75" customHeight="1">
      <c r="A90" s="321" t="s">
        <v>6309</v>
      </c>
      <c r="B90" s="551" t="s">
        <v>5846</v>
      </c>
      <c r="C90" s="552"/>
      <c r="D90" s="551"/>
      <c r="E90" s="551" t="s">
        <v>6182</v>
      </c>
      <c r="F90" s="551"/>
      <c r="G90" s="138"/>
      <c r="J90" s="561"/>
    </row>
    <row r="91" spans="1:11" ht="15.75" customHeight="1">
      <c r="A91" s="560" t="s">
        <v>5397</v>
      </c>
      <c r="B91" s="551" t="s">
        <v>6175</v>
      </c>
      <c r="C91" s="552">
        <v>31537</v>
      </c>
      <c r="D91" s="551">
        <f t="shared" ref="D91:D118" si="10">DATEDIF(C91,$C$121,"Y")</f>
        <v>33</v>
      </c>
      <c r="E91" s="551" t="s">
        <v>6193</v>
      </c>
      <c r="F91" s="551"/>
      <c r="G91" s="138">
        <v>403425.55</v>
      </c>
      <c r="J91" s="561" t="s">
        <v>5188</v>
      </c>
    </row>
    <row r="92" spans="1:11" ht="15.75" customHeight="1">
      <c r="A92" s="554" t="s">
        <v>6310</v>
      </c>
      <c r="B92" s="551" t="s">
        <v>6175</v>
      </c>
      <c r="C92" s="552">
        <v>32791</v>
      </c>
      <c r="D92" s="551">
        <f t="shared" si="10"/>
        <v>30</v>
      </c>
      <c r="E92" s="551" t="s">
        <v>6218</v>
      </c>
      <c r="F92" s="551" t="s">
        <v>6177</v>
      </c>
      <c r="G92" s="138">
        <v>153385</v>
      </c>
      <c r="J92" s="561" t="s">
        <v>5188</v>
      </c>
    </row>
    <row r="93" spans="1:11" ht="15.75" customHeight="1">
      <c r="A93" s="321" t="s">
        <v>6311</v>
      </c>
      <c r="B93" s="551" t="s">
        <v>5846</v>
      </c>
      <c r="C93" s="552">
        <v>32384</v>
      </c>
      <c r="D93" s="551">
        <f t="shared" si="10"/>
        <v>31</v>
      </c>
      <c r="E93" s="551" t="s">
        <v>6205</v>
      </c>
      <c r="F93" s="551" t="s">
        <v>6177</v>
      </c>
      <c r="G93" s="138">
        <v>96201.29</v>
      </c>
      <c r="J93" s="561" t="s">
        <v>5188</v>
      </c>
      <c r="K93" s="561" t="s">
        <v>5188</v>
      </c>
    </row>
    <row r="94" spans="1:11" ht="15.75" customHeight="1">
      <c r="A94" s="554" t="s">
        <v>6312</v>
      </c>
      <c r="B94" s="551" t="s">
        <v>5846</v>
      </c>
      <c r="C94" s="552">
        <v>25391</v>
      </c>
      <c r="D94" s="551">
        <f t="shared" si="10"/>
        <v>50</v>
      </c>
      <c r="E94" s="551" t="s">
        <v>6202</v>
      </c>
      <c r="F94" s="551" t="s">
        <v>6177</v>
      </c>
      <c r="G94" s="138">
        <v>59844</v>
      </c>
      <c r="J94" s="561" t="s">
        <v>5188</v>
      </c>
    </row>
    <row r="95" spans="1:11" ht="15.75" customHeight="1">
      <c r="A95" s="554" t="s">
        <v>6313</v>
      </c>
      <c r="B95" s="551" t="s">
        <v>6175</v>
      </c>
      <c r="C95" s="552">
        <v>24203</v>
      </c>
      <c r="D95" s="551">
        <f t="shared" si="10"/>
        <v>53</v>
      </c>
      <c r="E95" s="551" t="s">
        <v>6193</v>
      </c>
      <c r="F95" s="551" t="s">
        <v>6177</v>
      </c>
      <c r="G95" s="138">
        <v>308040</v>
      </c>
    </row>
    <row r="96" spans="1:11" ht="15.75" customHeight="1">
      <c r="A96" s="554" t="s">
        <v>6314</v>
      </c>
      <c r="B96" s="551" t="s">
        <v>6175</v>
      </c>
      <c r="C96" s="552">
        <v>20888</v>
      </c>
      <c r="D96" s="551">
        <f t="shared" si="10"/>
        <v>62</v>
      </c>
      <c r="E96" s="551" t="s">
        <v>6176</v>
      </c>
      <c r="F96" s="551" t="s">
        <v>6177</v>
      </c>
      <c r="G96" s="138">
        <v>1017197</v>
      </c>
      <c r="J96" s="561" t="s">
        <v>5188</v>
      </c>
      <c r="K96" s="561" t="s">
        <v>5188</v>
      </c>
    </row>
    <row r="97" spans="1:13" ht="15.75" customHeight="1">
      <c r="A97" s="321" t="s">
        <v>6315</v>
      </c>
      <c r="B97" s="551" t="s">
        <v>6175</v>
      </c>
      <c r="C97" s="552">
        <v>21799</v>
      </c>
      <c r="D97" s="551">
        <f t="shared" si="10"/>
        <v>60</v>
      </c>
      <c r="E97" s="551" t="s">
        <v>6220</v>
      </c>
      <c r="F97" s="551" t="s">
        <v>6177</v>
      </c>
      <c r="G97" s="138">
        <v>71421.48</v>
      </c>
    </row>
    <row r="98" spans="1:13" ht="15.75" customHeight="1">
      <c r="A98" s="554" t="s">
        <v>6316</v>
      </c>
      <c r="B98" s="551" t="s">
        <v>5846</v>
      </c>
      <c r="C98" s="552">
        <v>21043</v>
      </c>
      <c r="D98" s="551">
        <f t="shared" si="10"/>
        <v>62</v>
      </c>
      <c r="E98" s="551" t="s">
        <v>6266</v>
      </c>
      <c r="F98" s="551" t="s">
        <v>6177</v>
      </c>
      <c r="G98" s="138">
        <v>67969</v>
      </c>
      <c r="J98" s="561" t="s">
        <v>5188</v>
      </c>
    </row>
    <row r="99" spans="1:13" ht="15.75" customHeight="1">
      <c r="A99" s="554" t="s">
        <v>6317</v>
      </c>
      <c r="B99" s="551" t="s">
        <v>6175</v>
      </c>
      <c r="C99" s="552">
        <v>29136</v>
      </c>
      <c r="D99" s="551">
        <f t="shared" si="10"/>
        <v>40</v>
      </c>
      <c r="E99" s="551" t="s">
        <v>6176</v>
      </c>
      <c r="F99" s="551" t="s">
        <v>6177</v>
      </c>
      <c r="G99" s="138">
        <v>62757</v>
      </c>
    </row>
    <row r="100" spans="1:13" ht="15.75" customHeight="1">
      <c r="A100" s="554" t="s">
        <v>6318</v>
      </c>
      <c r="B100" s="551" t="s">
        <v>6175</v>
      </c>
      <c r="C100" s="552">
        <v>32029</v>
      </c>
      <c r="D100" s="551">
        <f t="shared" si="10"/>
        <v>32</v>
      </c>
      <c r="E100" s="551" t="s">
        <v>6176</v>
      </c>
      <c r="F100" s="551" t="s">
        <v>6177</v>
      </c>
      <c r="G100" s="138">
        <f>133946+176866</f>
        <v>310812</v>
      </c>
      <c r="J100" s="561" t="s">
        <v>5188</v>
      </c>
    </row>
    <row r="101" spans="1:13" ht="15.75" customHeight="1">
      <c r="A101" s="554" t="s">
        <v>6319</v>
      </c>
      <c r="B101" s="551" t="s">
        <v>6175</v>
      </c>
      <c r="C101" s="552">
        <v>24485</v>
      </c>
      <c r="D101" s="551">
        <f t="shared" si="10"/>
        <v>52</v>
      </c>
      <c r="E101" s="551" t="s">
        <v>6218</v>
      </c>
      <c r="F101" s="551" t="s">
        <v>6177</v>
      </c>
      <c r="G101" s="138">
        <v>60784</v>
      </c>
    </row>
    <row r="102" spans="1:13" ht="15.75" customHeight="1">
      <c r="A102" s="560" t="s">
        <v>5516</v>
      </c>
      <c r="B102" s="551" t="s">
        <v>5846</v>
      </c>
      <c r="C102" s="552">
        <v>21939</v>
      </c>
      <c r="D102" s="551">
        <f t="shared" si="10"/>
        <v>59</v>
      </c>
      <c r="E102" s="551" t="s">
        <v>6278</v>
      </c>
      <c r="F102" s="551"/>
      <c r="G102" s="138">
        <v>198476.5</v>
      </c>
    </row>
    <row r="103" spans="1:13" ht="15.75" customHeight="1">
      <c r="A103" s="560" t="s">
        <v>6320</v>
      </c>
      <c r="B103" s="551" t="s">
        <v>6175</v>
      </c>
      <c r="C103" s="552">
        <v>27955</v>
      </c>
      <c r="D103" s="551">
        <f t="shared" si="10"/>
        <v>43</v>
      </c>
      <c r="E103" s="551" t="s">
        <v>6225</v>
      </c>
      <c r="F103" s="551" t="s">
        <v>6177</v>
      </c>
      <c r="G103" s="138">
        <v>150629.56</v>
      </c>
      <c r="M103" s="561" t="s">
        <v>5188</v>
      </c>
    </row>
    <row r="104" spans="1:13" ht="15.75" customHeight="1">
      <c r="A104" s="554" t="s">
        <v>6321</v>
      </c>
      <c r="B104" s="551" t="s">
        <v>5846</v>
      </c>
      <c r="C104" s="552">
        <v>28704</v>
      </c>
      <c r="D104" s="551">
        <f t="shared" si="10"/>
        <v>41</v>
      </c>
      <c r="E104" s="551" t="s">
        <v>6185</v>
      </c>
      <c r="F104" s="551" t="s">
        <v>6247</v>
      </c>
      <c r="G104" s="138">
        <v>100118.47</v>
      </c>
      <c r="H104" s="561"/>
      <c r="I104" s="561"/>
    </row>
    <row r="105" spans="1:13" ht="15.75" customHeight="1">
      <c r="A105" s="560" t="s">
        <v>5532</v>
      </c>
      <c r="B105" s="551" t="s">
        <v>5846</v>
      </c>
      <c r="C105" s="552">
        <v>29520</v>
      </c>
      <c r="D105" s="551">
        <f t="shared" si="10"/>
        <v>39</v>
      </c>
      <c r="E105" s="551" t="s">
        <v>6322</v>
      </c>
      <c r="F105" s="551"/>
      <c r="G105" s="138">
        <v>354808.07</v>
      </c>
      <c r="L105" s="561" t="s">
        <v>5188</v>
      </c>
    </row>
    <row r="106" spans="1:13" ht="15.75" customHeight="1">
      <c r="A106" s="321" t="s">
        <v>6323</v>
      </c>
      <c r="B106" s="551" t="s">
        <v>5846</v>
      </c>
      <c r="C106" s="552">
        <v>29544</v>
      </c>
      <c r="D106" s="551">
        <f t="shared" si="10"/>
        <v>39</v>
      </c>
      <c r="E106" s="551" t="s">
        <v>6292</v>
      </c>
      <c r="F106" s="551" t="s">
        <v>6177</v>
      </c>
      <c r="G106" s="138">
        <v>103186</v>
      </c>
      <c r="K106" s="561" t="s">
        <v>5188</v>
      </c>
    </row>
    <row r="107" spans="1:13" ht="15.75" customHeight="1">
      <c r="A107" s="554" t="s">
        <v>6324</v>
      </c>
      <c r="B107" s="551" t="s">
        <v>5846</v>
      </c>
      <c r="C107" s="552">
        <v>21261</v>
      </c>
      <c r="D107" s="551">
        <f t="shared" si="10"/>
        <v>61</v>
      </c>
      <c r="E107" s="551" t="s">
        <v>6325</v>
      </c>
      <c r="F107" s="551" t="s">
        <v>6209</v>
      </c>
      <c r="G107" s="138">
        <v>210352</v>
      </c>
      <c r="J107" s="561" t="s">
        <v>5188</v>
      </c>
    </row>
    <row r="108" spans="1:13" ht="15.75" customHeight="1">
      <c r="A108" s="560" t="s">
        <v>5565</v>
      </c>
      <c r="B108" s="551" t="s">
        <v>6175</v>
      </c>
      <c r="C108" s="552">
        <v>21704</v>
      </c>
      <c r="D108" s="551">
        <f t="shared" si="10"/>
        <v>60</v>
      </c>
      <c r="E108" s="551" t="s">
        <v>6218</v>
      </c>
      <c r="F108" s="551"/>
      <c r="G108" s="138">
        <v>518146.65</v>
      </c>
      <c r="K108" s="561" t="s">
        <v>5188</v>
      </c>
    </row>
    <row r="109" spans="1:13" ht="15.75" customHeight="1">
      <c r="A109" s="321" t="s">
        <v>6326</v>
      </c>
      <c r="B109" s="551" t="s">
        <v>5846</v>
      </c>
      <c r="C109" s="552">
        <v>21926</v>
      </c>
      <c r="D109" s="551">
        <f t="shared" si="10"/>
        <v>59</v>
      </c>
      <c r="E109" s="551" t="s">
        <v>6239</v>
      </c>
      <c r="F109" s="551" t="s">
        <v>6177</v>
      </c>
      <c r="G109" s="138">
        <v>168315</v>
      </c>
    </row>
    <row r="110" spans="1:13" ht="15.75" customHeight="1">
      <c r="A110" s="554" t="s">
        <v>6327</v>
      </c>
      <c r="B110" s="551" t="s">
        <v>5846</v>
      </c>
      <c r="C110" s="552">
        <v>31805</v>
      </c>
      <c r="D110" s="551">
        <f t="shared" si="10"/>
        <v>32</v>
      </c>
      <c r="E110" s="551" t="s">
        <v>6328</v>
      </c>
      <c r="F110" s="551" t="s">
        <v>6177</v>
      </c>
      <c r="G110" s="138">
        <v>123497</v>
      </c>
    </row>
    <row r="111" spans="1:13" ht="15.75" customHeight="1">
      <c r="A111" s="554" t="s">
        <v>6329</v>
      </c>
      <c r="B111" s="551" t="s">
        <v>5846</v>
      </c>
      <c r="C111" s="552">
        <v>32080</v>
      </c>
      <c r="D111" s="551">
        <f t="shared" si="10"/>
        <v>32</v>
      </c>
      <c r="E111" s="551" t="s">
        <v>6202</v>
      </c>
      <c r="F111" s="551" t="s">
        <v>6177</v>
      </c>
      <c r="G111" s="138">
        <v>135476</v>
      </c>
    </row>
    <row r="112" spans="1:13" ht="15.75" customHeight="1">
      <c r="A112" s="554" t="s">
        <v>6330</v>
      </c>
      <c r="B112" s="551" t="s">
        <v>5846</v>
      </c>
      <c r="C112" s="552">
        <v>32700</v>
      </c>
      <c r="D112" s="551">
        <f t="shared" si="10"/>
        <v>30</v>
      </c>
      <c r="E112" s="551" t="s">
        <v>6331</v>
      </c>
      <c r="F112" s="551" t="s">
        <v>6177</v>
      </c>
      <c r="G112" s="138">
        <v>5250</v>
      </c>
      <c r="J112" s="561" t="s">
        <v>5188</v>
      </c>
    </row>
    <row r="113" spans="1:12" ht="15.75" customHeight="1">
      <c r="A113" s="554" t="s">
        <v>6332</v>
      </c>
      <c r="B113" s="551" t="s">
        <v>6175</v>
      </c>
      <c r="C113" s="552">
        <v>29491</v>
      </c>
      <c r="D113" s="551">
        <f t="shared" si="10"/>
        <v>39</v>
      </c>
      <c r="E113" s="551"/>
      <c r="F113" s="551" t="s">
        <v>6177</v>
      </c>
      <c r="G113" s="138">
        <v>61457</v>
      </c>
      <c r="J113" s="561" t="s">
        <v>5188</v>
      </c>
    </row>
    <row r="114" spans="1:12" ht="15.75" customHeight="1">
      <c r="A114" s="562" t="s">
        <v>6333</v>
      </c>
      <c r="B114" s="551" t="s">
        <v>6175</v>
      </c>
      <c r="C114" s="552">
        <v>20383</v>
      </c>
      <c r="D114" s="551">
        <f t="shared" si="10"/>
        <v>64</v>
      </c>
      <c r="E114" s="551" t="s">
        <v>6334</v>
      </c>
      <c r="F114" s="551" t="s">
        <v>6177</v>
      </c>
      <c r="G114" s="138">
        <v>185472</v>
      </c>
      <c r="J114" s="561" t="s">
        <v>5188</v>
      </c>
      <c r="K114" s="561" t="s">
        <v>5188</v>
      </c>
    </row>
    <row r="115" spans="1:12" ht="15.75" customHeight="1">
      <c r="A115" s="321" t="s">
        <v>6335</v>
      </c>
      <c r="B115" s="551" t="s">
        <v>6175</v>
      </c>
      <c r="C115" s="552">
        <v>36924</v>
      </c>
      <c r="D115" s="551">
        <f t="shared" si="10"/>
        <v>18</v>
      </c>
      <c r="E115" s="551" t="s">
        <v>6193</v>
      </c>
      <c r="F115" s="551" t="s">
        <v>6177</v>
      </c>
      <c r="G115" s="138">
        <v>238256</v>
      </c>
      <c r="L115" s="561" t="s">
        <v>5188</v>
      </c>
    </row>
    <row r="116" spans="1:12" ht="15.75" customHeight="1">
      <c r="A116" s="554" t="s">
        <v>6336</v>
      </c>
      <c r="B116" s="551" t="s">
        <v>5846</v>
      </c>
      <c r="C116" s="552">
        <v>21111</v>
      </c>
      <c r="D116" s="551">
        <f t="shared" si="10"/>
        <v>62</v>
      </c>
      <c r="E116" s="551" t="s">
        <v>6239</v>
      </c>
      <c r="F116" s="551" t="s">
        <v>6177</v>
      </c>
      <c r="G116" s="138">
        <v>612317</v>
      </c>
    </row>
    <row r="117" spans="1:12" ht="15.75" customHeight="1">
      <c r="A117" s="554" t="s">
        <v>6337</v>
      </c>
      <c r="B117" s="551" t="s">
        <v>6175</v>
      </c>
      <c r="C117" s="552">
        <v>24865</v>
      </c>
      <c r="D117" s="551">
        <f t="shared" si="10"/>
        <v>51</v>
      </c>
      <c r="E117" s="551" t="s">
        <v>6185</v>
      </c>
      <c r="F117" s="551" t="s">
        <v>6177</v>
      </c>
      <c r="G117" s="138">
        <v>278735</v>
      </c>
    </row>
    <row r="118" spans="1:12" ht="15.75" customHeight="1">
      <c r="A118" s="560" t="s">
        <v>3144</v>
      </c>
      <c r="B118" s="551" t="s">
        <v>6175</v>
      </c>
      <c r="C118" s="552">
        <v>28041</v>
      </c>
      <c r="D118" s="551">
        <f t="shared" si="10"/>
        <v>43</v>
      </c>
      <c r="E118" s="551" t="s">
        <v>6338</v>
      </c>
      <c r="F118" s="551"/>
      <c r="G118" s="138">
        <v>104765.52</v>
      </c>
    </row>
    <row r="119" spans="1:12" ht="15.75" customHeight="1">
      <c r="B119" s="567"/>
      <c r="C119" s="567" t="s">
        <v>6339</v>
      </c>
      <c r="D119" s="567"/>
      <c r="E119" s="567" t="s">
        <v>6339</v>
      </c>
      <c r="F119" s="567"/>
      <c r="G119" s="567" t="s">
        <v>6158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5188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6340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6341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6342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6167</v>
      </c>
      <c r="B1" s="572" t="s">
        <v>6343</v>
      </c>
      <c r="C1" s="571" t="s">
        <v>3</v>
      </c>
      <c r="D1" s="571" t="s">
        <v>5</v>
      </c>
      <c r="E1" s="573"/>
      <c r="F1" s="573" t="s">
        <v>157</v>
      </c>
      <c r="G1" s="573" t="s">
        <v>6344</v>
      </c>
      <c r="H1" s="573" t="s">
        <v>160</v>
      </c>
      <c r="I1" s="573" t="s">
        <v>6345</v>
      </c>
      <c r="J1" s="573" t="s">
        <v>162</v>
      </c>
      <c r="K1" s="573" t="s">
        <v>4132</v>
      </c>
      <c r="L1" s="573"/>
      <c r="M1" s="573" t="s">
        <v>3197</v>
      </c>
      <c r="N1" s="573" t="s">
        <v>3198</v>
      </c>
      <c r="O1" s="573" t="s">
        <v>3200</v>
      </c>
      <c r="P1" s="573" t="s">
        <v>3202</v>
      </c>
      <c r="Q1" s="573" t="s">
        <v>6346</v>
      </c>
      <c r="R1" s="573" t="s">
        <v>3203</v>
      </c>
    </row>
    <row r="2" spans="1:18" ht="15.75" customHeight="1">
      <c r="A2" s="321" t="s">
        <v>4438</v>
      </c>
      <c r="B2" s="551">
        <v>5490529</v>
      </c>
      <c r="C2" s="551" t="s">
        <v>3223</v>
      </c>
      <c r="D2" s="551" t="s">
        <v>3223</v>
      </c>
      <c r="E2" s="551" t="str">
        <f>IFERROR(VLOOKUP(D2,'Cadastro de assessores'!A:B,2,FALSE),"Não Cadastrado")</f>
        <v>18986</v>
      </c>
      <c r="F2" s="574" t="s">
        <v>215</v>
      </c>
      <c r="G2" s="574" t="s">
        <v>6347</v>
      </c>
      <c r="H2" s="353">
        <v>44222</v>
      </c>
      <c r="I2" s="551" t="s">
        <v>6348</v>
      </c>
      <c r="J2" s="555">
        <v>0.02</v>
      </c>
      <c r="K2" s="575" t="s">
        <v>4278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5310</v>
      </c>
      <c r="B3" s="551">
        <v>1759765</v>
      </c>
      <c r="C3" s="551" t="s">
        <v>18</v>
      </c>
      <c r="D3" s="551" t="s">
        <v>3984</v>
      </c>
      <c r="E3" s="551" t="str">
        <f>IFERROR(VLOOKUP(D3,'Cadastro de assessores'!A:B,2,FALSE),"Não Cadastrado")</f>
        <v>14739</v>
      </c>
      <c r="F3" s="574" t="s">
        <v>215</v>
      </c>
      <c r="G3" s="574" t="s">
        <v>6347</v>
      </c>
      <c r="H3" s="353">
        <v>44321</v>
      </c>
      <c r="I3" s="551" t="s">
        <v>26</v>
      </c>
      <c r="J3" s="555">
        <v>1.2E-2</v>
      </c>
      <c r="K3" s="575" t="s">
        <v>4208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6349</v>
      </c>
      <c r="C1" s="578" t="s">
        <v>157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4141</v>
      </c>
      <c r="B2" s="579" t="s">
        <v>6350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5605</v>
      </c>
      <c r="B3" s="579" t="s">
        <v>6351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4477</v>
      </c>
      <c r="B4" s="579" t="s">
        <v>6352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2788</v>
      </c>
      <c r="B5" s="579" t="s">
        <v>6353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4026</v>
      </c>
      <c r="B6" s="579" t="s">
        <v>6354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3977</v>
      </c>
      <c r="B7" s="579" t="s">
        <v>6355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6356</v>
      </c>
      <c r="B8" s="579" t="s">
        <v>6357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4196</v>
      </c>
      <c r="B9" s="579" t="s">
        <v>6358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4202</v>
      </c>
      <c r="B10" s="579" t="s">
        <v>6359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3223</v>
      </c>
      <c r="B11" s="579" t="s">
        <v>6360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5652</v>
      </c>
      <c r="B12" s="579" t="s">
        <v>6361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4221</v>
      </c>
      <c r="B13" s="579" t="s">
        <v>6362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6363</v>
      </c>
      <c r="B14" s="579" t="s">
        <v>6364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338</v>
      </c>
      <c r="B15" s="579" t="s">
        <v>6365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5553</v>
      </c>
      <c r="B16" s="579" t="s">
        <v>6366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4239</v>
      </c>
      <c r="B17" s="579" t="s">
        <v>6367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351</v>
      </c>
      <c r="B18" s="579" t="s">
        <v>5392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6368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6369</v>
      </c>
      <c r="B20" s="579" t="s">
        <v>6370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4301</v>
      </c>
      <c r="B21" s="579" t="s">
        <v>6371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3224</v>
      </c>
      <c r="B22" s="579" t="s">
        <v>6372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4322</v>
      </c>
      <c r="B23" s="579" t="s">
        <v>6373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220</v>
      </c>
      <c r="B24" s="579" t="s">
        <v>6374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3455</v>
      </c>
      <c r="B25" s="579" t="s">
        <v>6375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88</v>
      </c>
      <c r="B26" s="579" t="s">
        <v>6376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5533</v>
      </c>
      <c r="B27" s="579" t="s">
        <v>6377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4407</v>
      </c>
      <c r="B28" s="579" t="s">
        <v>6378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4416</v>
      </c>
      <c r="B29" s="579" t="s">
        <v>6379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1889</v>
      </c>
      <c r="B30" s="579" t="s">
        <v>6380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6381</v>
      </c>
      <c r="B31" s="579" t="s">
        <v>6382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4708</v>
      </c>
      <c r="B32" s="579" t="s">
        <v>6383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5367</v>
      </c>
      <c r="B33" s="579" t="s">
        <v>6384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4453</v>
      </c>
      <c r="B34" s="579" t="s">
        <v>6385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204</v>
      </c>
      <c r="B35" s="579" t="s">
        <v>6386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4483</v>
      </c>
      <c r="B36" s="579" t="s">
        <v>6387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318</v>
      </c>
      <c r="B37" s="579" t="s">
        <v>6388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6389</v>
      </c>
      <c r="B38" s="579" t="s">
        <v>6390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4211</v>
      </c>
      <c r="B39" s="579" t="s">
        <v>6391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4507</v>
      </c>
      <c r="B40" s="579" t="s">
        <v>6392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4516</v>
      </c>
      <c r="B41" s="579" t="s">
        <v>6393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6394</v>
      </c>
      <c r="B42" s="579" t="s">
        <v>6395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3371</v>
      </c>
      <c r="B43" s="579" t="s">
        <v>6396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6397</v>
      </c>
      <c r="B44" s="579" t="s">
        <v>6398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4649</v>
      </c>
      <c r="B45" s="579" t="s">
        <v>6399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3984</v>
      </c>
      <c r="B46" s="579" t="s">
        <v>6400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4663</v>
      </c>
      <c r="B47" s="579" t="s">
        <v>6401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6402</v>
      </c>
      <c r="B48" s="579" t="s">
        <v>6403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4711</v>
      </c>
      <c r="B49" s="579" t="s">
        <v>6404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6405</v>
      </c>
      <c r="B50" s="579" t="s">
        <v>6406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4820</v>
      </c>
      <c r="B51" s="579" t="s">
        <v>6407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4021</v>
      </c>
      <c r="B52" s="579" t="s">
        <v>6408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3255</v>
      </c>
      <c r="B53" s="579" t="s">
        <v>6409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6410</v>
      </c>
      <c r="B54" s="579" t="s">
        <v>6411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5074</v>
      </c>
      <c r="B55" s="579" t="s">
        <v>6412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5101</v>
      </c>
      <c r="B56" s="579" t="s">
        <v>6413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5144</v>
      </c>
      <c r="B57" s="579" t="s">
        <v>6414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5181</v>
      </c>
      <c r="B58" s="579" t="s">
        <v>6415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4691</v>
      </c>
      <c r="B59" s="579" t="s">
        <v>6416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6417</v>
      </c>
      <c r="B60" s="579" t="s">
        <v>6418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6419</v>
      </c>
      <c r="B61" s="579" t="s">
        <v>6420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5385</v>
      </c>
      <c r="B62" s="579" t="s">
        <v>6421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6422</v>
      </c>
      <c r="B63" s="579" t="s">
        <v>6423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5585</v>
      </c>
      <c r="B64" s="579" t="s">
        <v>6424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229</v>
      </c>
      <c r="B65" s="579" t="s">
        <v>4256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4799</v>
      </c>
      <c r="B66" s="579" t="s">
        <v>6425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5745</v>
      </c>
      <c r="B67" s="579" t="s">
        <v>6426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3230</v>
      </c>
      <c r="B68" s="579" t="s">
        <v>6427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6428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93</v>
      </c>
      <c r="B70" s="579" t="s">
        <v>6429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3271</v>
      </c>
      <c r="B71" s="579" t="s">
        <v>6430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3289</v>
      </c>
      <c r="B72" s="579" t="s">
        <v>6431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6432</v>
      </c>
      <c r="B73" s="579" t="s">
        <v>6433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3961</v>
      </c>
      <c r="B74" s="579" t="s">
        <v>6434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3996</v>
      </c>
      <c r="B75" s="579" t="s">
        <v>6435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4004</v>
      </c>
      <c r="B76" s="579" t="s">
        <v>6436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6437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3308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6438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97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2483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1077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6439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5084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4446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5284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4491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4150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4567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6440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6356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266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77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4615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3100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6441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6442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2289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4332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4501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6107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6443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3631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4225</v>
      </c>
      <c r="B104" s="583">
        <v>12356</v>
      </c>
      <c r="C104" s="580" t="s">
        <v>6444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4933</v>
      </c>
      <c r="B105" s="583">
        <v>12357</v>
      </c>
      <c r="C105" s="580" t="s">
        <v>6444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4988</v>
      </c>
      <c r="B106" s="583">
        <v>12358</v>
      </c>
      <c r="C106" s="580" t="s">
        <v>6444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453</v>
      </c>
      <c r="B107" s="583">
        <v>12359</v>
      </c>
      <c r="C107" s="580" t="s">
        <v>6444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5266</v>
      </c>
      <c r="B108" s="583">
        <v>12360</v>
      </c>
      <c r="C108" s="580" t="s">
        <v>6444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6445</v>
      </c>
      <c r="B109" s="583">
        <v>12361</v>
      </c>
      <c r="C109" s="580" t="s">
        <v>6444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727</v>
      </c>
      <c r="B110" s="583">
        <v>12362</v>
      </c>
      <c r="C110" s="580" t="s">
        <v>6444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3765</v>
      </c>
      <c r="B111" s="583">
        <v>12363</v>
      </c>
      <c r="C111" s="580" t="s">
        <v>6444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6446</v>
      </c>
      <c r="B1" s="588" t="s">
        <v>1</v>
      </c>
      <c r="C1" s="587" t="s">
        <v>2</v>
      </c>
      <c r="D1" s="587" t="s">
        <v>6447</v>
      </c>
      <c r="E1" s="589" t="s">
        <v>5759</v>
      </c>
      <c r="F1" s="587" t="s">
        <v>6167</v>
      </c>
      <c r="G1" s="587" t="s">
        <v>3</v>
      </c>
      <c r="H1" s="587" t="s">
        <v>4</v>
      </c>
      <c r="I1" s="587" t="s">
        <v>5</v>
      </c>
      <c r="J1" s="590" t="s">
        <v>160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6448</v>
      </c>
      <c r="C2" s="582" t="s">
        <v>3221</v>
      </c>
      <c r="D2" s="582" t="s">
        <v>283</v>
      </c>
      <c r="E2" s="594">
        <v>0</v>
      </c>
      <c r="F2" s="582" t="s">
        <v>3310</v>
      </c>
      <c r="G2" s="592" t="s">
        <v>3223</v>
      </c>
      <c r="H2" s="592" t="s">
        <v>19</v>
      </c>
      <c r="I2" s="592" t="s">
        <v>3224</v>
      </c>
      <c r="J2" s="592">
        <v>43567</v>
      </c>
      <c r="K2" s="595" t="s">
        <v>4158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6449</v>
      </c>
      <c r="C3" s="582" t="s">
        <v>3221</v>
      </c>
      <c r="D3" s="582" t="s">
        <v>283</v>
      </c>
      <c r="E3" s="594">
        <v>0</v>
      </c>
      <c r="F3" s="582" t="s">
        <v>3583</v>
      </c>
      <c r="G3" s="592" t="s">
        <v>3223</v>
      </c>
      <c r="H3" s="592" t="s">
        <v>19</v>
      </c>
      <c r="I3" s="592" t="s">
        <v>3230</v>
      </c>
      <c r="J3" s="592">
        <v>43567</v>
      </c>
      <c r="K3" s="595" t="s">
        <v>4537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6450</v>
      </c>
      <c r="C4" s="582" t="s">
        <v>3221</v>
      </c>
      <c r="D4" s="582" t="s">
        <v>283</v>
      </c>
      <c r="E4" s="594">
        <v>0</v>
      </c>
      <c r="F4" s="582" t="s">
        <v>3834</v>
      </c>
      <c r="G4" s="592" t="s">
        <v>18</v>
      </c>
      <c r="H4" s="592" t="s">
        <v>19</v>
      </c>
      <c r="I4" s="592" t="s">
        <v>3371</v>
      </c>
      <c r="J4" s="592">
        <v>43461</v>
      </c>
      <c r="K4" s="595" t="s">
        <v>4537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6451</v>
      </c>
      <c r="C5" s="425" t="s">
        <v>3221</v>
      </c>
      <c r="D5" s="582" t="s">
        <v>6452</v>
      </c>
      <c r="E5" s="594">
        <v>25000</v>
      </c>
      <c r="F5" s="582" t="s">
        <v>3762</v>
      </c>
      <c r="G5" s="592" t="s">
        <v>3223</v>
      </c>
      <c r="H5" s="592" t="s">
        <v>19</v>
      </c>
      <c r="I5" s="592" t="s">
        <v>3224</v>
      </c>
      <c r="J5" s="592">
        <v>43675</v>
      </c>
      <c r="K5" s="595" t="s">
        <v>4537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6453</v>
      </c>
      <c r="C6" s="425" t="s">
        <v>3221</v>
      </c>
      <c r="D6" s="582" t="s">
        <v>6452</v>
      </c>
      <c r="E6" s="594">
        <v>6000</v>
      </c>
      <c r="F6" s="582" t="s">
        <v>2524</v>
      </c>
      <c r="G6" s="592" t="s">
        <v>3223</v>
      </c>
      <c r="H6" s="592" t="s">
        <v>19</v>
      </c>
      <c r="I6" s="592" t="s">
        <v>3230</v>
      </c>
      <c r="J6" s="592">
        <v>43620</v>
      </c>
      <c r="K6" s="595" t="s">
        <v>4143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6454</v>
      </c>
      <c r="C7" s="425" t="s">
        <v>17</v>
      </c>
      <c r="D7" s="582" t="s">
        <v>6452</v>
      </c>
      <c r="E7" s="594">
        <v>50000</v>
      </c>
      <c r="F7" s="582" t="s">
        <v>5397</v>
      </c>
      <c r="G7" s="582" t="s">
        <v>3223</v>
      </c>
      <c r="H7" s="582" t="s">
        <v>19</v>
      </c>
      <c r="I7" s="582" t="s">
        <v>3223</v>
      </c>
      <c r="J7" s="592">
        <v>43749</v>
      </c>
      <c r="K7" s="598" t="s">
        <v>4537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6451</v>
      </c>
      <c r="C8" s="425" t="s">
        <v>3221</v>
      </c>
      <c r="D8" s="582" t="s">
        <v>6452</v>
      </c>
      <c r="E8" s="594">
        <v>9500</v>
      </c>
      <c r="F8" s="582" t="s">
        <v>3762</v>
      </c>
      <c r="G8" s="592" t="s">
        <v>3223</v>
      </c>
      <c r="H8" s="592" t="s">
        <v>19</v>
      </c>
      <c r="I8" s="592" t="s">
        <v>3224</v>
      </c>
      <c r="J8" s="592">
        <v>43675</v>
      </c>
      <c r="K8" s="595" t="s">
        <v>4537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6455</v>
      </c>
      <c r="C9" s="425" t="s">
        <v>3221</v>
      </c>
      <c r="D9" s="582" t="s">
        <v>6452</v>
      </c>
      <c r="E9" s="594">
        <v>5000</v>
      </c>
      <c r="F9" s="582" t="s">
        <v>3718</v>
      </c>
      <c r="G9" s="592" t="s">
        <v>3223</v>
      </c>
      <c r="H9" s="592" t="s">
        <v>19</v>
      </c>
      <c r="I9" s="592" t="s">
        <v>3224</v>
      </c>
      <c r="J9" s="592">
        <v>43700</v>
      </c>
      <c r="K9" s="595" t="s">
        <v>4537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6456</v>
      </c>
      <c r="C10" s="425" t="s">
        <v>3221</v>
      </c>
      <c r="D10" s="582" t="s">
        <v>6452</v>
      </c>
      <c r="E10" s="594">
        <v>3700</v>
      </c>
      <c r="F10" s="582" t="s">
        <v>3517</v>
      </c>
      <c r="G10" s="592" t="s">
        <v>18</v>
      </c>
      <c r="H10" s="592" t="s">
        <v>19</v>
      </c>
      <c r="I10" s="592" t="s">
        <v>3371</v>
      </c>
      <c r="J10" s="592">
        <v>43510</v>
      </c>
      <c r="K10" s="595" t="s">
        <v>6457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6458</v>
      </c>
      <c r="C11" s="425" t="s">
        <v>3221</v>
      </c>
      <c r="D11" s="582" t="s">
        <v>6452</v>
      </c>
      <c r="E11" s="594">
        <v>14000</v>
      </c>
      <c r="F11" s="582" t="s">
        <v>3487</v>
      </c>
      <c r="G11" s="592" t="s">
        <v>3223</v>
      </c>
      <c r="H11" s="592" t="s">
        <v>19</v>
      </c>
      <c r="I11" s="592" t="s">
        <v>3224</v>
      </c>
      <c r="J11" s="592">
        <v>43703</v>
      </c>
      <c r="K11" s="595" t="s">
        <v>4537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6459</v>
      </c>
      <c r="C12" s="425" t="s">
        <v>3221</v>
      </c>
      <c r="D12" s="582" t="s">
        <v>6452</v>
      </c>
      <c r="E12" s="594">
        <v>10000</v>
      </c>
      <c r="F12" s="582" t="s">
        <v>3849</v>
      </c>
      <c r="G12" s="592" t="s">
        <v>3223</v>
      </c>
      <c r="H12" s="592" t="s">
        <v>19</v>
      </c>
      <c r="I12" s="592" t="s">
        <v>3224</v>
      </c>
      <c r="J12" s="592">
        <v>43567</v>
      </c>
      <c r="K12" s="595" t="s">
        <v>4143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6460</v>
      </c>
      <c r="C13" s="425" t="s">
        <v>3221</v>
      </c>
      <c r="D13" s="582" t="s">
        <v>6452</v>
      </c>
      <c r="E13" s="594">
        <v>193205.23</v>
      </c>
      <c r="F13" s="582" t="s">
        <v>3524</v>
      </c>
      <c r="G13" s="592" t="s">
        <v>3223</v>
      </c>
      <c r="H13" s="592" t="s">
        <v>19</v>
      </c>
      <c r="I13" s="592" t="s">
        <v>3224</v>
      </c>
      <c r="J13" s="592">
        <v>43605</v>
      </c>
      <c r="K13" s="595" t="s">
        <v>4154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6461</v>
      </c>
      <c r="C14" s="425" t="s">
        <v>17</v>
      </c>
      <c r="D14" s="582" t="s">
        <v>6452</v>
      </c>
      <c r="E14" s="594">
        <v>10000</v>
      </c>
      <c r="F14" s="582" t="s">
        <v>5516</v>
      </c>
      <c r="G14" s="582" t="s">
        <v>3223</v>
      </c>
      <c r="H14" s="582" t="s">
        <v>19</v>
      </c>
      <c r="I14" s="582" t="s">
        <v>3223</v>
      </c>
      <c r="J14" s="592">
        <v>43924</v>
      </c>
      <c r="K14" s="598" t="s">
        <v>4143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6462</v>
      </c>
      <c r="C15" s="425" t="s">
        <v>3221</v>
      </c>
      <c r="D15" s="582" t="s">
        <v>6452</v>
      </c>
      <c r="E15" s="594">
        <v>25000</v>
      </c>
      <c r="F15" s="582" t="s">
        <v>3366</v>
      </c>
      <c r="G15" s="592" t="s">
        <v>3223</v>
      </c>
      <c r="H15" s="592" t="s">
        <v>19</v>
      </c>
      <c r="I15" s="592" t="s">
        <v>3224</v>
      </c>
      <c r="J15" s="592">
        <v>43822</v>
      </c>
      <c r="K15" s="595" t="s">
        <v>4154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6458</v>
      </c>
      <c r="C16" s="425" t="s">
        <v>3221</v>
      </c>
      <c r="D16" s="582" t="s">
        <v>6452</v>
      </c>
      <c r="E16" s="594">
        <v>7000</v>
      </c>
      <c r="F16" s="582" t="s">
        <v>3487</v>
      </c>
      <c r="G16" s="592" t="s">
        <v>3223</v>
      </c>
      <c r="H16" s="592" t="s">
        <v>19</v>
      </c>
      <c r="I16" s="592" t="s">
        <v>3224</v>
      </c>
      <c r="J16" s="592">
        <v>43703</v>
      </c>
      <c r="K16" s="595" t="s">
        <v>4537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6463</v>
      </c>
      <c r="C17" s="425" t="s">
        <v>17</v>
      </c>
      <c r="D17" s="582" t="s">
        <v>6452</v>
      </c>
      <c r="E17" s="594">
        <v>95799.8</v>
      </c>
      <c r="F17" s="582" t="s">
        <v>5013</v>
      </c>
      <c r="G17" s="582" t="s">
        <v>3223</v>
      </c>
      <c r="H17" s="582" t="s">
        <v>19</v>
      </c>
      <c r="I17" s="582" t="s">
        <v>3223</v>
      </c>
      <c r="J17" s="592">
        <v>44252</v>
      </c>
      <c r="K17" s="598" t="s">
        <v>4154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6464</v>
      </c>
      <c r="C18" s="582" t="s">
        <v>3221</v>
      </c>
      <c r="D18" s="582" t="s">
        <v>283</v>
      </c>
      <c r="E18" s="594">
        <v>0</v>
      </c>
      <c r="F18" s="582" t="s">
        <v>3425</v>
      </c>
      <c r="G18" s="592" t="s">
        <v>3223</v>
      </c>
      <c r="H18" s="592" t="s">
        <v>19</v>
      </c>
      <c r="I18" s="592" t="s">
        <v>3230</v>
      </c>
      <c r="J18" s="592">
        <v>43699</v>
      </c>
      <c r="K18" s="595" t="s">
        <v>4537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6460</v>
      </c>
      <c r="C19" s="425" t="s">
        <v>3221</v>
      </c>
      <c r="D19" s="582" t="s">
        <v>6452</v>
      </c>
      <c r="E19" s="594">
        <v>0</v>
      </c>
      <c r="F19" s="582" t="s">
        <v>3524</v>
      </c>
      <c r="G19" s="592" t="s">
        <v>3223</v>
      </c>
      <c r="H19" s="592" t="s">
        <v>19</v>
      </c>
      <c r="I19" s="592" t="s">
        <v>3224</v>
      </c>
      <c r="J19" s="592">
        <v>43605</v>
      </c>
      <c r="K19" s="595" t="s">
        <v>4154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6458</v>
      </c>
      <c r="C20" s="425" t="s">
        <v>3221</v>
      </c>
      <c r="D20" s="582" t="s">
        <v>6452</v>
      </c>
      <c r="E20" s="594">
        <v>80000</v>
      </c>
      <c r="F20" s="582" t="s">
        <v>3487</v>
      </c>
      <c r="G20" s="592" t="s">
        <v>3223</v>
      </c>
      <c r="H20" s="592" t="s">
        <v>19</v>
      </c>
      <c r="I20" s="592" t="s">
        <v>3224</v>
      </c>
      <c r="J20" s="592">
        <v>43703</v>
      </c>
      <c r="K20" s="595" t="s">
        <v>4537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6461</v>
      </c>
      <c r="C21" s="425" t="s">
        <v>17</v>
      </c>
      <c r="D21" s="582" t="s">
        <v>1350</v>
      </c>
      <c r="E21" s="594">
        <v>10000</v>
      </c>
      <c r="F21" s="582" t="s">
        <v>5516</v>
      </c>
      <c r="G21" s="582" t="s">
        <v>3223</v>
      </c>
      <c r="H21" s="582" t="s">
        <v>19</v>
      </c>
      <c r="I21" s="582" t="s">
        <v>3223</v>
      </c>
      <c r="J21" s="592">
        <v>43924</v>
      </c>
      <c r="K21" s="598" t="s">
        <v>4143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6465</v>
      </c>
      <c r="C22" s="425" t="s">
        <v>3221</v>
      </c>
      <c r="D22" s="582" t="s">
        <v>6452</v>
      </c>
      <c r="E22" s="594">
        <v>80000</v>
      </c>
      <c r="F22" s="582" t="s">
        <v>3548</v>
      </c>
      <c r="G22" s="592" t="s">
        <v>3223</v>
      </c>
      <c r="H22" s="592" t="s">
        <v>19</v>
      </c>
      <c r="I22" s="592" t="s">
        <v>3230</v>
      </c>
      <c r="J22" s="592">
        <v>43664</v>
      </c>
      <c r="K22" s="595" t="s">
        <v>4537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6454</v>
      </c>
      <c r="C23" s="425" t="s">
        <v>17</v>
      </c>
      <c r="D23" s="582" t="s">
        <v>6452</v>
      </c>
      <c r="E23" s="594">
        <v>25000</v>
      </c>
      <c r="F23" s="582" t="s">
        <v>5397</v>
      </c>
      <c r="G23" s="582" t="s">
        <v>3223</v>
      </c>
      <c r="H23" s="582" t="s">
        <v>19</v>
      </c>
      <c r="I23" s="582" t="s">
        <v>3223</v>
      </c>
      <c r="J23" s="592">
        <v>43749</v>
      </c>
      <c r="K23" s="598" t="s">
        <v>4537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6466</v>
      </c>
      <c r="C24" s="425" t="s">
        <v>3221</v>
      </c>
      <c r="D24" s="582" t="s">
        <v>6452</v>
      </c>
      <c r="E24" s="594">
        <v>20000</v>
      </c>
      <c r="F24" s="582" t="s">
        <v>3532</v>
      </c>
      <c r="G24" s="592" t="s">
        <v>3223</v>
      </c>
      <c r="H24" s="592" t="s">
        <v>19</v>
      </c>
      <c r="I24" s="592" t="s">
        <v>3230</v>
      </c>
      <c r="J24" s="592">
        <v>43559</v>
      </c>
      <c r="K24" s="595" t="s">
        <v>4537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6467</v>
      </c>
      <c r="C25" s="582" t="s">
        <v>3221</v>
      </c>
      <c r="D25" s="582" t="s">
        <v>283</v>
      </c>
      <c r="E25" s="594">
        <v>95799.8</v>
      </c>
      <c r="F25" s="582" t="s">
        <v>3711</v>
      </c>
      <c r="G25" s="592" t="s">
        <v>3223</v>
      </c>
      <c r="H25" s="592" t="s">
        <v>19</v>
      </c>
      <c r="I25" s="592" t="s">
        <v>3224</v>
      </c>
      <c r="J25" s="592">
        <v>43563</v>
      </c>
      <c r="K25" s="595" t="s">
        <v>4158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6467</v>
      </c>
      <c r="C26" s="425" t="s">
        <v>3221</v>
      </c>
      <c r="D26" s="582" t="s">
        <v>1350</v>
      </c>
      <c r="E26" s="594">
        <v>50000</v>
      </c>
      <c r="F26" s="582" t="s">
        <v>3711</v>
      </c>
      <c r="G26" s="592" t="s">
        <v>3223</v>
      </c>
      <c r="H26" s="592" t="s">
        <v>19</v>
      </c>
      <c r="I26" s="592" t="s">
        <v>3224</v>
      </c>
      <c r="J26" s="592">
        <v>43563</v>
      </c>
      <c r="K26" s="595" t="s">
        <v>4158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6468</v>
      </c>
      <c r="C27" s="425" t="s">
        <v>3221</v>
      </c>
      <c r="D27" s="582" t="s">
        <v>1350</v>
      </c>
      <c r="E27" s="594">
        <v>30000</v>
      </c>
      <c r="F27" s="582" t="s">
        <v>3359</v>
      </c>
      <c r="G27" s="592" t="s">
        <v>3223</v>
      </c>
      <c r="H27" s="592" t="s">
        <v>19</v>
      </c>
      <c r="I27" s="592" t="s">
        <v>3224</v>
      </c>
      <c r="J27" s="592">
        <v>43453</v>
      </c>
      <c r="K27" s="595" t="s">
        <v>4158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6458</v>
      </c>
      <c r="C28" s="425" t="s">
        <v>3221</v>
      </c>
      <c r="D28" s="582" t="s">
        <v>6452</v>
      </c>
      <c r="E28" s="594">
        <v>14000</v>
      </c>
      <c r="F28" s="582" t="s">
        <v>3487</v>
      </c>
      <c r="G28" s="592" t="s">
        <v>3223</v>
      </c>
      <c r="H28" s="592" t="s">
        <v>19</v>
      </c>
      <c r="I28" s="592" t="s">
        <v>3224</v>
      </c>
      <c r="J28" s="592">
        <v>43703</v>
      </c>
      <c r="K28" s="595" t="s">
        <v>4537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6461</v>
      </c>
      <c r="C29" s="582" t="s">
        <v>17</v>
      </c>
      <c r="D29" s="582" t="s">
        <v>283</v>
      </c>
      <c r="E29" s="594">
        <v>0</v>
      </c>
      <c r="F29" s="582" t="s">
        <v>5516</v>
      </c>
      <c r="G29" s="582" t="s">
        <v>3223</v>
      </c>
      <c r="H29" s="582" t="s">
        <v>19</v>
      </c>
      <c r="I29" s="582" t="s">
        <v>3223</v>
      </c>
      <c r="J29" s="592">
        <v>43684</v>
      </c>
      <c r="K29" s="598" t="s">
        <v>4143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6469</v>
      </c>
      <c r="C30" s="425" t="s">
        <v>17</v>
      </c>
      <c r="D30" s="582" t="s">
        <v>6452</v>
      </c>
      <c r="E30" s="594">
        <v>20000</v>
      </c>
      <c r="F30" s="582" t="s">
        <v>5027</v>
      </c>
      <c r="G30" s="582" t="s">
        <v>3223</v>
      </c>
      <c r="H30" s="582" t="s">
        <v>19</v>
      </c>
      <c r="I30" s="582" t="s">
        <v>3223</v>
      </c>
      <c r="J30" s="592">
        <v>43872</v>
      </c>
      <c r="K30" s="598" t="s">
        <v>4143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6470</v>
      </c>
      <c r="C31" s="425" t="s">
        <v>3221</v>
      </c>
      <c r="D31" s="582" t="s">
        <v>6452</v>
      </c>
      <c r="E31" s="594">
        <v>8000</v>
      </c>
      <c r="F31" s="582" t="s">
        <v>3838</v>
      </c>
      <c r="G31" s="592" t="s">
        <v>3223</v>
      </c>
      <c r="H31" s="592" t="s">
        <v>19</v>
      </c>
      <c r="I31" s="592" t="s">
        <v>3224</v>
      </c>
      <c r="J31" s="592">
        <v>43738</v>
      </c>
      <c r="K31" s="595" t="s">
        <v>4158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4039</v>
      </c>
      <c r="C32" s="425" t="s">
        <v>3950</v>
      </c>
      <c r="D32" s="582" t="s">
        <v>6452</v>
      </c>
      <c r="E32" s="594">
        <v>5000</v>
      </c>
      <c r="F32" s="582" t="s">
        <v>4038</v>
      </c>
      <c r="G32" s="592" t="s">
        <v>18</v>
      </c>
      <c r="H32" s="592" t="s">
        <v>19</v>
      </c>
      <c r="I32" s="592" t="s">
        <v>2788</v>
      </c>
      <c r="J32" s="592">
        <v>43797</v>
      </c>
      <c r="K32" s="595" t="s">
        <v>4154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6471</v>
      </c>
      <c r="C33" s="425" t="s">
        <v>17</v>
      </c>
      <c r="D33" s="582" t="s">
        <v>6452</v>
      </c>
      <c r="E33" s="594">
        <v>2000</v>
      </c>
      <c r="F33" s="582" t="s">
        <v>5460</v>
      </c>
      <c r="G33" s="582" t="s">
        <v>3223</v>
      </c>
      <c r="H33" s="582" t="s">
        <v>19</v>
      </c>
      <c r="I33" s="582" t="s">
        <v>3223</v>
      </c>
      <c r="J33" s="592">
        <v>44225</v>
      </c>
      <c r="K33" s="598" t="s">
        <v>4143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6460</v>
      </c>
      <c r="C34" s="425" t="s">
        <v>3221</v>
      </c>
      <c r="D34" s="582" t="s">
        <v>6452</v>
      </c>
      <c r="E34" s="594">
        <v>3000</v>
      </c>
      <c r="F34" s="582" t="s">
        <v>3524</v>
      </c>
      <c r="G34" s="592" t="s">
        <v>3223</v>
      </c>
      <c r="H34" s="592" t="s">
        <v>19</v>
      </c>
      <c r="I34" s="592" t="s">
        <v>3224</v>
      </c>
      <c r="J34" s="592">
        <v>43605</v>
      </c>
      <c r="K34" s="595" t="s">
        <v>4154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6458</v>
      </c>
      <c r="C35" s="425" t="s">
        <v>3221</v>
      </c>
      <c r="D35" s="582" t="s">
        <v>6452</v>
      </c>
      <c r="E35" s="594">
        <v>10000</v>
      </c>
      <c r="F35" s="582" t="s">
        <v>3487</v>
      </c>
      <c r="G35" s="592" t="s">
        <v>3223</v>
      </c>
      <c r="H35" s="592" t="s">
        <v>19</v>
      </c>
      <c r="I35" s="592" t="s">
        <v>3224</v>
      </c>
      <c r="J35" s="592">
        <v>43703</v>
      </c>
      <c r="K35" s="595" t="s">
        <v>4537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6460</v>
      </c>
      <c r="C36" s="425" t="s">
        <v>3221</v>
      </c>
      <c r="D36" s="582" t="s">
        <v>6452</v>
      </c>
      <c r="E36" s="594">
        <v>2000</v>
      </c>
      <c r="F36" s="582" t="s">
        <v>3524</v>
      </c>
      <c r="G36" s="592" t="s">
        <v>3223</v>
      </c>
      <c r="H36" s="592" t="s">
        <v>19</v>
      </c>
      <c r="I36" s="592" t="s">
        <v>3224</v>
      </c>
      <c r="J36" s="592">
        <v>43605</v>
      </c>
      <c r="K36" s="595" t="s">
        <v>4154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6454</v>
      </c>
      <c r="C37" s="425" t="s">
        <v>17</v>
      </c>
      <c r="D37" s="582" t="s">
        <v>6452</v>
      </c>
      <c r="E37" s="594">
        <v>15000</v>
      </c>
      <c r="F37" s="582" t="s">
        <v>5397</v>
      </c>
      <c r="G37" s="582" t="s">
        <v>3223</v>
      </c>
      <c r="H37" s="582" t="s">
        <v>19</v>
      </c>
      <c r="I37" s="582" t="s">
        <v>3223</v>
      </c>
      <c r="J37" s="592">
        <v>43749</v>
      </c>
      <c r="K37" s="598" t="s">
        <v>4537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6465</v>
      </c>
      <c r="C38" s="425" t="s">
        <v>3221</v>
      </c>
      <c r="D38" s="582" t="s">
        <v>6452</v>
      </c>
      <c r="E38" s="594">
        <v>100000</v>
      </c>
      <c r="F38" s="582" t="s">
        <v>3548</v>
      </c>
      <c r="G38" s="592" t="s">
        <v>3223</v>
      </c>
      <c r="H38" s="592" t="s">
        <v>19</v>
      </c>
      <c r="I38" s="592" t="s">
        <v>3230</v>
      </c>
      <c r="J38" s="592">
        <v>43664</v>
      </c>
      <c r="K38" s="595" t="s">
        <v>4537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6466</v>
      </c>
      <c r="C39" s="425" t="s">
        <v>3221</v>
      </c>
      <c r="D39" s="582" t="s">
        <v>6452</v>
      </c>
      <c r="E39" s="594">
        <v>20000</v>
      </c>
      <c r="F39" s="582" t="s">
        <v>3532</v>
      </c>
      <c r="G39" s="592" t="s">
        <v>3223</v>
      </c>
      <c r="H39" s="592" t="s">
        <v>19</v>
      </c>
      <c r="I39" s="592" t="s">
        <v>3230</v>
      </c>
      <c r="J39" s="592">
        <v>43559</v>
      </c>
      <c r="K39" s="595" t="s">
        <v>4537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6472</v>
      </c>
      <c r="C40" s="425" t="s">
        <v>3221</v>
      </c>
      <c r="D40" s="582" t="s">
        <v>6452</v>
      </c>
      <c r="E40" s="594">
        <v>75000</v>
      </c>
      <c r="F40" s="582" t="s">
        <v>3694</v>
      </c>
      <c r="G40" s="592" t="s">
        <v>3223</v>
      </c>
      <c r="H40" s="592" t="s">
        <v>19</v>
      </c>
      <c r="I40" s="592" t="s">
        <v>3224</v>
      </c>
      <c r="J40" s="592">
        <v>43699</v>
      </c>
      <c r="K40" s="595" t="s">
        <v>4537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6466</v>
      </c>
      <c r="C41" s="425" t="s">
        <v>3221</v>
      </c>
      <c r="D41" s="582" t="s">
        <v>6452</v>
      </c>
      <c r="E41" s="594">
        <v>2000</v>
      </c>
      <c r="F41" s="582" t="s">
        <v>3532</v>
      </c>
      <c r="G41" s="592" t="s">
        <v>3223</v>
      </c>
      <c r="H41" s="592" t="s">
        <v>19</v>
      </c>
      <c r="I41" s="592" t="s">
        <v>3230</v>
      </c>
      <c r="J41" s="592">
        <v>43559</v>
      </c>
      <c r="K41" s="595" t="s">
        <v>4537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6473</v>
      </c>
      <c r="C42" s="425" t="s">
        <v>3221</v>
      </c>
      <c r="D42" s="582" t="s">
        <v>6452</v>
      </c>
      <c r="E42" s="594">
        <v>2000</v>
      </c>
      <c r="F42" s="582" t="s">
        <v>3801</v>
      </c>
      <c r="G42" s="592" t="s">
        <v>3223</v>
      </c>
      <c r="H42" s="592" t="s">
        <v>19</v>
      </c>
      <c r="I42" s="592" t="s">
        <v>3224</v>
      </c>
      <c r="J42" s="592">
        <v>43717</v>
      </c>
      <c r="K42" s="595" t="s">
        <v>4537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6474</v>
      </c>
      <c r="C43" s="425" t="s">
        <v>3221</v>
      </c>
      <c r="D43" s="582" t="s">
        <v>6452</v>
      </c>
      <c r="E43" s="600">
        <v>1000</v>
      </c>
      <c r="F43" s="582" t="s">
        <v>3739</v>
      </c>
      <c r="G43" s="592" t="s">
        <v>3223</v>
      </c>
      <c r="H43" s="592" t="s">
        <v>19</v>
      </c>
      <c r="I43" s="592" t="s">
        <v>3224</v>
      </c>
      <c r="J43" s="592">
        <v>43894</v>
      </c>
      <c r="K43" s="595" t="s">
        <v>4154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6470</v>
      </c>
      <c r="C44" s="425" t="s">
        <v>3221</v>
      </c>
      <c r="D44" s="582" t="s">
        <v>6452</v>
      </c>
      <c r="E44" s="594">
        <v>60000</v>
      </c>
      <c r="F44" s="582" t="s">
        <v>3838</v>
      </c>
      <c r="G44" s="592" t="s">
        <v>3223</v>
      </c>
      <c r="H44" s="592" t="s">
        <v>19</v>
      </c>
      <c r="I44" s="592" t="s">
        <v>3224</v>
      </c>
      <c r="J44" s="592">
        <v>43738</v>
      </c>
      <c r="K44" s="595" t="s">
        <v>4158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6475</v>
      </c>
      <c r="C45" s="425" t="s">
        <v>3221</v>
      </c>
      <c r="D45" s="582" t="s">
        <v>6452</v>
      </c>
      <c r="E45" s="594">
        <v>20000</v>
      </c>
      <c r="F45" s="582" t="s">
        <v>3397</v>
      </c>
      <c r="G45" s="592" t="s">
        <v>3223</v>
      </c>
      <c r="H45" s="592" t="s">
        <v>19</v>
      </c>
      <c r="I45" s="592" t="s">
        <v>3230</v>
      </c>
      <c r="J45" s="592">
        <v>43913</v>
      </c>
      <c r="K45" s="595" t="s">
        <v>4143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6471</v>
      </c>
      <c r="C46" s="425" t="s">
        <v>17</v>
      </c>
      <c r="D46" s="582" t="s">
        <v>6452</v>
      </c>
      <c r="E46" s="594">
        <v>20000</v>
      </c>
      <c r="F46" s="582" t="s">
        <v>5460</v>
      </c>
      <c r="G46" s="582" t="s">
        <v>3223</v>
      </c>
      <c r="H46" s="582" t="s">
        <v>19</v>
      </c>
      <c r="I46" s="582" t="s">
        <v>3223</v>
      </c>
      <c r="J46" s="592">
        <v>44225</v>
      </c>
      <c r="K46" s="598" t="s">
        <v>4143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6470</v>
      </c>
      <c r="C47" s="425" t="s">
        <v>3221</v>
      </c>
      <c r="D47" s="582" t="s">
        <v>6452</v>
      </c>
      <c r="E47" s="594">
        <v>6000</v>
      </c>
      <c r="F47" s="582" t="s">
        <v>3838</v>
      </c>
      <c r="G47" s="592" t="s">
        <v>3223</v>
      </c>
      <c r="H47" s="592" t="s">
        <v>19</v>
      </c>
      <c r="I47" s="592" t="s">
        <v>3224</v>
      </c>
      <c r="J47" s="592">
        <v>43738</v>
      </c>
      <c r="K47" s="595" t="s">
        <v>4158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6458</v>
      </c>
      <c r="C48" s="425" t="s">
        <v>3221</v>
      </c>
      <c r="D48" s="582" t="s">
        <v>6452</v>
      </c>
      <c r="E48" s="594">
        <v>10000</v>
      </c>
      <c r="F48" s="582" t="s">
        <v>3487</v>
      </c>
      <c r="G48" s="592" t="s">
        <v>3223</v>
      </c>
      <c r="H48" s="592" t="s">
        <v>19</v>
      </c>
      <c r="I48" s="592" t="s">
        <v>3224</v>
      </c>
      <c r="J48" s="592">
        <v>43703</v>
      </c>
      <c r="K48" s="595" t="s">
        <v>4537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6474</v>
      </c>
      <c r="C49" s="425" t="s">
        <v>3221</v>
      </c>
      <c r="D49" s="582" t="s">
        <v>6452</v>
      </c>
      <c r="E49" s="594">
        <v>7000</v>
      </c>
      <c r="F49" s="582" t="s">
        <v>3739</v>
      </c>
      <c r="G49" s="592" t="s">
        <v>3223</v>
      </c>
      <c r="H49" s="592" t="s">
        <v>19</v>
      </c>
      <c r="I49" s="592" t="s">
        <v>3224</v>
      </c>
      <c r="J49" s="592">
        <v>43894</v>
      </c>
      <c r="K49" s="595" t="s">
        <v>4154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6474</v>
      </c>
      <c r="C50" s="425" t="s">
        <v>3221</v>
      </c>
      <c r="D50" s="582" t="s">
        <v>6452</v>
      </c>
      <c r="E50" s="594">
        <v>10000</v>
      </c>
      <c r="F50" s="582" t="s">
        <v>3739</v>
      </c>
      <c r="G50" s="592" t="s">
        <v>3223</v>
      </c>
      <c r="H50" s="592" t="s">
        <v>19</v>
      </c>
      <c r="I50" s="592" t="s">
        <v>3224</v>
      </c>
      <c r="J50" s="592">
        <v>43894</v>
      </c>
      <c r="K50" s="595" t="s">
        <v>4154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6476</v>
      </c>
      <c r="C51" s="425" t="s">
        <v>3221</v>
      </c>
      <c r="D51" s="582" t="s">
        <v>6452</v>
      </c>
      <c r="E51" s="594">
        <v>1000</v>
      </c>
      <c r="F51" s="582" t="s">
        <v>3286</v>
      </c>
      <c r="G51" s="592" t="s">
        <v>3223</v>
      </c>
      <c r="H51" s="592" t="s">
        <v>19</v>
      </c>
      <c r="I51" s="592" t="s">
        <v>3224</v>
      </c>
      <c r="J51" s="592">
        <v>43867</v>
      </c>
      <c r="K51" s="595" t="s">
        <v>4143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6454</v>
      </c>
      <c r="C52" s="425" t="s">
        <v>17</v>
      </c>
      <c r="D52" s="582" t="s">
        <v>6452</v>
      </c>
      <c r="E52" s="594">
        <v>7500</v>
      </c>
      <c r="F52" s="582" t="s">
        <v>5397</v>
      </c>
      <c r="G52" s="582" t="s">
        <v>3223</v>
      </c>
      <c r="H52" s="582" t="s">
        <v>19</v>
      </c>
      <c r="I52" s="582" t="s">
        <v>3223</v>
      </c>
      <c r="J52" s="592">
        <v>43749</v>
      </c>
      <c r="K52" s="598" t="s">
        <v>4537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6472</v>
      </c>
      <c r="C53" s="425" t="s">
        <v>3221</v>
      </c>
      <c r="D53" s="582" t="s">
        <v>6452</v>
      </c>
      <c r="E53" s="594">
        <v>50000</v>
      </c>
      <c r="F53" s="582" t="s">
        <v>3694</v>
      </c>
      <c r="G53" s="592" t="s">
        <v>3223</v>
      </c>
      <c r="H53" s="592" t="s">
        <v>19</v>
      </c>
      <c r="I53" s="592" t="s">
        <v>3224</v>
      </c>
      <c r="J53" s="592">
        <v>43699</v>
      </c>
      <c r="K53" s="595" t="s">
        <v>4537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6463</v>
      </c>
      <c r="C54" s="425" t="s">
        <v>17</v>
      </c>
      <c r="D54" s="582" t="s">
        <v>6452</v>
      </c>
      <c r="E54" s="594">
        <v>20000</v>
      </c>
      <c r="F54" s="582" t="s">
        <v>5013</v>
      </c>
      <c r="G54" s="582" t="s">
        <v>3223</v>
      </c>
      <c r="H54" s="582" t="s">
        <v>19</v>
      </c>
      <c r="I54" s="582" t="s">
        <v>3223</v>
      </c>
      <c r="J54" s="592">
        <v>44252</v>
      </c>
      <c r="K54" s="598" t="s">
        <v>4154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4039</v>
      </c>
      <c r="C55" s="425" t="s">
        <v>6477</v>
      </c>
      <c r="D55" s="582" t="s">
        <v>6452</v>
      </c>
      <c r="E55" s="594">
        <v>10000</v>
      </c>
      <c r="F55" s="582" t="s">
        <v>4038</v>
      </c>
      <c r="G55" s="582" t="s">
        <v>18</v>
      </c>
      <c r="H55" s="582" t="s">
        <v>19</v>
      </c>
      <c r="I55" s="582" t="s">
        <v>2788</v>
      </c>
      <c r="J55" s="592">
        <v>43797</v>
      </c>
      <c r="K55" s="595" t="s">
        <v>4154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6466</v>
      </c>
      <c r="C56" s="425" t="s">
        <v>3221</v>
      </c>
      <c r="D56" s="582" t="s">
        <v>6452</v>
      </c>
      <c r="E56" s="594">
        <v>973440.75</v>
      </c>
      <c r="F56" s="582" t="s">
        <v>3532</v>
      </c>
      <c r="G56" s="592" t="s">
        <v>3223</v>
      </c>
      <c r="H56" s="592" t="s">
        <v>19</v>
      </c>
      <c r="I56" s="592" t="s">
        <v>3230</v>
      </c>
      <c r="J56" s="592">
        <v>43559</v>
      </c>
      <c r="K56" s="595" t="s">
        <v>4537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6458</v>
      </c>
      <c r="C57" s="425" t="s">
        <v>3221</v>
      </c>
      <c r="D57" s="582" t="s">
        <v>6452</v>
      </c>
      <c r="E57" s="594">
        <v>7000</v>
      </c>
      <c r="F57" s="582" t="s">
        <v>3487</v>
      </c>
      <c r="G57" s="592" t="s">
        <v>3223</v>
      </c>
      <c r="H57" s="592" t="s">
        <v>19</v>
      </c>
      <c r="I57" s="592" t="s">
        <v>3224</v>
      </c>
      <c r="J57" s="592">
        <v>43703</v>
      </c>
      <c r="K57" s="595" t="s">
        <v>4537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6474</v>
      </c>
      <c r="C58" s="425" t="s">
        <v>3221</v>
      </c>
      <c r="D58" s="582" t="s">
        <v>6452</v>
      </c>
      <c r="E58" s="594">
        <v>180000</v>
      </c>
      <c r="F58" s="582" t="s">
        <v>3739</v>
      </c>
      <c r="G58" s="592" t="s">
        <v>3223</v>
      </c>
      <c r="H58" s="592" t="s">
        <v>19</v>
      </c>
      <c r="I58" s="592" t="s">
        <v>3224</v>
      </c>
      <c r="J58" s="592">
        <v>43894</v>
      </c>
      <c r="K58" s="595" t="s">
        <v>4154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6465</v>
      </c>
      <c r="C59" s="425" t="s">
        <v>3221</v>
      </c>
      <c r="D59" s="582" t="s">
        <v>6452</v>
      </c>
      <c r="E59" s="594">
        <v>10701</v>
      </c>
      <c r="F59" s="582" t="s">
        <v>3548</v>
      </c>
      <c r="G59" s="592" t="s">
        <v>3223</v>
      </c>
      <c r="H59" s="592" t="s">
        <v>19</v>
      </c>
      <c r="I59" s="592" t="s">
        <v>3230</v>
      </c>
      <c r="J59" s="592">
        <v>43664</v>
      </c>
      <c r="K59" s="595" t="s">
        <v>4537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6476</v>
      </c>
      <c r="C60" s="425" t="s">
        <v>3221</v>
      </c>
      <c r="D60" s="582" t="s">
        <v>6452</v>
      </c>
      <c r="E60" s="594">
        <v>2000</v>
      </c>
      <c r="F60" s="582" t="s">
        <v>3286</v>
      </c>
      <c r="G60" s="592" t="s">
        <v>3223</v>
      </c>
      <c r="H60" s="592" t="s">
        <v>19</v>
      </c>
      <c r="I60" s="592" t="s">
        <v>3224</v>
      </c>
      <c r="J60" s="592">
        <v>43867</v>
      </c>
      <c r="K60" s="595" t="s">
        <v>4143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6472</v>
      </c>
      <c r="C61" s="425" t="s">
        <v>3221</v>
      </c>
      <c r="D61" s="582" t="s">
        <v>6452</v>
      </c>
      <c r="E61" s="594">
        <v>200000</v>
      </c>
      <c r="F61" s="582" t="s">
        <v>3694</v>
      </c>
      <c r="G61" s="592" t="s">
        <v>3223</v>
      </c>
      <c r="H61" s="592" t="s">
        <v>19</v>
      </c>
      <c r="I61" s="592" t="s">
        <v>3224</v>
      </c>
      <c r="J61" s="592">
        <v>43699</v>
      </c>
      <c r="K61" s="595" t="s">
        <v>4537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6458</v>
      </c>
      <c r="C62" s="425" t="s">
        <v>3221</v>
      </c>
      <c r="D62" s="582" t="s">
        <v>6452</v>
      </c>
      <c r="E62" s="594">
        <v>6000</v>
      </c>
      <c r="F62" s="582" t="s">
        <v>3487</v>
      </c>
      <c r="G62" s="592" t="s">
        <v>3223</v>
      </c>
      <c r="H62" s="592" t="s">
        <v>19</v>
      </c>
      <c r="I62" s="592" t="s">
        <v>3224</v>
      </c>
      <c r="J62" s="592">
        <v>43703</v>
      </c>
      <c r="K62" s="595" t="s">
        <v>4537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6466</v>
      </c>
      <c r="C63" s="425" t="s">
        <v>3221</v>
      </c>
      <c r="D63" s="582" t="s">
        <v>6452</v>
      </c>
      <c r="E63" s="594">
        <v>10000</v>
      </c>
      <c r="F63" s="582" t="s">
        <v>3532</v>
      </c>
      <c r="G63" s="592" t="s">
        <v>3223</v>
      </c>
      <c r="H63" s="592" t="s">
        <v>19</v>
      </c>
      <c r="I63" s="592" t="s">
        <v>3230</v>
      </c>
      <c r="J63" s="592">
        <v>43559</v>
      </c>
      <c r="K63" s="595" t="s">
        <v>4537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6478</v>
      </c>
      <c r="C64" s="425" t="s">
        <v>3221</v>
      </c>
      <c r="D64" s="582" t="s">
        <v>6452</v>
      </c>
      <c r="E64" s="594">
        <v>20000</v>
      </c>
      <c r="F64" s="582" t="s">
        <v>3772</v>
      </c>
      <c r="G64" s="592" t="s">
        <v>3223</v>
      </c>
      <c r="H64" s="592" t="s">
        <v>19</v>
      </c>
      <c r="I64" s="592" t="s">
        <v>3230</v>
      </c>
      <c r="J64" s="592">
        <v>43607</v>
      </c>
      <c r="K64" s="595" t="s">
        <v>4537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6479</v>
      </c>
      <c r="C65" s="425" t="s">
        <v>3221</v>
      </c>
      <c r="D65" s="582" t="s">
        <v>6452</v>
      </c>
      <c r="E65" s="594">
        <v>6000</v>
      </c>
      <c r="F65" s="582" t="s">
        <v>3643</v>
      </c>
      <c r="G65" s="592" t="s">
        <v>3223</v>
      </c>
      <c r="H65" s="592" t="s">
        <v>19</v>
      </c>
      <c r="I65" s="592" t="s">
        <v>3224</v>
      </c>
      <c r="J65" s="592">
        <v>43564</v>
      </c>
      <c r="K65" s="595" t="s">
        <v>4158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6474</v>
      </c>
      <c r="C66" s="425" t="s">
        <v>3221</v>
      </c>
      <c r="D66" s="582" t="s">
        <v>6452</v>
      </c>
      <c r="E66" s="594">
        <v>3000</v>
      </c>
      <c r="F66" s="582" t="s">
        <v>3739</v>
      </c>
      <c r="G66" s="592" t="s">
        <v>3223</v>
      </c>
      <c r="H66" s="592" t="s">
        <v>19</v>
      </c>
      <c r="I66" s="592" t="s">
        <v>3224</v>
      </c>
      <c r="J66" s="592">
        <v>43894</v>
      </c>
      <c r="K66" s="595" t="s">
        <v>4154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6480</v>
      </c>
      <c r="C67" s="425" t="s">
        <v>17</v>
      </c>
      <c r="D67" s="582" t="s">
        <v>6452</v>
      </c>
      <c r="E67" s="594">
        <v>14000</v>
      </c>
      <c r="F67" s="582" t="s">
        <v>5657</v>
      </c>
      <c r="G67" s="582" t="s">
        <v>3223</v>
      </c>
      <c r="H67" s="582" t="s">
        <v>19</v>
      </c>
      <c r="I67" s="582" t="s">
        <v>3223</v>
      </c>
      <c r="J67" s="592">
        <v>44216</v>
      </c>
      <c r="K67" s="598" t="s">
        <v>4143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6468</v>
      </c>
      <c r="C68" s="582" t="s">
        <v>3221</v>
      </c>
      <c r="D68" s="582" t="s">
        <v>283</v>
      </c>
      <c r="E68" s="594">
        <v>0</v>
      </c>
      <c r="F68" s="582" t="s">
        <v>3359</v>
      </c>
      <c r="G68" s="592" t="s">
        <v>3223</v>
      </c>
      <c r="H68" s="592" t="s">
        <v>19</v>
      </c>
      <c r="I68" s="592" t="s">
        <v>3224</v>
      </c>
      <c r="J68" s="592">
        <v>43453</v>
      </c>
      <c r="K68" s="595" t="s">
        <v>4158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6481</v>
      </c>
      <c r="C69" s="582" t="s">
        <v>3221</v>
      </c>
      <c r="D69" s="582" t="s">
        <v>283</v>
      </c>
      <c r="E69" s="594">
        <v>76468.36</v>
      </c>
      <c r="F69" s="582" t="s">
        <v>3606</v>
      </c>
      <c r="G69" s="592" t="s">
        <v>3223</v>
      </c>
      <c r="H69" s="592" t="s">
        <v>19</v>
      </c>
      <c r="I69" s="592" t="s">
        <v>3230</v>
      </c>
      <c r="J69" s="592">
        <v>43853</v>
      </c>
      <c r="K69" s="595" t="s">
        <v>4154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6482</v>
      </c>
      <c r="C70" s="582" t="s">
        <v>3221</v>
      </c>
      <c r="D70" s="582" t="s">
        <v>283</v>
      </c>
      <c r="E70" s="594">
        <v>36013.410000000003</v>
      </c>
      <c r="F70" s="582" t="s">
        <v>3359</v>
      </c>
      <c r="G70" s="592" t="s">
        <v>3223</v>
      </c>
      <c r="H70" s="592" t="s">
        <v>19</v>
      </c>
      <c r="I70" s="592" t="s">
        <v>3224</v>
      </c>
      <c r="J70" s="592">
        <v>43997</v>
      </c>
      <c r="K70" s="595" t="s">
        <v>4143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6473</v>
      </c>
      <c r="C71" s="425" t="s">
        <v>3221</v>
      </c>
      <c r="D71" s="582" t="s">
        <v>6452</v>
      </c>
      <c r="E71" s="594">
        <v>100000</v>
      </c>
      <c r="F71" s="582" t="s">
        <v>3801</v>
      </c>
      <c r="G71" s="592" t="s">
        <v>3223</v>
      </c>
      <c r="H71" s="592" t="s">
        <v>19</v>
      </c>
      <c r="I71" s="592" t="s">
        <v>3224</v>
      </c>
      <c r="J71" s="592">
        <v>43717</v>
      </c>
      <c r="K71" s="595" t="s">
        <v>4537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6472</v>
      </c>
      <c r="C72" s="425" t="s">
        <v>3221</v>
      </c>
      <c r="D72" s="582" t="s">
        <v>6452</v>
      </c>
      <c r="E72" s="594">
        <v>10000</v>
      </c>
      <c r="F72" s="582" t="s">
        <v>3694</v>
      </c>
      <c r="G72" s="592" t="s">
        <v>3223</v>
      </c>
      <c r="H72" s="592" t="s">
        <v>19</v>
      </c>
      <c r="I72" s="592" t="s">
        <v>3224</v>
      </c>
      <c r="J72" s="592">
        <v>43699</v>
      </c>
      <c r="K72" s="595" t="s">
        <v>4537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6479</v>
      </c>
      <c r="C73" s="425" t="s">
        <v>3221</v>
      </c>
      <c r="D73" s="582" t="s">
        <v>6452</v>
      </c>
      <c r="E73" s="594">
        <v>7000</v>
      </c>
      <c r="F73" s="582" t="s">
        <v>3643</v>
      </c>
      <c r="G73" s="592" t="s">
        <v>3223</v>
      </c>
      <c r="H73" s="592" t="s">
        <v>19</v>
      </c>
      <c r="I73" s="592" t="s">
        <v>3224</v>
      </c>
      <c r="J73" s="592">
        <v>43564</v>
      </c>
      <c r="K73" s="595" t="s">
        <v>4158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6479</v>
      </c>
      <c r="C74" s="425" t="s">
        <v>3221</v>
      </c>
      <c r="D74" s="582" t="s">
        <v>6452</v>
      </c>
      <c r="E74" s="594">
        <v>9000</v>
      </c>
      <c r="F74" s="582" t="s">
        <v>3643</v>
      </c>
      <c r="G74" s="592" t="s">
        <v>3223</v>
      </c>
      <c r="H74" s="592" t="s">
        <v>19</v>
      </c>
      <c r="I74" s="592" t="s">
        <v>3224</v>
      </c>
      <c r="J74" s="592">
        <v>43564</v>
      </c>
      <c r="K74" s="595" t="s">
        <v>4158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6466</v>
      </c>
      <c r="C75" s="425" t="s">
        <v>3221</v>
      </c>
      <c r="D75" s="582" t="s">
        <v>6452</v>
      </c>
      <c r="E75" s="594">
        <v>10000</v>
      </c>
      <c r="F75" s="582" t="s">
        <v>3532</v>
      </c>
      <c r="G75" s="592" t="s">
        <v>3223</v>
      </c>
      <c r="H75" s="592" t="s">
        <v>19</v>
      </c>
      <c r="I75" s="592" t="s">
        <v>3230</v>
      </c>
      <c r="J75" s="592">
        <v>43559</v>
      </c>
      <c r="K75" s="595" t="s">
        <v>4537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6483</v>
      </c>
      <c r="C76" s="582" t="s">
        <v>3221</v>
      </c>
      <c r="D76" s="582" t="s">
        <v>283</v>
      </c>
      <c r="E76" s="594">
        <v>120144.24</v>
      </c>
      <c r="F76" s="582" t="s">
        <v>3509</v>
      </c>
      <c r="G76" s="592" t="s">
        <v>3223</v>
      </c>
      <c r="H76" s="592" t="s">
        <v>19</v>
      </c>
      <c r="I76" s="592" t="s">
        <v>3230</v>
      </c>
      <c r="J76" s="592">
        <v>43822</v>
      </c>
      <c r="K76" s="595" t="s">
        <v>4143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6474</v>
      </c>
      <c r="C77" s="425" t="s">
        <v>3221</v>
      </c>
      <c r="D77" s="582" t="s">
        <v>6452</v>
      </c>
      <c r="E77" s="594">
        <v>160000</v>
      </c>
      <c r="F77" s="582" t="s">
        <v>3739</v>
      </c>
      <c r="G77" s="592" t="s">
        <v>3223</v>
      </c>
      <c r="H77" s="592" t="s">
        <v>19</v>
      </c>
      <c r="I77" s="592" t="s">
        <v>3224</v>
      </c>
      <c r="J77" s="592">
        <v>43894</v>
      </c>
      <c r="K77" s="595" t="s">
        <v>4154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6460</v>
      </c>
      <c r="C78" s="425" t="s">
        <v>3221</v>
      </c>
      <c r="D78" s="582" t="s">
        <v>6452</v>
      </c>
      <c r="E78" s="594">
        <v>2500</v>
      </c>
      <c r="F78" s="582" t="s">
        <v>3524</v>
      </c>
      <c r="G78" s="592" t="s">
        <v>3223</v>
      </c>
      <c r="H78" s="592" t="s">
        <v>19</v>
      </c>
      <c r="I78" s="592" t="s">
        <v>3224</v>
      </c>
      <c r="J78" s="592">
        <v>43605</v>
      </c>
      <c r="K78" s="595" t="s">
        <v>4154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6458</v>
      </c>
      <c r="C79" s="425" t="s">
        <v>3221</v>
      </c>
      <c r="D79" s="582" t="s">
        <v>6452</v>
      </c>
      <c r="E79" s="594">
        <v>11000</v>
      </c>
      <c r="F79" s="582" t="s">
        <v>3487</v>
      </c>
      <c r="G79" s="592" t="s">
        <v>3223</v>
      </c>
      <c r="H79" s="592" t="s">
        <v>19</v>
      </c>
      <c r="I79" s="592" t="s">
        <v>3224</v>
      </c>
      <c r="J79" s="592">
        <v>43703</v>
      </c>
      <c r="K79" s="595" t="s">
        <v>4537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6480</v>
      </c>
      <c r="C80" s="582" t="s">
        <v>17</v>
      </c>
      <c r="D80" s="582" t="s">
        <v>283</v>
      </c>
      <c r="E80" s="594">
        <v>0</v>
      </c>
      <c r="F80" s="582" t="s">
        <v>5657</v>
      </c>
      <c r="G80" s="582" t="s">
        <v>3223</v>
      </c>
      <c r="H80" s="582" t="s">
        <v>19</v>
      </c>
      <c r="I80" s="582" t="s">
        <v>3223</v>
      </c>
      <c r="J80" s="592">
        <v>44216</v>
      </c>
      <c r="K80" s="598" t="s">
        <v>4143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6484</v>
      </c>
      <c r="C81" s="425" t="s">
        <v>3221</v>
      </c>
      <c r="D81" s="582" t="s">
        <v>6452</v>
      </c>
      <c r="E81" s="594">
        <v>36000</v>
      </c>
      <c r="F81" s="582" t="s">
        <v>3460</v>
      </c>
      <c r="G81" s="592" t="s">
        <v>3223</v>
      </c>
      <c r="H81" s="592" t="s">
        <v>19</v>
      </c>
      <c r="I81" s="592" t="s">
        <v>3224</v>
      </c>
      <c r="J81" s="592">
        <v>43888</v>
      </c>
      <c r="K81" s="595" t="s">
        <v>4143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6466</v>
      </c>
      <c r="C82" s="425" t="s">
        <v>3221</v>
      </c>
      <c r="D82" s="582" t="s">
        <v>6452</v>
      </c>
      <c r="E82" s="594">
        <v>100000</v>
      </c>
      <c r="F82" s="582" t="s">
        <v>3532</v>
      </c>
      <c r="G82" s="592" t="s">
        <v>3223</v>
      </c>
      <c r="H82" s="592" t="s">
        <v>19</v>
      </c>
      <c r="I82" s="592" t="s">
        <v>3230</v>
      </c>
      <c r="J82" s="592">
        <v>43559</v>
      </c>
      <c r="K82" s="595" t="s">
        <v>4537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4039</v>
      </c>
      <c r="C83" s="425" t="s">
        <v>3950</v>
      </c>
      <c r="D83" s="582" t="s">
        <v>6452</v>
      </c>
      <c r="E83" s="594">
        <v>100000</v>
      </c>
      <c r="F83" s="582" t="s">
        <v>4038</v>
      </c>
      <c r="G83" s="592" t="s">
        <v>18</v>
      </c>
      <c r="H83" s="592" t="s">
        <v>19</v>
      </c>
      <c r="I83" s="592" t="s">
        <v>2788</v>
      </c>
      <c r="J83" s="592">
        <v>43797</v>
      </c>
      <c r="K83" s="595" t="s">
        <v>4154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6485</v>
      </c>
      <c r="C84" s="425" t="s">
        <v>3221</v>
      </c>
      <c r="D84" s="582" t="s">
        <v>6452</v>
      </c>
      <c r="E84" s="594">
        <v>40078.019999999997</v>
      </c>
      <c r="F84" s="582" t="s">
        <v>3749</v>
      </c>
      <c r="G84" s="592" t="s">
        <v>3223</v>
      </c>
      <c r="H84" s="592" t="s">
        <v>19</v>
      </c>
      <c r="I84" s="592" t="s">
        <v>3224</v>
      </c>
      <c r="J84" s="592">
        <v>43840</v>
      </c>
      <c r="K84" s="595" t="s">
        <v>4154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6486</v>
      </c>
      <c r="C85" s="425" t="s">
        <v>3221</v>
      </c>
      <c r="D85" s="582" t="s">
        <v>6452</v>
      </c>
      <c r="E85" s="594">
        <v>46758.86</v>
      </c>
      <c r="F85" s="582" t="s">
        <v>3513</v>
      </c>
      <c r="G85" s="592" t="s">
        <v>3223</v>
      </c>
      <c r="H85" s="592" t="s">
        <v>19</v>
      </c>
      <c r="I85" s="592" t="s">
        <v>3224</v>
      </c>
      <c r="J85" s="592">
        <v>43620</v>
      </c>
      <c r="K85" s="595" t="s">
        <v>4158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6487</v>
      </c>
      <c r="C86" s="582" t="s">
        <v>3221</v>
      </c>
      <c r="D86" s="582" t="s">
        <v>283</v>
      </c>
      <c r="E86" s="594">
        <v>0</v>
      </c>
      <c r="F86" s="582" t="s">
        <v>3840</v>
      </c>
      <c r="G86" s="592" t="s">
        <v>3223</v>
      </c>
      <c r="H86" s="592" t="s">
        <v>19</v>
      </c>
      <c r="I86" s="592" t="s">
        <v>3224</v>
      </c>
      <c r="J86" s="592">
        <v>43538</v>
      </c>
      <c r="K86" s="595" t="s">
        <v>4537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6488</v>
      </c>
      <c r="C87" s="582" t="s">
        <v>3221</v>
      </c>
      <c r="D87" s="582" t="s">
        <v>283</v>
      </c>
      <c r="E87" s="594">
        <v>0</v>
      </c>
      <c r="F87" s="582" t="s">
        <v>3840</v>
      </c>
      <c r="G87" s="592" t="s">
        <v>3223</v>
      </c>
      <c r="H87" s="592" t="s">
        <v>19</v>
      </c>
      <c r="I87" s="592" t="s">
        <v>3224</v>
      </c>
      <c r="J87" s="592">
        <v>43538</v>
      </c>
      <c r="K87" s="595" t="s">
        <v>4158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6474</v>
      </c>
      <c r="C88" s="425" t="s">
        <v>3221</v>
      </c>
      <c r="D88" s="582" t="s">
        <v>6452</v>
      </c>
      <c r="E88" s="594">
        <v>60000</v>
      </c>
      <c r="F88" s="582" t="s">
        <v>3739</v>
      </c>
      <c r="G88" s="592" t="s">
        <v>3223</v>
      </c>
      <c r="H88" s="592" t="s">
        <v>19</v>
      </c>
      <c r="I88" s="592" t="s">
        <v>3224</v>
      </c>
      <c r="J88" s="592">
        <v>43894</v>
      </c>
      <c r="K88" s="595" t="s">
        <v>4154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6460</v>
      </c>
      <c r="C89" s="425" t="s">
        <v>3221</v>
      </c>
      <c r="D89" s="582" t="s">
        <v>6452</v>
      </c>
      <c r="E89" s="594">
        <v>211079.19</v>
      </c>
      <c r="F89" s="582" t="s">
        <v>3524</v>
      </c>
      <c r="G89" s="592" t="s">
        <v>3223</v>
      </c>
      <c r="H89" s="592" t="s">
        <v>19</v>
      </c>
      <c r="I89" s="592" t="s">
        <v>3224</v>
      </c>
      <c r="J89" s="592">
        <v>43605</v>
      </c>
      <c r="K89" s="595" t="s">
        <v>4154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6489</v>
      </c>
      <c r="C90" s="425" t="s">
        <v>3221</v>
      </c>
      <c r="D90" s="582" t="s">
        <v>6452</v>
      </c>
      <c r="E90" s="594">
        <v>7000</v>
      </c>
      <c r="F90" s="582" t="s">
        <v>3585</v>
      </c>
      <c r="G90" s="592" t="s">
        <v>3223</v>
      </c>
      <c r="H90" s="592" t="s">
        <v>19</v>
      </c>
      <c r="I90" s="592" t="s">
        <v>3224</v>
      </c>
      <c r="J90" s="592">
        <v>43732</v>
      </c>
      <c r="K90" s="595" t="s">
        <v>4537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6490</v>
      </c>
      <c r="C91" s="425" t="s">
        <v>3221</v>
      </c>
      <c r="D91" s="582" t="s">
        <v>6452</v>
      </c>
      <c r="E91" s="594">
        <v>14000</v>
      </c>
      <c r="F91" s="582" t="s">
        <v>3596</v>
      </c>
      <c r="G91" s="592" t="s">
        <v>3223</v>
      </c>
      <c r="H91" s="592" t="s">
        <v>19</v>
      </c>
      <c r="I91" s="592" t="s">
        <v>3224</v>
      </c>
      <c r="J91" s="592">
        <v>43620</v>
      </c>
      <c r="K91" s="595" t="s">
        <v>4143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6491</v>
      </c>
      <c r="C92" s="425" t="s">
        <v>17</v>
      </c>
      <c r="D92" s="582" t="s">
        <v>6452</v>
      </c>
      <c r="E92" s="594">
        <v>10000</v>
      </c>
      <c r="F92" s="582" t="s">
        <v>3596</v>
      </c>
      <c r="G92" s="582" t="s">
        <v>3223</v>
      </c>
      <c r="H92" s="582" t="s">
        <v>19</v>
      </c>
      <c r="I92" s="582" t="s">
        <v>3223</v>
      </c>
      <c r="J92" s="592">
        <v>43700</v>
      </c>
      <c r="K92" s="598" t="s">
        <v>4143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6475</v>
      </c>
      <c r="C93" s="425" t="s">
        <v>3221</v>
      </c>
      <c r="D93" s="582" t="s">
        <v>1350</v>
      </c>
      <c r="E93" s="594">
        <v>30000</v>
      </c>
      <c r="F93" s="582" t="s">
        <v>3397</v>
      </c>
      <c r="G93" s="592" t="s">
        <v>3223</v>
      </c>
      <c r="H93" s="592" t="s">
        <v>19</v>
      </c>
      <c r="I93" s="592" t="s">
        <v>3230</v>
      </c>
      <c r="J93" s="592">
        <v>43913</v>
      </c>
      <c r="K93" s="595" t="s">
        <v>4143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6492</v>
      </c>
      <c r="C94" s="425" t="s">
        <v>3221</v>
      </c>
      <c r="D94" s="582" t="s">
        <v>1350</v>
      </c>
      <c r="E94" s="594">
        <v>20000</v>
      </c>
      <c r="F94" s="582" t="s">
        <v>3686</v>
      </c>
      <c r="G94" s="592" t="s">
        <v>3289</v>
      </c>
      <c r="H94" s="592" t="s">
        <v>19</v>
      </c>
      <c r="I94" s="592" t="s">
        <v>3289</v>
      </c>
      <c r="J94" s="592">
        <v>43441</v>
      </c>
      <c r="K94" s="595" t="s">
        <v>4158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6490</v>
      </c>
      <c r="C95" s="425" t="s">
        <v>3221</v>
      </c>
      <c r="D95" s="582" t="s">
        <v>6452</v>
      </c>
      <c r="E95" s="594">
        <v>3500</v>
      </c>
      <c r="F95" s="582" t="s">
        <v>3596</v>
      </c>
      <c r="G95" s="592" t="s">
        <v>3223</v>
      </c>
      <c r="H95" s="592" t="s">
        <v>19</v>
      </c>
      <c r="I95" s="592" t="s">
        <v>3224</v>
      </c>
      <c r="J95" s="592">
        <v>43620</v>
      </c>
      <c r="K95" s="595" t="s">
        <v>4143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6486</v>
      </c>
      <c r="C96" s="425" t="s">
        <v>3221</v>
      </c>
      <c r="D96" s="582" t="s">
        <v>1350</v>
      </c>
      <c r="E96" s="594">
        <v>7000</v>
      </c>
      <c r="F96" s="582" t="s">
        <v>3513</v>
      </c>
      <c r="G96" s="592" t="s">
        <v>3223</v>
      </c>
      <c r="H96" s="592" t="s">
        <v>19</v>
      </c>
      <c r="I96" s="592" t="s">
        <v>3224</v>
      </c>
      <c r="J96" s="592">
        <v>43620</v>
      </c>
      <c r="K96" s="595" t="s">
        <v>4158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6485</v>
      </c>
      <c r="C97" s="425" t="s">
        <v>3221</v>
      </c>
      <c r="D97" s="582" t="s">
        <v>6452</v>
      </c>
      <c r="E97" s="594">
        <v>20000</v>
      </c>
      <c r="F97" s="582" t="s">
        <v>3749</v>
      </c>
      <c r="G97" s="592" t="s">
        <v>3223</v>
      </c>
      <c r="H97" s="592" t="s">
        <v>19</v>
      </c>
      <c r="I97" s="592" t="s">
        <v>3224</v>
      </c>
      <c r="J97" s="592">
        <v>43840</v>
      </c>
      <c r="K97" s="595" t="s">
        <v>4154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6460</v>
      </c>
      <c r="C98" s="425" t="s">
        <v>3221</v>
      </c>
      <c r="D98" s="582" t="s">
        <v>6452</v>
      </c>
      <c r="E98" s="594">
        <v>5000</v>
      </c>
      <c r="F98" s="582" t="s">
        <v>3524</v>
      </c>
      <c r="G98" s="592" t="s">
        <v>3223</v>
      </c>
      <c r="H98" s="592" t="s">
        <v>19</v>
      </c>
      <c r="I98" s="592" t="s">
        <v>3224</v>
      </c>
      <c r="J98" s="592">
        <v>43605</v>
      </c>
      <c r="K98" s="595" t="s">
        <v>4154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6458</v>
      </c>
      <c r="C99" s="425" t="s">
        <v>3221</v>
      </c>
      <c r="D99" s="582" t="s">
        <v>6452</v>
      </c>
      <c r="E99" s="594">
        <v>10000</v>
      </c>
      <c r="F99" s="582" t="s">
        <v>3487</v>
      </c>
      <c r="G99" s="592" t="s">
        <v>3223</v>
      </c>
      <c r="H99" s="592" t="s">
        <v>19</v>
      </c>
      <c r="I99" s="592" t="s">
        <v>3224</v>
      </c>
      <c r="J99" s="592">
        <v>43703</v>
      </c>
      <c r="K99" s="595" t="s">
        <v>4537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6493</v>
      </c>
      <c r="C100" s="582" t="s">
        <v>3221</v>
      </c>
      <c r="D100" s="582" t="s">
        <v>283</v>
      </c>
      <c r="E100" s="594">
        <v>0</v>
      </c>
      <c r="F100" s="582" t="s">
        <v>6494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6484</v>
      </c>
      <c r="C101" s="425" t="s">
        <v>3221</v>
      </c>
      <c r="D101" s="582" t="s">
        <v>6452</v>
      </c>
      <c r="E101" s="594">
        <v>151239.98000000001</v>
      </c>
      <c r="F101" s="582" t="s">
        <v>3460</v>
      </c>
      <c r="G101" s="592" t="s">
        <v>3223</v>
      </c>
      <c r="H101" s="592" t="s">
        <v>19</v>
      </c>
      <c r="I101" s="592" t="s">
        <v>3224</v>
      </c>
      <c r="J101" s="592">
        <v>43888</v>
      </c>
      <c r="K101" s="595" t="s">
        <v>4143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3966</v>
      </c>
      <c r="C102" s="425" t="s">
        <v>3950</v>
      </c>
      <c r="D102" s="582" t="s">
        <v>6452</v>
      </c>
      <c r="E102" s="594">
        <v>10000</v>
      </c>
      <c r="F102" s="582" t="s">
        <v>608</v>
      </c>
      <c r="G102" s="592" t="s">
        <v>18</v>
      </c>
      <c r="H102" s="592" t="s">
        <v>19</v>
      </c>
      <c r="I102" s="592" t="s">
        <v>3371</v>
      </c>
      <c r="J102" s="592">
        <v>43934</v>
      </c>
      <c r="K102" s="595" t="s">
        <v>4137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6495</v>
      </c>
      <c r="C103" s="582" t="s">
        <v>17</v>
      </c>
      <c r="D103" s="582" t="s">
        <v>283</v>
      </c>
      <c r="E103" s="594">
        <v>0</v>
      </c>
      <c r="F103" s="582" t="s">
        <v>4289</v>
      </c>
      <c r="G103" s="582" t="s">
        <v>3223</v>
      </c>
      <c r="H103" s="582" t="s">
        <v>19</v>
      </c>
      <c r="I103" s="582" t="s">
        <v>3223</v>
      </c>
      <c r="J103" s="592">
        <v>43838</v>
      </c>
      <c r="K103" s="598" t="s">
        <v>4290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4034</v>
      </c>
      <c r="C104" s="425" t="s">
        <v>3950</v>
      </c>
      <c r="D104" s="582" t="s">
        <v>6452</v>
      </c>
      <c r="E104" s="594">
        <v>10000</v>
      </c>
      <c r="F104" s="582" t="s">
        <v>4033</v>
      </c>
      <c r="G104" s="592" t="s">
        <v>18</v>
      </c>
      <c r="H104" s="592" t="s">
        <v>19</v>
      </c>
      <c r="I104" s="592" t="s">
        <v>3371</v>
      </c>
      <c r="J104" s="592">
        <v>43635</v>
      </c>
      <c r="K104" s="595" t="s">
        <v>4537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6496</v>
      </c>
      <c r="C105" s="582" t="s">
        <v>3221</v>
      </c>
      <c r="D105" s="582" t="s">
        <v>283</v>
      </c>
      <c r="E105" s="594">
        <v>151239.98000000001</v>
      </c>
      <c r="F105" s="582" t="s">
        <v>3743</v>
      </c>
      <c r="G105" s="592" t="s">
        <v>3223</v>
      </c>
      <c r="H105" s="592" t="s">
        <v>19</v>
      </c>
      <c r="I105" s="592" t="s">
        <v>3224</v>
      </c>
      <c r="J105" s="592">
        <v>43668</v>
      </c>
      <c r="K105" s="595" t="s">
        <v>4537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6466</v>
      </c>
      <c r="C106" s="425" t="s">
        <v>3221</v>
      </c>
      <c r="D106" s="582" t="s">
        <v>6452</v>
      </c>
      <c r="E106" s="594">
        <v>3000</v>
      </c>
      <c r="F106" s="582" t="s">
        <v>3532</v>
      </c>
      <c r="G106" s="592" t="s">
        <v>3223</v>
      </c>
      <c r="H106" s="592" t="s">
        <v>19</v>
      </c>
      <c r="I106" s="592" t="s">
        <v>3230</v>
      </c>
      <c r="J106" s="592">
        <v>43559</v>
      </c>
      <c r="K106" s="595" t="s">
        <v>4537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6451</v>
      </c>
      <c r="C107" s="425" t="s">
        <v>3221</v>
      </c>
      <c r="D107" s="582" t="s">
        <v>6452</v>
      </c>
      <c r="E107" s="594">
        <v>6500</v>
      </c>
      <c r="F107" s="582" t="s">
        <v>3762</v>
      </c>
      <c r="G107" s="592" t="s">
        <v>3223</v>
      </c>
      <c r="H107" s="592" t="s">
        <v>19</v>
      </c>
      <c r="I107" s="592" t="s">
        <v>3224</v>
      </c>
      <c r="J107" s="592">
        <v>43675</v>
      </c>
      <c r="K107" s="595" t="s">
        <v>4537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6463</v>
      </c>
      <c r="C108" s="425" t="s">
        <v>17</v>
      </c>
      <c r="D108" s="582" t="s">
        <v>6452</v>
      </c>
      <c r="E108" s="594">
        <v>10000</v>
      </c>
      <c r="F108" s="582" t="s">
        <v>5013</v>
      </c>
      <c r="G108" s="582" t="s">
        <v>3223</v>
      </c>
      <c r="H108" s="582" t="s">
        <v>19</v>
      </c>
      <c r="I108" s="582" t="s">
        <v>3223</v>
      </c>
      <c r="J108" s="592">
        <v>44252</v>
      </c>
      <c r="K108" s="598" t="s">
        <v>4154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6472</v>
      </c>
      <c r="C109" s="425" t="s">
        <v>3221</v>
      </c>
      <c r="D109" s="582" t="s">
        <v>6452</v>
      </c>
      <c r="E109" s="594">
        <v>33000</v>
      </c>
      <c r="F109" s="582" t="s">
        <v>3694</v>
      </c>
      <c r="G109" s="592" t="s">
        <v>3223</v>
      </c>
      <c r="H109" s="592" t="s">
        <v>19</v>
      </c>
      <c r="I109" s="592" t="s">
        <v>3224</v>
      </c>
      <c r="J109" s="592">
        <v>43699</v>
      </c>
      <c r="K109" s="595" t="s">
        <v>4537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6496</v>
      </c>
      <c r="C110" s="425" t="s">
        <v>3221</v>
      </c>
      <c r="D110" s="582" t="s">
        <v>1350</v>
      </c>
      <c r="E110" s="594">
        <v>5000</v>
      </c>
      <c r="F110" s="582" t="s">
        <v>3743</v>
      </c>
      <c r="G110" s="592" t="s">
        <v>3223</v>
      </c>
      <c r="H110" s="592" t="s">
        <v>19</v>
      </c>
      <c r="I110" s="592" t="s">
        <v>3224</v>
      </c>
      <c r="J110" s="592">
        <v>43668</v>
      </c>
      <c r="K110" s="595" t="s">
        <v>4537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6484</v>
      </c>
      <c r="C111" s="425" t="s">
        <v>3221</v>
      </c>
      <c r="D111" s="582" t="s">
        <v>6452</v>
      </c>
      <c r="E111" s="594">
        <v>99216.1</v>
      </c>
      <c r="F111" s="582" t="s">
        <v>3460</v>
      </c>
      <c r="G111" s="592" t="s">
        <v>3223</v>
      </c>
      <c r="H111" s="592" t="s">
        <v>19</v>
      </c>
      <c r="I111" s="592" t="s">
        <v>3224</v>
      </c>
      <c r="J111" s="592">
        <v>43888</v>
      </c>
      <c r="K111" s="595" t="s">
        <v>4143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6458</v>
      </c>
      <c r="C112" s="425" t="s">
        <v>3221</v>
      </c>
      <c r="D112" s="582" t="s">
        <v>6452</v>
      </c>
      <c r="E112" s="594">
        <v>14000</v>
      </c>
      <c r="F112" s="582" t="s">
        <v>3487</v>
      </c>
      <c r="G112" s="592" t="s">
        <v>3223</v>
      </c>
      <c r="H112" s="592" t="s">
        <v>19</v>
      </c>
      <c r="I112" s="592" t="s">
        <v>3224</v>
      </c>
      <c r="J112" s="592">
        <v>43703</v>
      </c>
      <c r="K112" s="595" t="s">
        <v>4537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6474</v>
      </c>
      <c r="C113" s="425" t="s">
        <v>3221</v>
      </c>
      <c r="D113" s="582" t="s">
        <v>6452</v>
      </c>
      <c r="E113" s="594">
        <v>9000</v>
      </c>
      <c r="F113" s="582" t="s">
        <v>3739</v>
      </c>
      <c r="G113" s="592" t="s">
        <v>3223</v>
      </c>
      <c r="H113" s="592" t="s">
        <v>19</v>
      </c>
      <c r="I113" s="592" t="s">
        <v>3224</v>
      </c>
      <c r="J113" s="592">
        <v>43894</v>
      </c>
      <c r="K113" s="595" t="s">
        <v>4154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6465</v>
      </c>
      <c r="C114" s="425" t="s">
        <v>3221</v>
      </c>
      <c r="D114" s="582" t="s">
        <v>6452</v>
      </c>
      <c r="E114" s="594">
        <v>20000</v>
      </c>
      <c r="F114" s="582" t="s">
        <v>3548</v>
      </c>
      <c r="G114" s="592" t="s">
        <v>3223</v>
      </c>
      <c r="H114" s="592" t="s">
        <v>19</v>
      </c>
      <c r="I114" s="592" t="s">
        <v>3230</v>
      </c>
      <c r="J114" s="592">
        <v>43664</v>
      </c>
      <c r="K114" s="595" t="s">
        <v>4537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6470</v>
      </c>
      <c r="C115" s="582" t="s">
        <v>3221</v>
      </c>
      <c r="D115" s="582" t="s">
        <v>283</v>
      </c>
      <c r="E115" s="594">
        <v>0</v>
      </c>
      <c r="F115" s="582" t="s">
        <v>3838</v>
      </c>
      <c r="G115" s="592" t="s">
        <v>3223</v>
      </c>
      <c r="H115" s="592" t="s">
        <v>19</v>
      </c>
      <c r="I115" s="592" t="s">
        <v>3224</v>
      </c>
      <c r="J115" s="592">
        <v>43738</v>
      </c>
      <c r="K115" s="595" t="s">
        <v>4158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6473</v>
      </c>
      <c r="C116" s="425" t="s">
        <v>3221</v>
      </c>
      <c r="D116" s="582" t="s">
        <v>6452</v>
      </c>
      <c r="E116" s="594">
        <v>200000</v>
      </c>
      <c r="F116" s="582" t="s">
        <v>3801</v>
      </c>
      <c r="G116" s="592" t="s">
        <v>3223</v>
      </c>
      <c r="H116" s="592" t="s">
        <v>19</v>
      </c>
      <c r="I116" s="592" t="s">
        <v>3224</v>
      </c>
      <c r="J116" s="592">
        <v>43717</v>
      </c>
      <c r="K116" s="595" t="s">
        <v>4537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6479</v>
      </c>
      <c r="C117" s="425" t="s">
        <v>3221</v>
      </c>
      <c r="D117" s="582" t="s">
        <v>6452</v>
      </c>
      <c r="E117" s="594">
        <v>6300</v>
      </c>
      <c r="F117" s="582" t="s">
        <v>3643</v>
      </c>
      <c r="G117" s="592" t="s">
        <v>3223</v>
      </c>
      <c r="H117" s="592" t="s">
        <v>19</v>
      </c>
      <c r="I117" s="592" t="s">
        <v>3224</v>
      </c>
      <c r="J117" s="592">
        <v>43564</v>
      </c>
      <c r="K117" s="595" t="s">
        <v>4158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6455</v>
      </c>
      <c r="C118" s="582" t="s">
        <v>3221</v>
      </c>
      <c r="D118" s="582" t="s">
        <v>283</v>
      </c>
      <c r="E118" s="594">
        <v>394570.05</v>
      </c>
      <c r="F118" s="582" t="s">
        <v>3718</v>
      </c>
      <c r="G118" s="592" t="s">
        <v>3223</v>
      </c>
      <c r="H118" s="592" t="s">
        <v>19</v>
      </c>
      <c r="I118" s="592" t="s">
        <v>3224</v>
      </c>
      <c r="J118" s="592">
        <v>43700</v>
      </c>
      <c r="K118" s="595" t="s">
        <v>4537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6485</v>
      </c>
      <c r="C119" s="425" t="s">
        <v>3221</v>
      </c>
      <c r="D119" s="582" t="s">
        <v>6452</v>
      </c>
      <c r="E119" s="594">
        <v>7000</v>
      </c>
      <c r="F119" s="582" t="s">
        <v>3749</v>
      </c>
      <c r="G119" s="592" t="s">
        <v>3223</v>
      </c>
      <c r="H119" s="592" t="s">
        <v>19</v>
      </c>
      <c r="I119" s="592" t="s">
        <v>3224</v>
      </c>
      <c r="J119" s="592">
        <v>43840</v>
      </c>
      <c r="K119" s="595" t="s">
        <v>4154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6497</v>
      </c>
      <c r="C120" s="582" t="s">
        <v>3221</v>
      </c>
      <c r="D120" s="582" t="s">
        <v>283</v>
      </c>
      <c r="E120" s="594">
        <v>99216.1</v>
      </c>
      <c r="F120" s="582" t="s">
        <v>3421</v>
      </c>
      <c r="G120" s="592" t="s">
        <v>3223</v>
      </c>
      <c r="H120" s="592" t="s">
        <v>19</v>
      </c>
      <c r="I120" s="592" t="s">
        <v>3224</v>
      </c>
      <c r="J120" s="592">
        <v>43675</v>
      </c>
      <c r="K120" s="595" t="s">
        <v>4537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6460</v>
      </c>
      <c r="C121" s="425" t="s">
        <v>3221</v>
      </c>
      <c r="D121" s="582" t="s">
        <v>6452</v>
      </c>
      <c r="E121" s="594">
        <v>130000</v>
      </c>
      <c r="F121" s="582" t="s">
        <v>3524</v>
      </c>
      <c r="G121" s="592" t="s">
        <v>3223</v>
      </c>
      <c r="H121" s="592" t="s">
        <v>19</v>
      </c>
      <c r="I121" s="592" t="s">
        <v>3224</v>
      </c>
      <c r="J121" s="592">
        <v>43605</v>
      </c>
      <c r="K121" s="595" t="s">
        <v>4154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6466</v>
      </c>
      <c r="C122" s="425" t="s">
        <v>3221</v>
      </c>
      <c r="D122" s="582" t="s">
        <v>6452</v>
      </c>
      <c r="E122" s="594">
        <v>5000</v>
      </c>
      <c r="F122" s="582" t="s">
        <v>3532</v>
      </c>
      <c r="G122" s="592" t="s">
        <v>3223</v>
      </c>
      <c r="H122" s="592" t="s">
        <v>19</v>
      </c>
      <c r="I122" s="592" t="s">
        <v>3230</v>
      </c>
      <c r="J122" s="592">
        <v>43559</v>
      </c>
      <c r="K122" s="595" t="s">
        <v>4537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6454</v>
      </c>
      <c r="C123" s="425" t="s">
        <v>17</v>
      </c>
      <c r="D123" s="582" t="s">
        <v>6452</v>
      </c>
      <c r="E123" s="594">
        <v>1800</v>
      </c>
      <c r="F123" s="582" t="s">
        <v>5397</v>
      </c>
      <c r="G123" s="582" t="s">
        <v>3223</v>
      </c>
      <c r="H123" s="582" t="s">
        <v>19</v>
      </c>
      <c r="I123" s="582" t="s">
        <v>3223</v>
      </c>
      <c r="J123" s="592">
        <v>43749</v>
      </c>
      <c r="K123" s="598" t="s">
        <v>4537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6458</v>
      </c>
      <c r="C124" s="425" t="s">
        <v>3221</v>
      </c>
      <c r="D124" s="582" t="s">
        <v>6452</v>
      </c>
      <c r="E124" s="594">
        <v>20000</v>
      </c>
      <c r="F124" s="582" t="s">
        <v>3487</v>
      </c>
      <c r="G124" s="592" t="s">
        <v>3223</v>
      </c>
      <c r="H124" s="592" t="s">
        <v>19</v>
      </c>
      <c r="I124" s="592" t="s">
        <v>3224</v>
      </c>
      <c r="J124" s="592">
        <v>43703</v>
      </c>
      <c r="K124" s="595" t="s">
        <v>4537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6465</v>
      </c>
      <c r="C125" s="425" t="s">
        <v>3221</v>
      </c>
      <c r="D125" s="582" t="s">
        <v>6452</v>
      </c>
      <c r="E125" s="600">
        <v>150000</v>
      </c>
      <c r="F125" s="582" t="s">
        <v>3548</v>
      </c>
      <c r="G125" s="592" t="s">
        <v>3223</v>
      </c>
      <c r="H125" s="592" t="s">
        <v>19</v>
      </c>
      <c r="I125" s="592" t="s">
        <v>3230</v>
      </c>
      <c r="J125" s="592">
        <v>43664</v>
      </c>
      <c r="K125" s="595" t="s">
        <v>4537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6460</v>
      </c>
      <c r="C126" s="425" t="s">
        <v>3221</v>
      </c>
      <c r="D126" s="582" t="s">
        <v>6452</v>
      </c>
      <c r="E126" s="594">
        <v>20000</v>
      </c>
      <c r="F126" s="582" t="s">
        <v>3524</v>
      </c>
      <c r="G126" s="592" t="s">
        <v>3223</v>
      </c>
      <c r="H126" s="592" t="s">
        <v>19</v>
      </c>
      <c r="I126" s="592" t="s">
        <v>3224</v>
      </c>
      <c r="J126" s="592">
        <v>43605</v>
      </c>
      <c r="K126" s="595" t="s">
        <v>4154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6485</v>
      </c>
      <c r="C127" s="425" t="s">
        <v>3221</v>
      </c>
      <c r="D127" s="582" t="s">
        <v>6452</v>
      </c>
      <c r="E127" s="594">
        <v>194670.06</v>
      </c>
      <c r="F127" s="582" t="s">
        <v>3749</v>
      </c>
      <c r="G127" s="592" t="s">
        <v>3223</v>
      </c>
      <c r="H127" s="592" t="s">
        <v>19</v>
      </c>
      <c r="I127" s="592" t="s">
        <v>3224</v>
      </c>
      <c r="J127" s="592">
        <v>43840</v>
      </c>
      <c r="K127" s="595" t="s">
        <v>4154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6498</v>
      </c>
      <c r="C128" s="425" t="s">
        <v>3221</v>
      </c>
      <c r="D128" s="582" t="s">
        <v>6452</v>
      </c>
      <c r="E128" s="600">
        <v>5000</v>
      </c>
      <c r="F128" s="582" t="s">
        <v>3736</v>
      </c>
      <c r="G128" s="592" t="s">
        <v>3223</v>
      </c>
      <c r="H128" s="592" t="s">
        <v>19</v>
      </c>
      <c r="I128" s="592" t="s">
        <v>3230</v>
      </c>
      <c r="J128" s="592">
        <v>43564</v>
      </c>
      <c r="K128" s="595" t="s">
        <v>4137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6466</v>
      </c>
      <c r="C129" s="425" t="s">
        <v>3221</v>
      </c>
      <c r="D129" s="582" t="s">
        <v>6452</v>
      </c>
      <c r="E129" s="594">
        <v>14000</v>
      </c>
      <c r="F129" s="582" t="s">
        <v>3532</v>
      </c>
      <c r="G129" s="592" t="s">
        <v>3223</v>
      </c>
      <c r="H129" s="592" t="s">
        <v>19</v>
      </c>
      <c r="I129" s="592" t="s">
        <v>3230</v>
      </c>
      <c r="J129" s="592">
        <v>43559</v>
      </c>
      <c r="K129" s="595" t="s">
        <v>4537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6463</v>
      </c>
      <c r="C130" s="425" t="s">
        <v>17</v>
      </c>
      <c r="D130" s="582" t="s">
        <v>6452</v>
      </c>
      <c r="E130" s="594">
        <v>20000</v>
      </c>
      <c r="F130" s="582" t="s">
        <v>5013</v>
      </c>
      <c r="G130" s="582" t="s">
        <v>3223</v>
      </c>
      <c r="H130" s="582" t="s">
        <v>19</v>
      </c>
      <c r="I130" s="582" t="s">
        <v>3223</v>
      </c>
      <c r="J130" s="592">
        <v>44252</v>
      </c>
      <c r="K130" s="598" t="s">
        <v>4154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6484</v>
      </c>
      <c r="C131" s="425" t="s">
        <v>3221</v>
      </c>
      <c r="D131" s="582" t="s">
        <v>6452</v>
      </c>
      <c r="E131" s="594">
        <v>85486</v>
      </c>
      <c r="F131" s="582" t="s">
        <v>3460</v>
      </c>
      <c r="G131" s="592" t="s">
        <v>3223</v>
      </c>
      <c r="H131" s="592" t="s">
        <v>19</v>
      </c>
      <c r="I131" s="592" t="s">
        <v>3224</v>
      </c>
      <c r="J131" s="592">
        <v>43888</v>
      </c>
      <c r="K131" s="595" t="s">
        <v>4143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6499</v>
      </c>
      <c r="C132" s="425" t="s">
        <v>3221</v>
      </c>
      <c r="D132" s="582" t="s">
        <v>6452</v>
      </c>
      <c r="E132" s="600">
        <v>3350000</v>
      </c>
      <c r="F132" s="582" t="s">
        <v>3314</v>
      </c>
      <c r="G132" s="592" t="s">
        <v>3223</v>
      </c>
      <c r="H132" s="592" t="s">
        <v>19</v>
      </c>
      <c r="I132" s="592" t="s">
        <v>3230</v>
      </c>
      <c r="J132" s="592">
        <v>43903</v>
      </c>
      <c r="K132" s="595" t="s">
        <v>4143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6500</v>
      </c>
      <c r="C133" s="582" t="s">
        <v>17</v>
      </c>
      <c r="D133" s="582" t="s">
        <v>283</v>
      </c>
      <c r="E133" s="594">
        <v>0</v>
      </c>
      <c r="F133" s="582" t="s">
        <v>3397</v>
      </c>
      <c r="G133" s="582" t="s">
        <v>3223</v>
      </c>
      <c r="H133" s="582" t="s">
        <v>19</v>
      </c>
      <c r="I133" s="582" t="s">
        <v>3223</v>
      </c>
      <c r="J133" s="592">
        <v>44043</v>
      </c>
      <c r="K133" s="598" t="s">
        <v>4143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6501</v>
      </c>
      <c r="C134" s="425" t="s">
        <v>17</v>
      </c>
      <c r="D134" s="582" t="s">
        <v>6452</v>
      </c>
      <c r="E134" s="594">
        <v>277581.55</v>
      </c>
      <c r="F134" s="582" t="s">
        <v>5207</v>
      </c>
      <c r="G134" s="582" t="s">
        <v>3223</v>
      </c>
      <c r="H134" s="582" t="s">
        <v>19</v>
      </c>
      <c r="I134" s="582" t="s">
        <v>3223</v>
      </c>
      <c r="J134" s="592">
        <v>44068</v>
      </c>
      <c r="K134" s="598" t="s">
        <v>4143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6500</v>
      </c>
      <c r="C135" s="425" t="s">
        <v>17</v>
      </c>
      <c r="D135" s="582" t="s">
        <v>1350</v>
      </c>
      <c r="E135" s="594">
        <v>110000</v>
      </c>
      <c r="F135" s="582" t="s">
        <v>3397</v>
      </c>
      <c r="G135" s="582" t="s">
        <v>3223</v>
      </c>
      <c r="H135" s="582" t="s">
        <v>19</v>
      </c>
      <c r="I135" s="582" t="s">
        <v>3223</v>
      </c>
      <c r="J135" s="592">
        <v>44043</v>
      </c>
      <c r="K135" s="598" t="s">
        <v>4143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6475</v>
      </c>
      <c r="C136" s="582" t="s">
        <v>3221</v>
      </c>
      <c r="D136" s="582" t="s">
        <v>283</v>
      </c>
      <c r="E136" s="594">
        <v>0</v>
      </c>
      <c r="F136" s="582" t="s">
        <v>3397</v>
      </c>
      <c r="G136" s="592" t="s">
        <v>3223</v>
      </c>
      <c r="H136" s="592" t="s">
        <v>19</v>
      </c>
      <c r="I136" s="592" t="s">
        <v>3230</v>
      </c>
      <c r="J136" s="592">
        <v>43913</v>
      </c>
      <c r="K136" s="595" t="s">
        <v>4143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6463</v>
      </c>
      <c r="C137" s="425" t="s">
        <v>17</v>
      </c>
      <c r="D137" s="582" t="s">
        <v>6452</v>
      </c>
      <c r="E137" s="594">
        <v>27000</v>
      </c>
      <c r="F137" s="582" t="s">
        <v>5013</v>
      </c>
      <c r="G137" s="582" t="s">
        <v>3223</v>
      </c>
      <c r="H137" s="582" t="s">
        <v>19</v>
      </c>
      <c r="I137" s="582" t="s">
        <v>3223</v>
      </c>
      <c r="J137" s="592">
        <v>44252</v>
      </c>
      <c r="K137" s="598" t="s">
        <v>4154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6459</v>
      </c>
      <c r="C138" s="425" t="s">
        <v>3221</v>
      </c>
      <c r="D138" s="582" t="s">
        <v>6452</v>
      </c>
      <c r="E138" s="594">
        <v>50000</v>
      </c>
      <c r="F138" s="582" t="s">
        <v>3849</v>
      </c>
      <c r="G138" s="592" t="s">
        <v>3223</v>
      </c>
      <c r="H138" s="592" t="s">
        <v>19</v>
      </c>
      <c r="I138" s="592" t="s">
        <v>3224</v>
      </c>
      <c r="J138" s="592">
        <v>43567</v>
      </c>
      <c r="K138" s="595" t="s">
        <v>4143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6472</v>
      </c>
      <c r="C139" s="425" t="s">
        <v>3221</v>
      </c>
      <c r="D139" s="582" t="s">
        <v>6452</v>
      </c>
      <c r="E139" s="594">
        <v>7000</v>
      </c>
      <c r="F139" s="582" t="s">
        <v>3694</v>
      </c>
      <c r="G139" s="592" t="s">
        <v>3223</v>
      </c>
      <c r="H139" s="592" t="s">
        <v>19</v>
      </c>
      <c r="I139" s="592" t="s">
        <v>3224</v>
      </c>
      <c r="J139" s="592">
        <v>43699</v>
      </c>
      <c r="K139" s="595" t="s">
        <v>4537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6479</v>
      </c>
      <c r="C140" s="425" t="s">
        <v>3221</v>
      </c>
      <c r="D140" s="582" t="s">
        <v>6452</v>
      </c>
      <c r="E140" s="594">
        <v>14000</v>
      </c>
      <c r="F140" s="582" t="s">
        <v>3643</v>
      </c>
      <c r="G140" s="592" t="s">
        <v>3223</v>
      </c>
      <c r="H140" s="592" t="s">
        <v>19</v>
      </c>
      <c r="I140" s="592" t="s">
        <v>3224</v>
      </c>
      <c r="J140" s="592">
        <v>43564</v>
      </c>
      <c r="K140" s="595" t="s">
        <v>4158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6502</v>
      </c>
      <c r="C141" s="425" t="s">
        <v>3221</v>
      </c>
      <c r="D141" s="582" t="s">
        <v>6452</v>
      </c>
      <c r="E141" s="594">
        <v>50000</v>
      </c>
      <c r="F141" s="582" t="s">
        <v>3788</v>
      </c>
      <c r="G141" s="592" t="s">
        <v>3223</v>
      </c>
      <c r="H141" s="592" t="s">
        <v>19</v>
      </c>
      <c r="I141" s="592" t="s">
        <v>3224</v>
      </c>
      <c r="J141" s="592">
        <v>44041</v>
      </c>
      <c r="K141" s="595" t="s">
        <v>4143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6503</v>
      </c>
      <c r="C142" s="582" t="s">
        <v>17</v>
      </c>
      <c r="D142" s="582" t="s">
        <v>283</v>
      </c>
      <c r="E142" s="594">
        <v>0</v>
      </c>
      <c r="F142" s="582" t="s">
        <v>4766</v>
      </c>
      <c r="G142" s="582" t="s">
        <v>3223</v>
      </c>
      <c r="H142" s="582" t="s">
        <v>19</v>
      </c>
      <c r="I142" s="582" t="s">
        <v>3223</v>
      </c>
      <c r="J142" s="592">
        <v>43696</v>
      </c>
      <c r="K142" s="598" t="s">
        <v>4143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6503</v>
      </c>
      <c r="C143" s="425" t="s">
        <v>17</v>
      </c>
      <c r="D143" s="582" t="s">
        <v>1350</v>
      </c>
      <c r="E143" s="594">
        <v>6400</v>
      </c>
      <c r="F143" s="582" t="s">
        <v>4766</v>
      </c>
      <c r="G143" s="582" t="s">
        <v>3223</v>
      </c>
      <c r="H143" s="582" t="s">
        <v>19</v>
      </c>
      <c r="I143" s="582" t="s">
        <v>3223</v>
      </c>
      <c r="J143" s="592">
        <v>43696</v>
      </c>
      <c r="K143" s="598" t="s">
        <v>4143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6501</v>
      </c>
      <c r="C144" s="425" t="s">
        <v>17</v>
      </c>
      <c r="D144" s="582" t="s">
        <v>6452</v>
      </c>
      <c r="E144" s="594">
        <v>0</v>
      </c>
      <c r="F144" s="582" t="s">
        <v>5207</v>
      </c>
      <c r="G144" s="582" t="s">
        <v>3223</v>
      </c>
      <c r="H144" s="582" t="s">
        <v>19</v>
      </c>
      <c r="I144" s="582" t="s">
        <v>3223</v>
      </c>
      <c r="J144" s="592">
        <v>44068</v>
      </c>
      <c r="K144" s="598" t="s">
        <v>4143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6504</v>
      </c>
      <c r="C145" s="425" t="s">
        <v>3221</v>
      </c>
      <c r="D145" s="582" t="s">
        <v>6452</v>
      </c>
      <c r="E145" s="594">
        <v>27000</v>
      </c>
      <c r="F145" s="582" t="s">
        <v>3560</v>
      </c>
      <c r="G145" s="592" t="s">
        <v>3223</v>
      </c>
      <c r="H145" s="592" t="s">
        <v>19</v>
      </c>
      <c r="I145" s="592" t="s">
        <v>3224</v>
      </c>
      <c r="J145" s="592">
        <v>43711</v>
      </c>
      <c r="K145" s="595" t="s">
        <v>4537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6505</v>
      </c>
      <c r="C146" s="425" t="s">
        <v>17</v>
      </c>
      <c r="D146" s="582" t="s">
        <v>6452</v>
      </c>
      <c r="E146" s="594">
        <v>9000</v>
      </c>
      <c r="F146" s="582" t="s">
        <v>5359</v>
      </c>
      <c r="G146" s="582" t="s">
        <v>3223</v>
      </c>
      <c r="H146" s="582" t="s">
        <v>19</v>
      </c>
      <c r="I146" s="582" t="s">
        <v>3223</v>
      </c>
      <c r="J146" s="592">
        <v>44043</v>
      </c>
      <c r="K146" s="598" t="s">
        <v>4143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6466</v>
      </c>
      <c r="C147" s="425" t="s">
        <v>3221</v>
      </c>
      <c r="D147" s="582" t="s">
        <v>6452</v>
      </c>
      <c r="E147" s="594">
        <v>20000</v>
      </c>
      <c r="F147" s="582" t="s">
        <v>3532</v>
      </c>
      <c r="G147" s="592" t="s">
        <v>3223</v>
      </c>
      <c r="H147" s="592" t="s">
        <v>19</v>
      </c>
      <c r="I147" s="592" t="s">
        <v>3230</v>
      </c>
      <c r="J147" s="592">
        <v>43559</v>
      </c>
      <c r="K147" s="595" t="s">
        <v>4537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6460</v>
      </c>
      <c r="C148" s="425" t="s">
        <v>3221</v>
      </c>
      <c r="D148" s="582" t="s">
        <v>6452</v>
      </c>
      <c r="E148" s="594">
        <v>25000</v>
      </c>
      <c r="F148" s="582" t="s">
        <v>3524</v>
      </c>
      <c r="G148" s="592" t="s">
        <v>3223</v>
      </c>
      <c r="H148" s="592" t="s">
        <v>19</v>
      </c>
      <c r="I148" s="592" t="s">
        <v>3224</v>
      </c>
      <c r="J148" s="592">
        <v>43605</v>
      </c>
      <c r="K148" s="595" t="s">
        <v>4154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6454</v>
      </c>
      <c r="C149" s="425" t="s">
        <v>17</v>
      </c>
      <c r="D149" s="582" t="s">
        <v>6452</v>
      </c>
      <c r="E149" s="594">
        <v>10000</v>
      </c>
      <c r="F149" s="582" t="s">
        <v>5397</v>
      </c>
      <c r="G149" s="582" t="s">
        <v>3223</v>
      </c>
      <c r="H149" s="582" t="s">
        <v>19</v>
      </c>
      <c r="I149" s="582" t="s">
        <v>3223</v>
      </c>
      <c r="J149" s="592">
        <v>43749</v>
      </c>
      <c r="K149" s="598" t="s">
        <v>4537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6465</v>
      </c>
      <c r="C150" s="425" t="s">
        <v>3221</v>
      </c>
      <c r="D150" s="582" t="s">
        <v>6452</v>
      </c>
      <c r="E150" s="594">
        <v>10000</v>
      </c>
      <c r="F150" s="582" t="s">
        <v>3548</v>
      </c>
      <c r="G150" s="592" t="s">
        <v>3223</v>
      </c>
      <c r="H150" s="592" t="s">
        <v>19</v>
      </c>
      <c r="I150" s="592" t="s">
        <v>3230</v>
      </c>
      <c r="J150" s="592">
        <v>43664</v>
      </c>
      <c r="K150" s="595" t="s">
        <v>4537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4020</v>
      </c>
      <c r="C151" s="425" t="s">
        <v>3950</v>
      </c>
      <c r="D151" s="582" t="s">
        <v>1350</v>
      </c>
      <c r="E151" s="594">
        <v>7000</v>
      </c>
      <c r="F151" s="582" t="s">
        <v>6506</v>
      </c>
      <c r="G151" s="592" t="s">
        <v>18</v>
      </c>
      <c r="H151" s="592" t="s">
        <v>19</v>
      </c>
      <c r="I151" s="592" t="s">
        <v>4021</v>
      </c>
      <c r="J151" s="592">
        <v>43742</v>
      </c>
      <c r="K151" s="595" t="s">
        <v>4537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6507</v>
      </c>
      <c r="C152" s="425" t="s">
        <v>3221</v>
      </c>
      <c r="D152" s="582" t="s">
        <v>6452</v>
      </c>
      <c r="E152" s="594">
        <v>10000</v>
      </c>
      <c r="F152" s="582" t="s">
        <v>3335</v>
      </c>
      <c r="G152" s="592" t="s">
        <v>3223</v>
      </c>
      <c r="H152" s="592" t="s">
        <v>19</v>
      </c>
      <c r="I152" s="592" t="s">
        <v>3224</v>
      </c>
      <c r="J152" s="592">
        <v>43707</v>
      </c>
      <c r="K152" s="595" t="s">
        <v>4158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6508</v>
      </c>
      <c r="C153" s="425" t="s">
        <v>17</v>
      </c>
      <c r="D153" s="582" t="s">
        <v>6452</v>
      </c>
      <c r="E153" s="594">
        <v>4000</v>
      </c>
      <c r="F153" s="582" t="s">
        <v>4824</v>
      </c>
      <c r="G153" s="582" t="s">
        <v>3223</v>
      </c>
      <c r="H153" s="582" t="s">
        <v>19</v>
      </c>
      <c r="I153" s="582" t="s">
        <v>3223</v>
      </c>
      <c r="J153" s="592">
        <v>43901</v>
      </c>
      <c r="K153" s="598" t="s">
        <v>4137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6458</v>
      </c>
      <c r="C154" s="425" t="s">
        <v>3221</v>
      </c>
      <c r="D154" s="582" t="s">
        <v>6452</v>
      </c>
      <c r="E154" s="594">
        <v>6000</v>
      </c>
      <c r="F154" s="582" t="s">
        <v>3487</v>
      </c>
      <c r="G154" s="592" t="s">
        <v>3223</v>
      </c>
      <c r="H154" s="592" t="s">
        <v>19</v>
      </c>
      <c r="I154" s="592" t="s">
        <v>3224</v>
      </c>
      <c r="J154" s="592">
        <v>43703</v>
      </c>
      <c r="K154" s="595" t="s">
        <v>4537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6451</v>
      </c>
      <c r="C155" s="425" t="s">
        <v>3221</v>
      </c>
      <c r="D155" s="582" t="s">
        <v>6452</v>
      </c>
      <c r="E155" s="594">
        <v>1500</v>
      </c>
      <c r="F155" s="582" t="s">
        <v>3762</v>
      </c>
      <c r="G155" s="592" t="s">
        <v>3223</v>
      </c>
      <c r="H155" s="592" t="s">
        <v>19</v>
      </c>
      <c r="I155" s="592" t="s">
        <v>3224</v>
      </c>
      <c r="J155" s="592">
        <v>43675</v>
      </c>
      <c r="K155" s="595" t="s">
        <v>4537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6472</v>
      </c>
      <c r="C156" s="582" t="s">
        <v>3221</v>
      </c>
      <c r="D156" s="582" t="s">
        <v>283</v>
      </c>
      <c r="E156" s="594">
        <v>17805.25</v>
      </c>
      <c r="F156" s="582" t="s">
        <v>3694</v>
      </c>
      <c r="G156" s="592" t="s">
        <v>3223</v>
      </c>
      <c r="H156" s="592" t="s">
        <v>19</v>
      </c>
      <c r="I156" s="592" t="s">
        <v>3224</v>
      </c>
      <c r="J156" s="592">
        <v>43699</v>
      </c>
      <c r="K156" s="595" t="s">
        <v>4537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6491</v>
      </c>
      <c r="C157" s="582" t="s">
        <v>17</v>
      </c>
      <c r="D157" s="582" t="s">
        <v>283</v>
      </c>
      <c r="E157" s="594">
        <v>0</v>
      </c>
      <c r="F157" s="582" t="s">
        <v>3596</v>
      </c>
      <c r="G157" s="582" t="s">
        <v>3223</v>
      </c>
      <c r="H157" s="582" t="s">
        <v>19</v>
      </c>
      <c r="I157" s="582" t="s">
        <v>3223</v>
      </c>
      <c r="J157" s="592">
        <v>43700</v>
      </c>
      <c r="K157" s="598" t="s">
        <v>4143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6509</v>
      </c>
      <c r="C158" s="582" t="s">
        <v>17</v>
      </c>
      <c r="D158" s="582" t="s">
        <v>283</v>
      </c>
      <c r="E158" s="594">
        <v>0</v>
      </c>
      <c r="F158" s="582" t="s">
        <v>5532</v>
      </c>
      <c r="G158" s="582" t="s">
        <v>18</v>
      </c>
      <c r="H158" s="582" t="s">
        <v>19</v>
      </c>
      <c r="I158" s="582" t="s">
        <v>5533</v>
      </c>
      <c r="J158" s="592">
        <v>43777</v>
      </c>
      <c r="K158" s="598" t="s">
        <v>4955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6485</v>
      </c>
      <c r="C159" s="425" t="s">
        <v>3221</v>
      </c>
      <c r="D159" s="582" t="s">
        <v>6452</v>
      </c>
      <c r="E159" s="594">
        <v>20000</v>
      </c>
      <c r="F159" s="582" t="s">
        <v>3749</v>
      </c>
      <c r="G159" s="592" t="s">
        <v>3223</v>
      </c>
      <c r="H159" s="592" t="s">
        <v>19</v>
      </c>
      <c r="I159" s="592" t="s">
        <v>3224</v>
      </c>
      <c r="J159" s="592">
        <v>43840</v>
      </c>
      <c r="K159" s="595" t="s">
        <v>4154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6510</v>
      </c>
      <c r="C160" s="582" t="s">
        <v>3221</v>
      </c>
      <c r="D160" s="582" t="s">
        <v>283</v>
      </c>
      <c r="E160" s="594">
        <v>379116.63</v>
      </c>
      <c r="F160" s="582" t="s">
        <v>3704</v>
      </c>
      <c r="G160" s="592" t="s">
        <v>3289</v>
      </c>
      <c r="H160" s="592" t="s">
        <v>19</v>
      </c>
      <c r="I160" s="592" t="s">
        <v>3289</v>
      </c>
      <c r="J160" s="592">
        <v>43426</v>
      </c>
      <c r="K160" s="595" t="s">
        <v>4158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6501</v>
      </c>
      <c r="C161" s="425" t="s">
        <v>17</v>
      </c>
      <c r="D161" s="582" t="s">
        <v>6452</v>
      </c>
      <c r="E161" s="594">
        <v>10000</v>
      </c>
      <c r="F161" s="582" t="s">
        <v>5207</v>
      </c>
      <c r="G161" s="582" t="s">
        <v>3223</v>
      </c>
      <c r="H161" s="582" t="s">
        <v>19</v>
      </c>
      <c r="I161" s="582" t="s">
        <v>3223</v>
      </c>
      <c r="J161" s="592">
        <v>44068</v>
      </c>
      <c r="K161" s="598" t="s">
        <v>4143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6460</v>
      </c>
      <c r="C162" s="425" t="s">
        <v>3221</v>
      </c>
      <c r="D162" s="582" t="s">
        <v>6452</v>
      </c>
      <c r="E162" s="594">
        <v>10000</v>
      </c>
      <c r="F162" s="582" t="s">
        <v>3524</v>
      </c>
      <c r="G162" s="592" t="s">
        <v>3223</v>
      </c>
      <c r="H162" s="592" t="s">
        <v>19</v>
      </c>
      <c r="I162" s="592" t="s">
        <v>3224</v>
      </c>
      <c r="J162" s="592">
        <v>43605</v>
      </c>
      <c r="K162" s="595" t="s">
        <v>4154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6479</v>
      </c>
      <c r="C163" s="425" t="s">
        <v>3221</v>
      </c>
      <c r="D163" s="582" t="s">
        <v>6452</v>
      </c>
      <c r="E163" s="594">
        <v>14000</v>
      </c>
      <c r="F163" s="582" t="s">
        <v>3643</v>
      </c>
      <c r="G163" s="592" t="s">
        <v>3223</v>
      </c>
      <c r="H163" s="592" t="s">
        <v>19</v>
      </c>
      <c r="I163" s="592" t="s">
        <v>3224</v>
      </c>
      <c r="J163" s="592">
        <v>43564</v>
      </c>
      <c r="K163" s="595" t="s">
        <v>4158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6473</v>
      </c>
      <c r="C164" s="425" t="s">
        <v>3221</v>
      </c>
      <c r="D164" s="582" t="s">
        <v>6452</v>
      </c>
      <c r="E164" s="594">
        <v>7000</v>
      </c>
      <c r="F164" s="582" t="s">
        <v>3801</v>
      </c>
      <c r="G164" s="592" t="s">
        <v>3223</v>
      </c>
      <c r="H164" s="592" t="s">
        <v>19</v>
      </c>
      <c r="I164" s="592" t="s">
        <v>3224</v>
      </c>
      <c r="J164" s="592">
        <v>43717</v>
      </c>
      <c r="K164" s="595" t="s">
        <v>4537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6501</v>
      </c>
      <c r="C165" s="425" t="s">
        <v>17</v>
      </c>
      <c r="D165" s="582" t="s">
        <v>6452</v>
      </c>
      <c r="E165" s="594">
        <v>8000</v>
      </c>
      <c r="F165" s="582" t="s">
        <v>5207</v>
      </c>
      <c r="G165" s="582" t="s">
        <v>3223</v>
      </c>
      <c r="H165" s="582" t="s">
        <v>19</v>
      </c>
      <c r="I165" s="582" t="s">
        <v>3223</v>
      </c>
      <c r="J165" s="592">
        <v>44068</v>
      </c>
      <c r="K165" s="598" t="s">
        <v>4143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6474</v>
      </c>
      <c r="C166" s="425" t="s">
        <v>3221</v>
      </c>
      <c r="D166" s="582" t="s">
        <v>6452</v>
      </c>
      <c r="E166" s="594">
        <v>140000</v>
      </c>
      <c r="F166" s="582" t="s">
        <v>3739</v>
      </c>
      <c r="G166" s="592" t="s">
        <v>3223</v>
      </c>
      <c r="H166" s="592" t="s">
        <v>19</v>
      </c>
      <c r="I166" s="592" t="s">
        <v>3224</v>
      </c>
      <c r="J166" s="592">
        <v>43894</v>
      </c>
      <c r="K166" s="595" t="s">
        <v>4154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6511</v>
      </c>
      <c r="C167" s="425" t="s">
        <v>3221</v>
      </c>
      <c r="D167" s="582" t="s">
        <v>6452</v>
      </c>
      <c r="E167" s="594">
        <v>10000</v>
      </c>
      <c r="F167" s="582" t="s">
        <v>3667</v>
      </c>
      <c r="G167" s="592" t="s">
        <v>3223</v>
      </c>
      <c r="H167" s="592" t="s">
        <v>19</v>
      </c>
      <c r="I167" s="592" t="s">
        <v>3230</v>
      </c>
      <c r="J167" s="592">
        <v>43622</v>
      </c>
      <c r="K167" s="595" t="s">
        <v>4154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6463</v>
      </c>
      <c r="C168" s="425" t="s">
        <v>17</v>
      </c>
      <c r="D168" s="582" t="s">
        <v>6452</v>
      </c>
      <c r="E168" s="594">
        <v>130000</v>
      </c>
      <c r="F168" s="582" t="s">
        <v>5013</v>
      </c>
      <c r="G168" s="582" t="s">
        <v>3223</v>
      </c>
      <c r="H168" s="582" t="s">
        <v>19</v>
      </c>
      <c r="I168" s="582" t="s">
        <v>3223</v>
      </c>
      <c r="J168" s="592">
        <v>44252</v>
      </c>
      <c r="K168" s="598" t="s">
        <v>4154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6479</v>
      </c>
      <c r="C169" s="425" t="s">
        <v>3221</v>
      </c>
      <c r="D169" s="582" t="s">
        <v>6452</v>
      </c>
      <c r="E169" s="594">
        <v>12000</v>
      </c>
      <c r="F169" s="582" t="s">
        <v>3643</v>
      </c>
      <c r="G169" s="592" t="s">
        <v>3223</v>
      </c>
      <c r="H169" s="592" t="s">
        <v>19</v>
      </c>
      <c r="I169" s="592" t="s">
        <v>3224</v>
      </c>
      <c r="J169" s="592">
        <v>43564</v>
      </c>
      <c r="K169" s="595" t="s">
        <v>4158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6460</v>
      </c>
      <c r="C170" s="425" t="s">
        <v>3221</v>
      </c>
      <c r="D170" s="582" t="s">
        <v>6452</v>
      </c>
      <c r="E170" s="594">
        <v>34182</v>
      </c>
      <c r="F170" s="582" t="s">
        <v>3524</v>
      </c>
      <c r="G170" s="592" t="s">
        <v>3223</v>
      </c>
      <c r="H170" s="592" t="s">
        <v>19</v>
      </c>
      <c r="I170" s="592" t="s">
        <v>3224</v>
      </c>
      <c r="J170" s="592">
        <v>43605</v>
      </c>
      <c r="K170" s="595" t="s">
        <v>4154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6501</v>
      </c>
      <c r="C171" s="425" t="s">
        <v>17</v>
      </c>
      <c r="D171" s="582" t="s">
        <v>6452</v>
      </c>
      <c r="E171" s="594">
        <v>20000</v>
      </c>
      <c r="F171" s="582" t="s">
        <v>5207</v>
      </c>
      <c r="G171" s="582" t="s">
        <v>3223</v>
      </c>
      <c r="H171" s="582" t="s">
        <v>19</v>
      </c>
      <c r="I171" s="582" t="s">
        <v>3223</v>
      </c>
      <c r="J171" s="592">
        <v>44068</v>
      </c>
      <c r="K171" s="598" t="s">
        <v>4143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6485</v>
      </c>
      <c r="C172" s="425" t="s">
        <v>3221</v>
      </c>
      <c r="D172" s="582" t="s">
        <v>6452</v>
      </c>
      <c r="E172" s="594">
        <v>20000</v>
      </c>
      <c r="F172" s="582" t="s">
        <v>3749</v>
      </c>
      <c r="G172" s="592" t="s">
        <v>3223</v>
      </c>
      <c r="H172" s="592" t="s">
        <v>19</v>
      </c>
      <c r="I172" s="592" t="s">
        <v>3224</v>
      </c>
      <c r="J172" s="592">
        <v>43840</v>
      </c>
      <c r="K172" s="595" t="s">
        <v>4154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6476</v>
      </c>
      <c r="C173" s="425" t="s">
        <v>3221</v>
      </c>
      <c r="D173" s="582" t="s">
        <v>6452</v>
      </c>
      <c r="E173" s="594">
        <v>3000</v>
      </c>
      <c r="F173" s="582" t="s">
        <v>3286</v>
      </c>
      <c r="G173" s="592" t="s">
        <v>3223</v>
      </c>
      <c r="H173" s="592" t="s">
        <v>19</v>
      </c>
      <c r="I173" s="592" t="s">
        <v>3224</v>
      </c>
      <c r="J173" s="592">
        <v>43867</v>
      </c>
      <c r="K173" s="595" t="s">
        <v>4143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6458</v>
      </c>
      <c r="C174" s="425" t="s">
        <v>3221</v>
      </c>
      <c r="D174" s="582" t="s">
        <v>6452</v>
      </c>
      <c r="E174" s="594">
        <v>7000</v>
      </c>
      <c r="F174" s="582" t="s">
        <v>3487</v>
      </c>
      <c r="G174" s="592" t="s">
        <v>3223</v>
      </c>
      <c r="H174" s="592" t="s">
        <v>19</v>
      </c>
      <c r="I174" s="592" t="s">
        <v>3224</v>
      </c>
      <c r="J174" s="592">
        <v>43703</v>
      </c>
      <c r="K174" s="595" t="s">
        <v>4537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6489</v>
      </c>
      <c r="C175" s="425" t="s">
        <v>3221</v>
      </c>
      <c r="D175" s="582" t="s">
        <v>6452</v>
      </c>
      <c r="E175" s="594">
        <v>10000</v>
      </c>
      <c r="F175" s="582" t="s">
        <v>3585</v>
      </c>
      <c r="G175" s="592" t="s">
        <v>3223</v>
      </c>
      <c r="H175" s="592" t="s">
        <v>19</v>
      </c>
      <c r="I175" s="592" t="s">
        <v>3224</v>
      </c>
      <c r="J175" s="592">
        <v>43732</v>
      </c>
      <c r="K175" s="595" t="s">
        <v>4537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6512</v>
      </c>
      <c r="C176" s="582" t="s">
        <v>3221</v>
      </c>
      <c r="D176" s="582" t="s">
        <v>283</v>
      </c>
      <c r="E176" s="594">
        <v>191544.71</v>
      </c>
      <c r="F176" s="582" t="s">
        <v>3821</v>
      </c>
      <c r="G176" s="592" t="s">
        <v>3289</v>
      </c>
      <c r="H176" s="592" t="s">
        <v>19</v>
      </c>
      <c r="I176" s="592" t="s">
        <v>3289</v>
      </c>
      <c r="J176" s="592">
        <v>43494</v>
      </c>
      <c r="K176" s="595" t="s">
        <v>4158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6513</v>
      </c>
      <c r="C177" s="425" t="s">
        <v>3221</v>
      </c>
      <c r="D177" s="582" t="s">
        <v>6452</v>
      </c>
      <c r="E177" s="594">
        <v>9600</v>
      </c>
      <c r="F177" s="582" t="s">
        <v>3656</v>
      </c>
      <c r="G177" s="592" t="s">
        <v>3223</v>
      </c>
      <c r="H177" s="592" t="s">
        <v>19</v>
      </c>
      <c r="I177" s="592" t="s">
        <v>3224</v>
      </c>
      <c r="J177" s="592">
        <v>43873</v>
      </c>
      <c r="K177" s="595" t="s">
        <v>4143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6460</v>
      </c>
      <c r="C178" s="425" t="s">
        <v>3221</v>
      </c>
      <c r="D178" s="582" t="s">
        <v>6452</v>
      </c>
      <c r="E178" s="594">
        <v>8000</v>
      </c>
      <c r="F178" s="582" t="s">
        <v>3524</v>
      </c>
      <c r="G178" s="592" t="s">
        <v>3223</v>
      </c>
      <c r="H178" s="592" t="s">
        <v>19</v>
      </c>
      <c r="I178" s="592" t="s">
        <v>3224</v>
      </c>
      <c r="J178" s="592">
        <v>43605</v>
      </c>
      <c r="K178" s="595" t="s">
        <v>4154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6451</v>
      </c>
      <c r="C179" s="425" t="s">
        <v>3221</v>
      </c>
      <c r="D179" s="582" t="s">
        <v>6452</v>
      </c>
      <c r="E179" s="594">
        <v>100000</v>
      </c>
      <c r="F179" s="582" t="s">
        <v>3762</v>
      </c>
      <c r="G179" s="592" t="s">
        <v>3223</v>
      </c>
      <c r="H179" s="592" t="s">
        <v>19</v>
      </c>
      <c r="I179" s="592" t="s">
        <v>3224</v>
      </c>
      <c r="J179" s="592">
        <v>43675</v>
      </c>
      <c r="K179" s="595" t="s">
        <v>4537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6484</v>
      </c>
      <c r="C180" s="425" t="s">
        <v>3221</v>
      </c>
      <c r="D180" s="582" t="s">
        <v>6452</v>
      </c>
      <c r="E180" s="594">
        <v>30000</v>
      </c>
      <c r="F180" s="582" t="s">
        <v>3460</v>
      </c>
      <c r="G180" s="592" t="s">
        <v>3223</v>
      </c>
      <c r="H180" s="592" t="s">
        <v>19</v>
      </c>
      <c r="I180" s="592" t="s">
        <v>3224</v>
      </c>
      <c r="J180" s="592">
        <v>43888</v>
      </c>
      <c r="K180" s="595" t="s">
        <v>4143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6460</v>
      </c>
      <c r="C181" s="425" t="s">
        <v>3221</v>
      </c>
      <c r="D181" s="582" t="s">
        <v>6452</v>
      </c>
      <c r="E181" s="594">
        <v>6000</v>
      </c>
      <c r="F181" s="582" t="s">
        <v>3524</v>
      </c>
      <c r="G181" s="592" t="s">
        <v>3223</v>
      </c>
      <c r="H181" s="592" t="s">
        <v>19</v>
      </c>
      <c r="I181" s="592" t="s">
        <v>3224</v>
      </c>
      <c r="J181" s="592">
        <v>43605</v>
      </c>
      <c r="K181" s="595" t="s">
        <v>4154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6466</v>
      </c>
      <c r="C182" s="425" t="s">
        <v>3221</v>
      </c>
      <c r="D182" s="582" t="s">
        <v>6452</v>
      </c>
      <c r="E182" s="594">
        <v>6000</v>
      </c>
      <c r="F182" s="582" t="s">
        <v>3532</v>
      </c>
      <c r="G182" s="592" t="s">
        <v>3223</v>
      </c>
      <c r="H182" s="592" t="s">
        <v>19</v>
      </c>
      <c r="I182" s="592" t="s">
        <v>3230</v>
      </c>
      <c r="J182" s="592">
        <v>43559</v>
      </c>
      <c r="K182" s="595" t="s">
        <v>4537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6458</v>
      </c>
      <c r="C183" s="425" t="s">
        <v>3221</v>
      </c>
      <c r="D183" s="582" t="s">
        <v>6452</v>
      </c>
      <c r="E183" s="594">
        <v>6300</v>
      </c>
      <c r="F183" s="582" t="s">
        <v>3487</v>
      </c>
      <c r="G183" s="592" t="s">
        <v>3223</v>
      </c>
      <c r="H183" s="592" t="s">
        <v>19</v>
      </c>
      <c r="I183" s="592" t="s">
        <v>3224</v>
      </c>
      <c r="J183" s="592">
        <v>43703</v>
      </c>
      <c r="K183" s="595" t="s">
        <v>4537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6458</v>
      </c>
      <c r="C184" s="425" t="s">
        <v>3221</v>
      </c>
      <c r="D184" s="582" t="s">
        <v>6452</v>
      </c>
      <c r="E184" s="594">
        <v>10000</v>
      </c>
      <c r="F184" s="582" t="s">
        <v>3487</v>
      </c>
      <c r="G184" s="592" t="s">
        <v>3223</v>
      </c>
      <c r="H184" s="592" t="s">
        <v>19</v>
      </c>
      <c r="I184" s="592" t="s">
        <v>3224</v>
      </c>
      <c r="J184" s="592">
        <v>43703</v>
      </c>
      <c r="K184" s="595" t="s">
        <v>4537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6501</v>
      </c>
      <c r="C185" s="425" t="s">
        <v>17</v>
      </c>
      <c r="D185" s="582" t="s">
        <v>6452</v>
      </c>
      <c r="E185" s="594">
        <v>5000</v>
      </c>
      <c r="F185" s="582" t="s">
        <v>5207</v>
      </c>
      <c r="G185" s="582" t="s">
        <v>3223</v>
      </c>
      <c r="H185" s="582" t="s">
        <v>19</v>
      </c>
      <c r="I185" s="582" t="s">
        <v>3223</v>
      </c>
      <c r="J185" s="592">
        <v>44068</v>
      </c>
      <c r="K185" s="598" t="s">
        <v>4143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6514</v>
      </c>
      <c r="C186" s="425" t="s">
        <v>3221</v>
      </c>
      <c r="D186" s="582" t="s">
        <v>6452</v>
      </c>
      <c r="E186" s="594">
        <v>10000</v>
      </c>
      <c r="F186" s="582" t="s">
        <v>3493</v>
      </c>
      <c r="G186" s="592" t="s">
        <v>3223</v>
      </c>
      <c r="H186" s="592" t="s">
        <v>19</v>
      </c>
      <c r="I186" s="592" t="s">
        <v>3224</v>
      </c>
      <c r="J186" s="592">
        <v>43875</v>
      </c>
      <c r="K186" s="595" t="s">
        <v>4154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6511</v>
      </c>
      <c r="C187" s="425" t="s">
        <v>3221</v>
      </c>
      <c r="D187" s="582" t="s">
        <v>6452</v>
      </c>
      <c r="E187" s="594">
        <v>20000</v>
      </c>
      <c r="F187" s="582" t="s">
        <v>3667</v>
      </c>
      <c r="G187" s="592" t="s">
        <v>3223</v>
      </c>
      <c r="H187" s="592" t="s">
        <v>19</v>
      </c>
      <c r="I187" s="592" t="s">
        <v>3230</v>
      </c>
      <c r="J187" s="592">
        <v>43622</v>
      </c>
      <c r="K187" s="595" t="s">
        <v>4154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3973</v>
      </c>
      <c r="C188" s="425" t="s">
        <v>3950</v>
      </c>
      <c r="D188" s="582" t="s">
        <v>6452</v>
      </c>
      <c r="E188" s="594">
        <v>30000</v>
      </c>
      <c r="F188" s="582" t="s">
        <v>3972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4143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4034</v>
      </c>
      <c r="C189" s="425" t="s">
        <v>3950</v>
      </c>
      <c r="D189" s="582" t="s">
        <v>6452</v>
      </c>
      <c r="E189" s="594">
        <v>28000</v>
      </c>
      <c r="F189" s="582" t="s">
        <v>4033</v>
      </c>
      <c r="G189" s="592" t="s">
        <v>18</v>
      </c>
      <c r="H189" s="592" t="s">
        <v>19</v>
      </c>
      <c r="I189" s="592" t="s">
        <v>3371</v>
      </c>
      <c r="J189" s="592">
        <v>43635</v>
      </c>
      <c r="K189" s="595" t="s">
        <v>4537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6465</v>
      </c>
      <c r="C190" s="425" t="s">
        <v>3221</v>
      </c>
      <c r="D190" s="582" t="s">
        <v>6452</v>
      </c>
      <c r="E190" s="594">
        <v>1800000</v>
      </c>
      <c r="F190" s="582" t="s">
        <v>3548</v>
      </c>
      <c r="G190" s="592" t="s">
        <v>3223</v>
      </c>
      <c r="H190" s="592" t="s">
        <v>19</v>
      </c>
      <c r="I190" s="592" t="s">
        <v>3230</v>
      </c>
      <c r="J190" s="592">
        <v>43664</v>
      </c>
      <c r="K190" s="595" t="s">
        <v>4537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6460</v>
      </c>
      <c r="C191" s="425" t="s">
        <v>3221</v>
      </c>
      <c r="D191" s="582" t="s">
        <v>6452</v>
      </c>
      <c r="E191" s="594">
        <v>15000</v>
      </c>
      <c r="F191" s="582" t="s">
        <v>3524</v>
      </c>
      <c r="G191" s="592" t="s">
        <v>3223</v>
      </c>
      <c r="H191" s="592" t="s">
        <v>19</v>
      </c>
      <c r="I191" s="592" t="s">
        <v>3224</v>
      </c>
      <c r="J191" s="592">
        <v>43605</v>
      </c>
      <c r="K191" s="595" t="s">
        <v>4154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6473</v>
      </c>
      <c r="C192" s="425" t="s">
        <v>3221</v>
      </c>
      <c r="D192" s="582" t="s">
        <v>6452</v>
      </c>
      <c r="E192" s="594">
        <v>7000</v>
      </c>
      <c r="F192" s="582" t="s">
        <v>3801</v>
      </c>
      <c r="G192" s="592" t="s">
        <v>3223</v>
      </c>
      <c r="H192" s="592" t="s">
        <v>19</v>
      </c>
      <c r="I192" s="592" t="s">
        <v>3224</v>
      </c>
      <c r="J192" s="592">
        <v>43717</v>
      </c>
      <c r="K192" s="595" t="s">
        <v>4537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6484</v>
      </c>
      <c r="C193" s="425" t="s">
        <v>3221</v>
      </c>
      <c r="D193" s="582" t="s">
        <v>6452</v>
      </c>
      <c r="E193" s="594">
        <v>90562.43</v>
      </c>
      <c r="F193" s="582" t="s">
        <v>3460</v>
      </c>
      <c r="G193" s="592" t="s">
        <v>3223</v>
      </c>
      <c r="H193" s="592" t="s">
        <v>19</v>
      </c>
      <c r="I193" s="592" t="s">
        <v>3224</v>
      </c>
      <c r="J193" s="592">
        <v>43888</v>
      </c>
      <c r="K193" s="595" t="s">
        <v>4143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6454</v>
      </c>
      <c r="C194" s="425" t="s">
        <v>17</v>
      </c>
      <c r="D194" s="582" t="s">
        <v>6452</v>
      </c>
      <c r="E194" s="594">
        <v>45400</v>
      </c>
      <c r="F194" s="582" t="s">
        <v>5397</v>
      </c>
      <c r="G194" s="582" t="s">
        <v>3223</v>
      </c>
      <c r="H194" s="582" t="s">
        <v>19</v>
      </c>
      <c r="I194" s="582" t="s">
        <v>3223</v>
      </c>
      <c r="J194" s="592">
        <v>43749</v>
      </c>
      <c r="K194" s="598" t="s">
        <v>4537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6459</v>
      </c>
      <c r="C195" s="425" t="s">
        <v>3221</v>
      </c>
      <c r="D195" s="582" t="s">
        <v>6452</v>
      </c>
      <c r="E195" s="594">
        <v>10000</v>
      </c>
      <c r="F195" s="582" t="s">
        <v>3849</v>
      </c>
      <c r="G195" s="592" t="s">
        <v>3223</v>
      </c>
      <c r="H195" s="592" t="s">
        <v>19</v>
      </c>
      <c r="I195" s="592" t="s">
        <v>3224</v>
      </c>
      <c r="J195" s="592">
        <v>43567</v>
      </c>
      <c r="K195" s="595" t="s">
        <v>4143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6515</v>
      </c>
      <c r="C196" s="425" t="s">
        <v>17</v>
      </c>
      <c r="D196" s="582" t="s">
        <v>6452</v>
      </c>
      <c r="E196" s="594">
        <v>20000</v>
      </c>
      <c r="F196" s="582" t="s">
        <v>4962</v>
      </c>
      <c r="G196" s="582" t="s">
        <v>3223</v>
      </c>
      <c r="H196" s="582" t="s">
        <v>19</v>
      </c>
      <c r="I196" s="582" t="s">
        <v>3223</v>
      </c>
      <c r="J196" s="592">
        <v>43717</v>
      </c>
      <c r="K196" s="598" t="s">
        <v>4537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6502</v>
      </c>
      <c r="C197" s="425" t="s">
        <v>3221</v>
      </c>
      <c r="D197" s="582" t="s">
        <v>6452</v>
      </c>
      <c r="E197" s="594">
        <v>50000</v>
      </c>
      <c r="F197" s="582" t="s">
        <v>3788</v>
      </c>
      <c r="G197" s="592" t="s">
        <v>3223</v>
      </c>
      <c r="H197" s="592" t="s">
        <v>19</v>
      </c>
      <c r="I197" s="592" t="s">
        <v>3224</v>
      </c>
      <c r="J197" s="592">
        <v>44041</v>
      </c>
      <c r="K197" s="595" t="s">
        <v>4143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4039</v>
      </c>
      <c r="C198" s="425" t="s">
        <v>3950</v>
      </c>
      <c r="D198" s="582" t="s">
        <v>6452</v>
      </c>
      <c r="E198" s="594">
        <v>6000</v>
      </c>
      <c r="F198" s="582" t="s">
        <v>4038</v>
      </c>
      <c r="G198" s="592" t="s">
        <v>18</v>
      </c>
      <c r="H198" s="592" t="s">
        <v>19</v>
      </c>
      <c r="I198" s="592" t="s">
        <v>2788</v>
      </c>
      <c r="J198" s="592">
        <v>43797</v>
      </c>
      <c r="K198" s="595" t="s">
        <v>4154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6501</v>
      </c>
      <c r="C199" s="425" t="s">
        <v>17</v>
      </c>
      <c r="D199" s="582" t="s">
        <v>6452</v>
      </c>
      <c r="E199" s="594">
        <v>20000</v>
      </c>
      <c r="F199" s="582" t="s">
        <v>5207</v>
      </c>
      <c r="G199" s="582" t="s">
        <v>3223</v>
      </c>
      <c r="H199" s="582" t="s">
        <v>19</v>
      </c>
      <c r="I199" s="582" t="s">
        <v>3223</v>
      </c>
      <c r="J199" s="592">
        <v>44068</v>
      </c>
      <c r="K199" s="598" t="s">
        <v>4143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6485</v>
      </c>
      <c r="C200" s="582" t="s">
        <v>3221</v>
      </c>
      <c r="D200" s="582" t="s">
        <v>283</v>
      </c>
      <c r="E200" s="594">
        <v>90562.43</v>
      </c>
      <c r="F200" s="582" t="s">
        <v>3749</v>
      </c>
      <c r="G200" s="592" t="s">
        <v>3223</v>
      </c>
      <c r="H200" s="592" t="s">
        <v>19</v>
      </c>
      <c r="I200" s="592" t="s">
        <v>3224</v>
      </c>
      <c r="J200" s="592">
        <v>43840</v>
      </c>
      <c r="K200" s="595" t="s">
        <v>4154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6485</v>
      </c>
      <c r="C201" s="425" t="s">
        <v>3221</v>
      </c>
      <c r="D201" s="582" t="s">
        <v>6452</v>
      </c>
      <c r="E201" s="600">
        <v>30000</v>
      </c>
      <c r="F201" s="582" t="s">
        <v>3749</v>
      </c>
      <c r="G201" s="592" t="s">
        <v>3223</v>
      </c>
      <c r="H201" s="592" t="s">
        <v>19</v>
      </c>
      <c r="I201" s="592" t="s">
        <v>3224</v>
      </c>
      <c r="J201" s="592">
        <v>43840</v>
      </c>
      <c r="K201" s="595" t="s">
        <v>4154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6460</v>
      </c>
      <c r="C202" s="425" t="s">
        <v>3221</v>
      </c>
      <c r="D202" s="582" t="s">
        <v>6452</v>
      </c>
      <c r="E202" s="594">
        <v>7000</v>
      </c>
      <c r="F202" s="582" t="s">
        <v>3524</v>
      </c>
      <c r="G202" s="592" t="s">
        <v>3223</v>
      </c>
      <c r="H202" s="592" t="s">
        <v>19</v>
      </c>
      <c r="I202" s="592" t="s">
        <v>3224</v>
      </c>
      <c r="J202" s="592">
        <v>43605</v>
      </c>
      <c r="K202" s="595" t="s">
        <v>4154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6458</v>
      </c>
      <c r="C203" s="425" t="s">
        <v>3221</v>
      </c>
      <c r="D203" s="582" t="s">
        <v>6452</v>
      </c>
      <c r="E203" s="594">
        <v>112433.37</v>
      </c>
      <c r="F203" s="582" t="s">
        <v>3487</v>
      </c>
      <c r="G203" s="592" t="s">
        <v>3223</v>
      </c>
      <c r="H203" s="592" t="s">
        <v>19</v>
      </c>
      <c r="I203" s="592" t="s">
        <v>3224</v>
      </c>
      <c r="J203" s="592">
        <v>43703</v>
      </c>
      <c r="K203" s="595" t="s">
        <v>4537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6501</v>
      </c>
      <c r="C204" s="425" t="s">
        <v>17</v>
      </c>
      <c r="D204" s="582" t="s">
        <v>6452</v>
      </c>
      <c r="E204" s="594">
        <v>286876.15999999997</v>
      </c>
      <c r="F204" s="582" t="s">
        <v>5207</v>
      </c>
      <c r="G204" s="582" t="s">
        <v>3223</v>
      </c>
      <c r="H204" s="582" t="s">
        <v>19</v>
      </c>
      <c r="I204" s="582" t="s">
        <v>3223</v>
      </c>
      <c r="J204" s="592">
        <v>44068</v>
      </c>
      <c r="K204" s="598" t="s">
        <v>4143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6459</v>
      </c>
      <c r="C205" s="425" t="s">
        <v>3221</v>
      </c>
      <c r="D205" s="582" t="s">
        <v>6452</v>
      </c>
      <c r="E205" s="594">
        <v>34941.81</v>
      </c>
      <c r="F205" s="582" t="s">
        <v>3849</v>
      </c>
      <c r="G205" s="592" t="s">
        <v>3223</v>
      </c>
      <c r="H205" s="592" t="s">
        <v>19</v>
      </c>
      <c r="I205" s="592" t="s">
        <v>3224</v>
      </c>
      <c r="J205" s="592">
        <v>43567</v>
      </c>
      <c r="K205" s="595" t="s">
        <v>4143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6451</v>
      </c>
      <c r="C206" s="425" t="s">
        <v>3221</v>
      </c>
      <c r="D206" s="582" t="s">
        <v>6452</v>
      </c>
      <c r="E206" s="594">
        <v>130950.51000000001</v>
      </c>
      <c r="F206" s="582" t="s">
        <v>3762</v>
      </c>
      <c r="G206" s="592" t="s">
        <v>3223</v>
      </c>
      <c r="H206" s="592" t="s">
        <v>19</v>
      </c>
      <c r="I206" s="592" t="s">
        <v>3224</v>
      </c>
      <c r="J206" s="592">
        <v>43675</v>
      </c>
      <c r="K206" s="595" t="s">
        <v>4537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6473</v>
      </c>
      <c r="C207" s="425" t="s">
        <v>3221</v>
      </c>
      <c r="D207" s="582" t="s">
        <v>6452</v>
      </c>
      <c r="E207" s="594">
        <v>10000</v>
      </c>
      <c r="F207" s="582" t="s">
        <v>3801</v>
      </c>
      <c r="G207" s="592" t="s">
        <v>3223</v>
      </c>
      <c r="H207" s="592" t="s">
        <v>19</v>
      </c>
      <c r="I207" s="592" t="s">
        <v>3224</v>
      </c>
      <c r="J207" s="592">
        <v>43717</v>
      </c>
      <c r="K207" s="595" t="s">
        <v>4537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6484</v>
      </c>
      <c r="C208" s="425" t="s">
        <v>3221</v>
      </c>
      <c r="D208" s="582" t="s">
        <v>6452</v>
      </c>
      <c r="E208" s="594">
        <v>5500</v>
      </c>
      <c r="F208" s="582" t="s">
        <v>3460</v>
      </c>
      <c r="G208" s="592" t="s">
        <v>3223</v>
      </c>
      <c r="H208" s="592" t="s">
        <v>19</v>
      </c>
      <c r="I208" s="592" t="s">
        <v>3224</v>
      </c>
      <c r="J208" s="592">
        <v>43888</v>
      </c>
      <c r="K208" s="595" t="s">
        <v>4143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6466</v>
      </c>
      <c r="C209" s="425" t="s">
        <v>3221</v>
      </c>
      <c r="D209" s="582" t="s">
        <v>6452</v>
      </c>
      <c r="E209" s="594">
        <v>35000</v>
      </c>
      <c r="F209" s="582" t="s">
        <v>3532</v>
      </c>
      <c r="G209" s="592" t="s">
        <v>3223</v>
      </c>
      <c r="H209" s="592" t="s">
        <v>19</v>
      </c>
      <c r="I209" s="592" t="s">
        <v>3230</v>
      </c>
      <c r="J209" s="592">
        <v>43559</v>
      </c>
      <c r="K209" s="595" t="s">
        <v>4537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6516</v>
      </c>
      <c r="C210" s="425" t="s">
        <v>3221</v>
      </c>
      <c r="D210" s="582" t="s">
        <v>6452</v>
      </c>
      <c r="E210" s="594">
        <v>100000</v>
      </c>
      <c r="F210" s="582" t="s">
        <v>3669</v>
      </c>
      <c r="G210" s="592" t="s">
        <v>3223</v>
      </c>
      <c r="H210" s="592" t="s">
        <v>19</v>
      </c>
      <c r="I210" s="592" t="s">
        <v>3224</v>
      </c>
      <c r="J210" s="592">
        <v>43922</v>
      </c>
      <c r="K210" s="595" t="s">
        <v>4154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6516</v>
      </c>
      <c r="C211" s="425" t="s">
        <v>3221</v>
      </c>
      <c r="D211" s="582" t="s">
        <v>6452</v>
      </c>
      <c r="E211" s="594">
        <v>32772.800000000003</v>
      </c>
      <c r="F211" s="582" t="s">
        <v>3669</v>
      </c>
      <c r="G211" s="592" t="s">
        <v>3223</v>
      </c>
      <c r="H211" s="592" t="s">
        <v>19</v>
      </c>
      <c r="I211" s="592" t="s">
        <v>3224</v>
      </c>
      <c r="J211" s="592">
        <v>43922</v>
      </c>
      <c r="K211" s="595" t="s">
        <v>4154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6516</v>
      </c>
      <c r="C212" s="425" t="s">
        <v>3221</v>
      </c>
      <c r="D212" s="582" t="s">
        <v>6452</v>
      </c>
      <c r="E212" s="594">
        <v>13100.45</v>
      </c>
      <c r="F212" s="582" t="s">
        <v>3669</v>
      </c>
      <c r="G212" s="592" t="s">
        <v>3223</v>
      </c>
      <c r="H212" s="592" t="s">
        <v>19</v>
      </c>
      <c r="I212" s="592" t="s">
        <v>3224</v>
      </c>
      <c r="J212" s="592">
        <v>43922</v>
      </c>
      <c r="K212" s="595" t="s">
        <v>4154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6516</v>
      </c>
      <c r="C213" s="425" t="s">
        <v>3221</v>
      </c>
      <c r="D213" s="582" t="s">
        <v>6452</v>
      </c>
      <c r="E213" s="594">
        <v>40379.75</v>
      </c>
      <c r="F213" s="582" t="s">
        <v>3669</v>
      </c>
      <c r="G213" s="592" t="s">
        <v>3223</v>
      </c>
      <c r="H213" s="592" t="s">
        <v>19</v>
      </c>
      <c r="I213" s="592" t="s">
        <v>3224</v>
      </c>
      <c r="J213" s="592">
        <v>43922</v>
      </c>
      <c r="K213" s="595" t="s">
        <v>4154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6458</v>
      </c>
      <c r="C214" s="425" t="s">
        <v>3221</v>
      </c>
      <c r="D214" s="582" t="s">
        <v>6452</v>
      </c>
      <c r="E214" s="594">
        <v>8747</v>
      </c>
      <c r="F214" s="582" t="s">
        <v>3487</v>
      </c>
      <c r="G214" s="592" t="s">
        <v>3223</v>
      </c>
      <c r="H214" s="592" t="s">
        <v>19</v>
      </c>
      <c r="I214" s="592" t="s">
        <v>3224</v>
      </c>
      <c r="J214" s="592">
        <v>43703</v>
      </c>
      <c r="K214" s="595" t="s">
        <v>4537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6458</v>
      </c>
      <c r="C215" s="425" t="s">
        <v>3221</v>
      </c>
      <c r="D215" s="582" t="s">
        <v>6452</v>
      </c>
      <c r="E215" s="594">
        <v>10000</v>
      </c>
      <c r="F215" s="582" t="s">
        <v>3487</v>
      </c>
      <c r="G215" s="592" t="s">
        <v>3223</v>
      </c>
      <c r="H215" s="592" t="s">
        <v>19</v>
      </c>
      <c r="I215" s="592" t="s">
        <v>3224</v>
      </c>
      <c r="J215" s="592">
        <v>43703</v>
      </c>
      <c r="K215" s="595" t="s">
        <v>4537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6517</v>
      </c>
      <c r="C216" s="425" t="s">
        <v>3221</v>
      </c>
      <c r="D216" s="582" t="s">
        <v>6452</v>
      </c>
      <c r="E216" s="594">
        <v>20000</v>
      </c>
      <c r="F216" s="582" t="s">
        <v>3464</v>
      </c>
      <c r="G216" s="592" t="s">
        <v>3223</v>
      </c>
      <c r="H216" s="592" t="s">
        <v>19</v>
      </c>
      <c r="I216" s="592" t="s">
        <v>3230</v>
      </c>
      <c r="J216" s="592">
        <v>43531</v>
      </c>
      <c r="K216" s="595" t="s">
        <v>4158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6517</v>
      </c>
      <c r="C217" s="425" t="s">
        <v>3221</v>
      </c>
      <c r="D217" s="582" t="s">
        <v>6452</v>
      </c>
      <c r="E217" s="594">
        <v>20000</v>
      </c>
      <c r="F217" s="582" t="s">
        <v>3464</v>
      </c>
      <c r="G217" s="592" t="s">
        <v>3223</v>
      </c>
      <c r="H217" s="592" t="s">
        <v>19</v>
      </c>
      <c r="I217" s="592" t="s">
        <v>3230</v>
      </c>
      <c r="J217" s="592">
        <v>43531</v>
      </c>
      <c r="K217" s="595" t="s">
        <v>4158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4039</v>
      </c>
      <c r="C218" s="425" t="s">
        <v>3950</v>
      </c>
      <c r="D218" s="582" t="s">
        <v>6452</v>
      </c>
      <c r="E218" s="594">
        <v>28000</v>
      </c>
      <c r="F218" s="582" t="s">
        <v>4038</v>
      </c>
      <c r="G218" s="592" t="s">
        <v>18</v>
      </c>
      <c r="H218" s="592" t="s">
        <v>19</v>
      </c>
      <c r="I218" s="592" t="s">
        <v>2788</v>
      </c>
      <c r="J218" s="592">
        <v>43797</v>
      </c>
      <c r="K218" s="595" t="s">
        <v>4154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4039</v>
      </c>
      <c r="C219" s="425" t="s">
        <v>3950</v>
      </c>
      <c r="D219" s="582" t="s">
        <v>6452</v>
      </c>
      <c r="E219" s="594">
        <v>25000</v>
      </c>
      <c r="F219" s="582" t="s">
        <v>4038</v>
      </c>
      <c r="G219" s="592" t="s">
        <v>18</v>
      </c>
      <c r="H219" s="592" t="s">
        <v>19</v>
      </c>
      <c r="I219" s="592" t="s">
        <v>2788</v>
      </c>
      <c r="J219" s="592">
        <v>43797</v>
      </c>
      <c r="K219" s="595" t="s">
        <v>4154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4039</v>
      </c>
      <c r="C220" s="425" t="s">
        <v>3950</v>
      </c>
      <c r="D220" s="582" t="s">
        <v>6452</v>
      </c>
      <c r="E220" s="594">
        <v>43000</v>
      </c>
      <c r="F220" s="582" t="s">
        <v>4038</v>
      </c>
      <c r="G220" s="592" t="s">
        <v>18</v>
      </c>
      <c r="H220" s="592" t="s">
        <v>19</v>
      </c>
      <c r="I220" s="592" t="s">
        <v>2788</v>
      </c>
      <c r="J220" s="592">
        <v>43797</v>
      </c>
      <c r="K220" s="595" t="s">
        <v>4154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4039</v>
      </c>
      <c r="C221" s="425" t="s">
        <v>3950</v>
      </c>
      <c r="D221" s="582" t="s">
        <v>6452</v>
      </c>
      <c r="E221" s="594">
        <v>200000</v>
      </c>
      <c r="F221" s="582" t="s">
        <v>4038</v>
      </c>
      <c r="G221" s="592" t="s">
        <v>18</v>
      </c>
      <c r="H221" s="592" t="s">
        <v>19</v>
      </c>
      <c r="I221" s="592" t="s">
        <v>2788</v>
      </c>
      <c r="J221" s="592">
        <v>43797</v>
      </c>
      <c r="K221" s="595" t="s">
        <v>4154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6466</v>
      </c>
      <c r="C222" s="425" t="s">
        <v>3221</v>
      </c>
      <c r="D222" s="582" t="s">
        <v>6452</v>
      </c>
      <c r="E222" s="594">
        <v>25000</v>
      </c>
      <c r="F222" s="582" t="s">
        <v>3532</v>
      </c>
      <c r="G222" s="592" t="s">
        <v>3223</v>
      </c>
      <c r="H222" s="592" t="s">
        <v>19</v>
      </c>
      <c r="I222" s="592" t="s">
        <v>3230</v>
      </c>
      <c r="J222" s="592">
        <v>43559</v>
      </c>
      <c r="K222" s="595" t="s">
        <v>4537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6479</v>
      </c>
      <c r="C223" s="425" t="s">
        <v>3221</v>
      </c>
      <c r="D223" s="582" t="s">
        <v>6452</v>
      </c>
      <c r="E223" s="594">
        <v>14000</v>
      </c>
      <c r="F223" s="582" t="s">
        <v>3643</v>
      </c>
      <c r="G223" s="592" t="s">
        <v>3223</v>
      </c>
      <c r="H223" s="592" t="s">
        <v>19</v>
      </c>
      <c r="I223" s="592" t="s">
        <v>3224</v>
      </c>
      <c r="J223" s="592">
        <v>43564</v>
      </c>
      <c r="K223" s="595" t="s">
        <v>4158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6454</v>
      </c>
      <c r="C224" s="425" t="s">
        <v>17</v>
      </c>
      <c r="D224" s="582" t="s">
        <v>6452</v>
      </c>
      <c r="E224" s="594">
        <v>153000</v>
      </c>
      <c r="F224" s="582" t="s">
        <v>5397</v>
      </c>
      <c r="G224" s="582" t="s">
        <v>3223</v>
      </c>
      <c r="H224" s="582" t="s">
        <v>19</v>
      </c>
      <c r="I224" s="582" t="s">
        <v>3223</v>
      </c>
      <c r="J224" s="592">
        <v>43749</v>
      </c>
      <c r="K224" s="598" t="s">
        <v>4537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6518</v>
      </c>
      <c r="C225" s="582" t="s">
        <v>3221</v>
      </c>
      <c r="D225" s="582" t="s">
        <v>283</v>
      </c>
      <c r="E225" s="594">
        <v>268845.87</v>
      </c>
      <c r="F225" s="582" t="s">
        <v>3288</v>
      </c>
      <c r="G225" s="592" t="s">
        <v>3289</v>
      </c>
      <c r="H225" s="592" t="s">
        <v>19</v>
      </c>
      <c r="I225" s="592" t="s">
        <v>3289</v>
      </c>
      <c r="J225" s="592">
        <v>43563</v>
      </c>
      <c r="K225" s="595" t="s">
        <v>4158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6504</v>
      </c>
      <c r="C226" s="425" t="s">
        <v>3221</v>
      </c>
      <c r="D226" s="582" t="s">
        <v>6452</v>
      </c>
      <c r="E226" s="594">
        <v>7000</v>
      </c>
      <c r="F226" s="582" t="s">
        <v>3560</v>
      </c>
      <c r="G226" s="592" t="s">
        <v>3223</v>
      </c>
      <c r="H226" s="592" t="s">
        <v>19</v>
      </c>
      <c r="I226" s="592" t="s">
        <v>3224</v>
      </c>
      <c r="J226" s="592">
        <v>43711</v>
      </c>
      <c r="K226" s="595" t="s">
        <v>4537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6460</v>
      </c>
      <c r="C227" s="425" t="s">
        <v>3221</v>
      </c>
      <c r="D227" s="582" t="s">
        <v>6452</v>
      </c>
      <c r="E227" s="594">
        <v>25000</v>
      </c>
      <c r="F227" s="582" t="s">
        <v>3524</v>
      </c>
      <c r="G227" s="592" t="s">
        <v>3223</v>
      </c>
      <c r="H227" s="592" t="s">
        <v>19</v>
      </c>
      <c r="I227" s="592" t="s">
        <v>3224</v>
      </c>
      <c r="J227" s="592">
        <v>43605</v>
      </c>
      <c r="K227" s="595" t="s">
        <v>4154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6501</v>
      </c>
      <c r="C228" s="425" t="s">
        <v>17</v>
      </c>
      <c r="D228" s="582" t="s">
        <v>6452</v>
      </c>
      <c r="E228" s="594">
        <v>19000</v>
      </c>
      <c r="F228" s="582" t="s">
        <v>5207</v>
      </c>
      <c r="G228" s="582" t="s">
        <v>3223</v>
      </c>
      <c r="H228" s="582" t="s">
        <v>19</v>
      </c>
      <c r="I228" s="582" t="s">
        <v>3223</v>
      </c>
      <c r="J228" s="592">
        <v>44068</v>
      </c>
      <c r="K228" s="598" t="s">
        <v>4143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6458</v>
      </c>
      <c r="C229" s="425" t="s">
        <v>3221</v>
      </c>
      <c r="D229" s="582" t="s">
        <v>6452</v>
      </c>
      <c r="E229" s="594">
        <v>6500</v>
      </c>
      <c r="F229" s="582" t="s">
        <v>3487</v>
      </c>
      <c r="G229" s="592" t="s">
        <v>3223</v>
      </c>
      <c r="H229" s="592" t="s">
        <v>19</v>
      </c>
      <c r="I229" s="592" t="s">
        <v>3224</v>
      </c>
      <c r="J229" s="592">
        <v>43703</v>
      </c>
      <c r="K229" s="595" t="s">
        <v>4537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6479</v>
      </c>
      <c r="C230" s="425" t="s">
        <v>3221</v>
      </c>
      <c r="D230" s="582" t="s">
        <v>6452</v>
      </c>
      <c r="E230" s="594">
        <v>2000</v>
      </c>
      <c r="F230" s="582" t="s">
        <v>3643</v>
      </c>
      <c r="G230" s="592" t="s">
        <v>3223</v>
      </c>
      <c r="H230" s="592" t="s">
        <v>19</v>
      </c>
      <c r="I230" s="592" t="s">
        <v>3224</v>
      </c>
      <c r="J230" s="592">
        <v>43564</v>
      </c>
      <c r="K230" s="595" t="s">
        <v>4158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6460</v>
      </c>
      <c r="C231" s="425" t="s">
        <v>3221</v>
      </c>
      <c r="D231" s="582" t="s">
        <v>6452</v>
      </c>
      <c r="E231" s="594">
        <v>40000</v>
      </c>
      <c r="F231" s="582" t="s">
        <v>3524</v>
      </c>
      <c r="G231" s="592" t="s">
        <v>3223</v>
      </c>
      <c r="H231" s="592" t="s">
        <v>19</v>
      </c>
      <c r="I231" s="592" t="s">
        <v>3224</v>
      </c>
      <c r="J231" s="592">
        <v>43605</v>
      </c>
      <c r="K231" s="595" t="s">
        <v>4154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6476</v>
      </c>
      <c r="C232" s="425" t="s">
        <v>3221</v>
      </c>
      <c r="D232" s="582" t="s">
        <v>6452</v>
      </c>
      <c r="E232" s="594">
        <v>271260.25</v>
      </c>
      <c r="F232" s="582" t="s">
        <v>3286</v>
      </c>
      <c r="G232" s="592" t="s">
        <v>3223</v>
      </c>
      <c r="H232" s="592" t="s">
        <v>19</v>
      </c>
      <c r="I232" s="592" t="s">
        <v>3224</v>
      </c>
      <c r="J232" s="592">
        <v>43867</v>
      </c>
      <c r="K232" s="595" t="s">
        <v>4143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6519</v>
      </c>
      <c r="C233" s="425" t="s">
        <v>3221</v>
      </c>
      <c r="D233" s="582" t="s">
        <v>6452</v>
      </c>
      <c r="E233" s="605">
        <v>40000</v>
      </c>
      <c r="F233" s="582" t="s">
        <v>981</v>
      </c>
      <c r="G233" s="592" t="s">
        <v>18</v>
      </c>
      <c r="H233" s="592" t="s">
        <v>30</v>
      </c>
      <c r="I233" s="592" t="s">
        <v>93</v>
      </c>
      <c r="J233" s="592">
        <v>44321</v>
      </c>
      <c r="K233" s="595" t="s">
        <v>4143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6520</v>
      </c>
      <c r="C234" s="425" t="s">
        <v>3221</v>
      </c>
      <c r="D234" s="582" t="s">
        <v>6452</v>
      </c>
      <c r="E234" s="605">
        <v>10000</v>
      </c>
      <c r="F234" s="582" t="s">
        <v>3551</v>
      </c>
      <c r="G234" s="592" t="s">
        <v>18</v>
      </c>
      <c r="H234" s="592" t="s">
        <v>30</v>
      </c>
      <c r="I234" s="592" t="s">
        <v>93</v>
      </c>
      <c r="J234" s="592">
        <v>44295</v>
      </c>
      <c r="K234" s="595" t="s">
        <v>4151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6521</v>
      </c>
      <c r="C235" s="425" t="s">
        <v>3221</v>
      </c>
      <c r="D235" s="582" t="s">
        <v>1350</v>
      </c>
      <c r="E235" s="606">
        <v>459854.95</v>
      </c>
      <c r="F235" s="582" t="s">
        <v>3461</v>
      </c>
      <c r="G235" s="592" t="s">
        <v>18</v>
      </c>
      <c r="H235" s="592" t="s">
        <v>30</v>
      </c>
      <c r="I235" s="592" t="s">
        <v>93</v>
      </c>
      <c r="J235" s="592">
        <v>44272</v>
      </c>
      <c r="K235" s="595" t="s">
        <v>6522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6523</v>
      </c>
      <c r="C236" s="425" t="s">
        <v>17</v>
      </c>
      <c r="D236" s="582" t="s">
        <v>6452</v>
      </c>
      <c r="E236" s="605">
        <v>10000</v>
      </c>
      <c r="F236" s="582" t="s">
        <v>4721</v>
      </c>
      <c r="G236" s="582" t="s">
        <v>204</v>
      </c>
      <c r="H236" s="582" t="s">
        <v>19</v>
      </c>
      <c r="I236" s="582" t="s">
        <v>4211</v>
      </c>
      <c r="J236" s="592">
        <v>44263</v>
      </c>
      <c r="K236" s="598" t="s">
        <v>4143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6524</v>
      </c>
      <c r="C237" s="425" t="s">
        <v>3221</v>
      </c>
      <c r="D237" s="582" t="s">
        <v>6452</v>
      </c>
      <c r="E237" s="605">
        <v>200000</v>
      </c>
      <c r="F237" s="582" t="s">
        <v>3580</v>
      </c>
      <c r="G237" s="592" t="s">
        <v>18</v>
      </c>
      <c r="H237" s="592" t="s">
        <v>30</v>
      </c>
      <c r="I237" s="592" t="s">
        <v>93</v>
      </c>
      <c r="J237" s="592">
        <v>44319</v>
      </c>
      <c r="K237" s="595" t="s">
        <v>4143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6466</v>
      </c>
      <c r="C238" s="425" t="s">
        <v>3221</v>
      </c>
      <c r="D238" s="582" t="s">
        <v>6452</v>
      </c>
      <c r="E238" s="594">
        <v>1500</v>
      </c>
      <c r="F238" s="582" t="s">
        <v>3532</v>
      </c>
      <c r="G238" s="592" t="s">
        <v>3223</v>
      </c>
      <c r="H238" s="592" t="s">
        <v>19</v>
      </c>
      <c r="I238" s="592" t="s">
        <v>3230</v>
      </c>
      <c r="J238" s="592">
        <v>43559</v>
      </c>
      <c r="K238" s="595" t="s">
        <v>4537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6451</v>
      </c>
      <c r="C239" s="425" t="s">
        <v>3221</v>
      </c>
      <c r="D239" s="582" t="s">
        <v>6452</v>
      </c>
      <c r="E239" s="594">
        <v>10000</v>
      </c>
      <c r="F239" s="582" t="s">
        <v>3762</v>
      </c>
      <c r="G239" s="592" t="s">
        <v>3223</v>
      </c>
      <c r="H239" s="592" t="s">
        <v>19</v>
      </c>
      <c r="I239" s="592" t="s">
        <v>3224</v>
      </c>
      <c r="J239" s="592">
        <v>43675</v>
      </c>
      <c r="K239" s="595" t="s">
        <v>4537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6460</v>
      </c>
      <c r="C240" s="425" t="s">
        <v>3221</v>
      </c>
      <c r="D240" s="582" t="s">
        <v>6452</v>
      </c>
      <c r="E240" s="594">
        <v>15000</v>
      </c>
      <c r="F240" s="582" t="s">
        <v>3524</v>
      </c>
      <c r="G240" s="592" t="s">
        <v>3223</v>
      </c>
      <c r="H240" s="592" t="s">
        <v>19</v>
      </c>
      <c r="I240" s="592" t="s">
        <v>3224</v>
      </c>
      <c r="J240" s="592">
        <v>43605</v>
      </c>
      <c r="K240" s="595" t="s">
        <v>4154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6458</v>
      </c>
      <c r="C241" s="425" t="s">
        <v>3221</v>
      </c>
      <c r="D241" s="582" t="s">
        <v>6452</v>
      </c>
      <c r="E241" s="600">
        <v>100638.85</v>
      </c>
      <c r="F241" s="582" t="s">
        <v>3487</v>
      </c>
      <c r="G241" s="592" t="s">
        <v>3223</v>
      </c>
      <c r="H241" s="592" t="s">
        <v>19</v>
      </c>
      <c r="I241" s="592" t="s">
        <v>3224</v>
      </c>
      <c r="J241" s="592">
        <v>43703</v>
      </c>
      <c r="K241" s="595" t="s">
        <v>4537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6508</v>
      </c>
      <c r="C242" s="425" t="s">
        <v>17</v>
      </c>
      <c r="D242" s="582" t="s">
        <v>6452</v>
      </c>
      <c r="E242" s="594">
        <v>5000</v>
      </c>
      <c r="F242" s="582" t="s">
        <v>4824</v>
      </c>
      <c r="G242" s="582" t="s">
        <v>3223</v>
      </c>
      <c r="H242" s="582" t="s">
        <v>19</v>
      </c>
      <c r="I242" s="582" t="s">
        <v>3223</v>
      </c>
      <c r="J242" s="592">
        <v>43901</v>
      </c>
      <c r="K242" s="598" t="s">
        <v>4137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6525</v>
      </c>
      <c r="C243" s="425" t="s">
        <v>17</v>
      </c>
      <c r="D243" s="582" t="s">
        <v>6452</v>
      </c>
      <c r="E243" s="594">
        <v>13400</v>
      </c>
      <c r="F243" s="582" t="s">
        <v>4339</v>
      </c>
      <c r="G243" s="582" t="s">
        <v>3223</v>
      </c>
      <c r="H243" s="582" t="s">
        <v>19</v>
      </c>
      <c r="I243" s="582" t="s">
        <v>3223</v>
      </c>
      <c r="J243" s="592">
        <v>43847</v>
      </c>
      <c r="K243" s="598" t="s">
        <v>4143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6526</v>
      </c>
      <c r="C244" s="425" t="s">
        <v>3221</v>
      </c>
      <c r="D244" s="582" t="s">
        <v>1350</v>
      </c>
      <c r="E244" s="594">
        <v>5000</v>
      </c>
      <c r="F244" s="582" t="s">
        <v>3673</v>
      </c>
      <c r="G244" s="592" t="s">
        <v>3223</v>
      </c>
      <c r="H244" s="592" t="s">
        <v>19</v>
      </c>
      <c r="I244" s="592" t="s">
        <v>3230</v>
      </c>
      <c r="J244" s="592">
        <v>43795</v>
      </c>
      <c r="K244" s="595" t="s">
        <v>4154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6474</v>
      </c>
      <c r="C245" s="425" t="s">
        <v>3221</v>
      </c>
      <c r="D245" s="582" t="s">
        <v>6452</v>
      </c>
      <c r="E245" s="594">
        <v>14000</v>
      </c>
      <c r="F245" s="582" t="s">
        <v>3739</v>
      </c>
      <c r="G245" s="592" t="s">
        <v>3223</v>
      </c>
      <c r="H245" s="592" t="s">
        <v>19</v>
      </c>
      <c r="I245" s="592" t="s">
        <v>3224</v>
      </c>
      <c r="J245" s="592">
        <v>43894</v>
      </c>
      <c r="K245" s="595" t="s">
        <v>4154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6458</v>
      </c>
      <c r="C246" s="425" t="s">
        <v>3221</v>
      </c>
      <c r="D246" s="582" t="s">
        <v>6452</v>
      </c>
      <c r="E246" s="594">
        <v>10000</v>
      </c>
      <c r="F246" s="582" t="s">
        <v>3487</v>
      </c>
      <c r="G246" s="592" t="s">
        <v>3223</v>
      </c>
      <c r="H246" s="592" t="s">
        <v>19</v>
      </c>
      <c r="I246" s="592" t="s">
        <v>3224</v>
      </c>
      <c r="J246" s="592">
        <v>43703</v>
      </c>
      <c r="K246" s="595" t="s">
        <v>4537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6479</v>
      </c>
      <c r="C247" s="425" t="s">
        <v>3221</v>
      </c>
      <c r="D247" s="582" t="s">
        <v>6452</v>
      </c>
      <c r="E247" s="594">
        <v>24000</v>
      </c>
      <c r="F247" s="582" t="s">
        <v>3643</v>
      </c>
      <c r="G247" s="592" t="s">
        <v>3223</v>
      </c>
      <c r="H247" s="592" t="s">
        <v>19</v>
      </c>
      <c r="I247" s="592" t="s">
        <v>3224</v>
      </c>
      <c r="J247" s="592">
        <v>43564</v>
      </c>
      <c r="K247" s="595" t="s">
        <v>4158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6527</v>
      </c>
      <c r="C248" s="425" t="s">
        <v>3221</v>
      </c>
      <c r="D248" s="582" t="s">
        <v>1350</v>
      </c>
      <c r="E248" s="606">
        <v>100832.44</v>
      </c>
      <c r="F248" s="582" t="s">
        <v>3312</v>
      </c>
      <c r="G248" s="592" t="s">
        <v>3223</v>
      </c>
      <c r="H248" s="592" t="s">
        <v>19</v>
      </c>
      <c r="I248" s="592" t="s">
        <v>3224</v>
      </c>
      <c r="J248" s="592">
        <v>43725</v>
      </c>
      <c r="K248" s="595" t="s">
        <v>4537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6460</v>
      </c>
      <c r="C249" s="425" t="s">
        <v>3221</v>
      </c>
      <c r="D249" s="582" t="s">
        <v>6452</v>
      </c>
      <c r="E249" s="594">
        <v>50000</v>
      </c>
      <c r="F249" s="582" t="s">
        <v>3524</v>
      </c>
      <c r="G249" s="592" t="s">
        <v>3223</v>
      </c>
      <c r="H249" s="592" t="s">
        <v>19</v>
      </c>
      <c r="I249" s="592" t="s">
        <v>3224</v>
      </c>
      <c r="J249" s="592">
        <v>43605</v>
      </c>
      <c r="K249" s="595" t="s">
        <v>4154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6528</v>
      </c>
      <c r="C250" s="425" t="s">
        <v>3221</v>
      </c>
      <c r="D250" s="582" t="s">
        <v>6452</v>
      </c>
      <c r="E250" s="594">
        <v>30000</v>
      </c>
      <c r="F250" s="582" t="s">
        <v>3825</v>
      </c>
      <c r="G250" s="592" t="s">
        <v>3223</v>
      </c>
      <c r="H250" s="592" t="s">
        <v>19</v>
      </c>
      <c r="I250" s="592" t="s">
        <v>3230</v>
      </c>
      <c r="J250" s="592">
        <v>43822</v>
      </c>
      <c r="K250" s="595" t="s">
        <v>4154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6479</v>
      </c>
      <c r="C251" s="425" t="s">
        <v>3221</v>
      </c>
      <c r="D251" s="582" t="s">
        <v>6452</v>
      </c>
      <c r="E251" s="594">
        <v>13000</v>
      </c>
      <c r="F251" s="582" t="s">
        <v>3643</v>
      </c>
      <c r="G251" s="592" t="s">
        <v>3223</v>
      </c>
      <c r="H251" s="592" t="s">
        <v>19</v>
      </c>
      <c r="I251" s="592" t="s">
        <v>3224</v>
      </c>
      <c r="J251" s="592">
        <v>43564</v>
      </c>
      <c r="K251" s="595" t="s">
        <v>4158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6460</v>
      </c>
      <c r="C252" s="425" t="s">
        <v>3221</v>
      </c>
      <c r="D252" s="582" t="s">
        <v>6452</v>
      </c>
      <c r="E252" s="594">
        <v>5000</v>
      </c>
      <c r="F252" s="582" t="s">
        <v>3524</v>
      </c>
      <c r="G252" s="592" t="s">
        <v>3223</v>
      </c>
      <c r="H252" s="592" t="s">
        <v>19</v>
      </c>
      <c r="I252" s="592" t="s">
        <v>3224</v>
      </c>
      <c r="J252" s="592">
        <v>43605</v>
      </c>
      <c r="K252" s="595" t="s">
        <v>4154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6458</v>
      </c>
      <c r="C253" s="425" t="s">
        <v>3221</v>
      </c>
      <c r="D253" s="582" t="s">
        <v>6452</v>
      </c>
      <c r="E253" s="594">
        <v>3000</v>
      </c>
      <c r="F253" s="582" t="s">
        <v>3487</v>
      </c>
      <c r="G253" s="592" t="s">
        <v>3223</v>
      </c>
      <c r="H253" s="592" t="s">
        <v>19</v>
      </c>
      <c r="I253" s="592" t="s">
        <v>3224</v>
      </c>
      <c r="J253" s="592">
        <v>43703</v>
      </c>
      <c r="K253" s="595" t="s">
        <v>4537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6451</v>
      </c>
      <c r="C254" s="425" t="s">
        <v>3221</v>
      </c>
      <c r="D254" s="582" t="s">
        <v>6452</v>
      </c>
      <c r="E254" s="594">
        <v>37000</v>
      </c>
      <c r="F254" s="582" t="s">
        <v>3762</v>
      </c>
      <c r="G254" s="592" t="s">
        <v>3223</v>
      </c>
      <c r="H254" s="592" t="s">
        <v>19</v>
      </c>
      <c r="I254" s="592" t="s">
        <v>3224</v>
      </c>
      <c r="J254" s="592">
        <v>43675</v>
      </c>
      <c r="K254" s="595" t="s">
        <v>4537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6529</v>
      </c>
      <c r="C255" s="582" t="s">
        <v>17</v>
      </c>
      <c r="D255" s="582" t="s">
        <v>283</v>
      </c>
      <c r="E255" s="594">
        <v>0</v>
      </c>
      <c r="F255" s="582" t="s">
        <v>4837</v>
      </c>
      <c r="G255" s="582" t="s">
        <v>18</v>
      </c>
      <c r="H255" s="582" t="s">
        <v>19</v>
      </c>
      <c r="I255" s="582" t="s">
        <v>4141</v>
      </c>
      <c r="J255" s="592">
        <v>44167</v>
      </c>
      <c r="K255" s="598" t="s">
        <v>4158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6513</v>
      </c>
      <c r="C256" s="425" t="s">
        <v>3221</v>
      </c>
      <c r="D256" s="582" t="s">
        <v>6452</v>
      </c>
      <c r="E256" s="594">
        <v>49992.45</v>
      </c>
      <c r="F256" s="582" t="s">
        <v>3656</v>
      </c>
      <c r="G256" s="592" t="s">
        <v>3223</v>
      </c>
      <c r="H256" s="592" t="s">
        <v>19</v>
      </c>
      <c r="I256" s="592" t="s">
        <v>3224</v>
      </c>
      <c r="J256" s="592">
        <v>43873</v>
      </c>
      <c r="K256" s="595" t="s">
        <v>4143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6454</v>
      </c>
      <c r="C257" s="425" t="s">
        <v>17</v>
      </c>
      <c r="D257" s="582" t="s">
        <v>6452</v>
      </c>
      <c r="E257" s="594">
        <v>80000</v>
      </c>
      <c r="F257" s="582" t="s">
        <v>5397</v>
      </c>
      <c r="G257" s="582" t="s">
        <v>3223</v>
      </c>
      <c r="H257" s="582" t="s">
        <v>19</v>
      </c>
      <c r="I257" s="582" t="s">
        <v>3223</v>
      </c>
      <c r="J257" s="592">
        <v>43749</v>
      </c>
      <c r="K257" s="598" t="s">
        <v>4537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6505</v>
      </c>
      <c r="C258" s="425" t="s">
        <v>17</v>
      </c>
      <c r="D258" s="582" t="s">
        <v>6452</v>
      </c>
      <c r="E258" s="594">
        <v>5000</v>
      </c>
      <c r="F258" s="582" t="s">
        <v>5359</v>
      </c>
      <c r="G258" s="582" t="s">
        <v>3223</v>
      </c>
      <c r="H258" s="582" t="s">
        <v>19</v>
      </c>
      <c r="I258" s="582" t="s">
        <v>3223</v>
      </c>
      <c r="J258" s="592">
        <v>44043</v>
      </c>
      <c r="K258" s="598" t="s">
        <v>4143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6484</v>
      </c>
      <c r="C259" s="425" t="s">
        <v>3221</v>
      </c>
      <c r="D259" s="582" t="s">
        <v>6452</v>
      </c>
      <c r="E259" s="594">
        <v>100000</v>
      </c>
      <c r="F259" s="582" t="s">
        <v>3460</v>
      </c>
      <c r="G259" s="592" t="s">
        <v>3223</v>
      </c>
      <c r="H259" s="592" t="s">
        <v>19</v>
      </c>
      <c r="I259" s="592" t="s">
        <v>3224</v>
      </c>
      <c r="J259" s="592">
        <v>43888</v>
      </c>
      <c r="K259" s="595" t="s">
        <v>4143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4039</v>
      </c>
      <c r="C260" s="425" t="s">
        <v>3950</v>
      </c>
      <c r="D260" s="582" t="s">
        <v>6452</v>
      </c>
      <c r="E260" s="594">
        <v>75000</v>
      </c>
      <c r="F260" s="582" t="s">
        <v>4038</v>
      </c>
      <c r="G260" s="592" t="s">
        <v>18</v>
      </c>
      <c r="H260" s="592" t="s">
        <v>19</v>
      </c>
      <c r="I260" s="592" t="s">
        <v>2788</v>
      </c>
      <c r="J260" s="592">
        <v>43797</v>
      </c>
      <c r="K260" s="595" t="s">
        <v>4154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6530</v>
      </c>
      <c r="C261" s="425" t="s">
        <v>17</v>
      </c>
      <c r="D261" s="582" t="s">
        <v>6452</v>
      </c>
      <c r="E261" s="594">
        <v>40000</v>
      </c>
      <c r="F261" s="582" t="s">
        <v>4490</v>
      </c>
      <c r="G261" s="582" t="s">
        <v>18</v>
      </c>
      <c r="H261" s="582" t="s">
        <v>19</v>
      </c>
      <c r="I261" s="582" t="s">
        <v>4491</v>
      </c>
      <c r="J261" s="592">
        <v>44089</v>
      </c>
      <c r="K261" s="598" t="s">
        <v>4151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283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6508</v>
      </c>
      <c r="C262" s="425" t="s">
        <v>17</v>
      </c>
      <c r="D262" s="582" t="s">
        <v>6452</v>
      </c>
      <c r="E262" s="594">
        <v>60000</v>
      </c>
      <c r="F262" s="582" t="s">
        <v>4824</v>
      </c>
      <c r="G262" s="582" t="s">
        <v>3223</v>
      </c>
      <c r="H262" s="582" t="s">
        <v>19</v>
      </c>
      <c r="I262" s="582" t="s">
        <v>3223</v>
      </c>
      <c r="J262" s="592">
        <v>43901</v>
      </c>
      <c r="K262" s="598" t="s">
        <v>4137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1350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6531</v>
      </c>
      <c r="C263" s="425" t="s">
        <v>3221</v>
      </c>
      <c r="D263" s="582" t="s">
        <v>6452</v>
      </c>
      <c r="E263" s="594">
        <v>0</v>
      </c>
      <c r="F263" s="582" t="s">
        <v>3408</v>
      </c>
      <c r="G263" s="592" t="s">
        <v>3223</v>
      </c>
      <c r="H263" s="592" t="s">
        <v>19</v>
      </c>
      <c r="I263" s="592" t="s">
        <v>3224</v>
      </c>
      <c r="J263" s="592">
        <v>43888</v>
      </c>
      <c r="K263" s="595" t="s">
        <v>4154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6452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6532</v>
      </c>
      <c r="C264" s="425" t="s">
        <v>17</v>
      </c>
      <c r="D264" s="582" t="s">
        <v>6452</v>
      </c>
      <c r="E264" s="594">
        <v>147535.35999999999</v>
      </c>
      <c r="F264" s="582" t="s">
        <v>4206</v>
      </c>
      <c r="G264" s="582" t="s">
        <v>3223</v>
      </c>
      <c r="H264" s="582" t="s">
        <v>19</v>
      </c>
      <c r="I264" s="582" t="s">
        <v>3223</v>
      </c>
      <c r="J264" s="592">
        <v>44180</v>
      </c>
      <c r="K264" s="598" t="s">
        <v>4143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6473</v>
      </c>
      <c r="C265" s="425" t="s">
        <v>3221</v>
      </c>
      <c r="D265" s="582" t="s">
        <v>6452</v>
      </c>
      <c r="E265" s="594">
        <v>10000</v>
      </c>
      <c r="F265" s="582" t="s">
        <v>3801</v>
      </c>
      <c r="G265" s="592" t="s">
        <v>3223</v>
      </c>
      <c r="H265" s="592" t="s">
        <v>19</v>
      </c>
      <c r="I265" s="592" t="s">
        <v>3224</v>
      </c>
      <c r="J265" s="592">
        <v>43717</v>
      </c>
      <c r="K265" s="595" t="s">
        <v>4537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6533</v>
      </c>
      <c r="C266" s="425" t="s">
        <v>3221</v>
      </c>
      <c r="D266" s="582" t="s">
        <v>6452</v>
      </c>
      <c r="E266" s="594">
        <v>7000</v>
      </c>
      <c r="F266" s="582" t="s">
        <v>3725</v>
      </c>
      <c r="G266" s="592" t="s">
        <v>18</v>
      </c>
      <c r="H266" s="592" t="s">
        <v>19</v>
      </c>
      <c r="I266" s="592" t="s">
        <v>3371</v>
      </c>
      <c r="J266" s="592">
        <v>43417</v>
      </c>
      <c r="K266" s="595" t="s">
        <v>5566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6463</v>
      </c>
      <c r="C267" s="582" t="s">
        <v>17</v>
      </c>
      <c r="D267" s="582" t="s">
        <v>283</v>
      </c>
      <c r="E267" s="594">
        <v>0</v>
      </c>
      <c r="F267" s="582" t="s">
        <v>5013</v>
      </c>
      <c r="G267" s="582" t="s">
        <v>3223</v>
      </c>
      <c r="H267" s="582" t="s">
        <v>19</v>
      </c>
      <c r="I267" s="582" t="s">
        <v>3223</v>
      </c>
      <c r="J267" s="592">
        <v>44252</v>
      </c>
      <c r="K267" s="598" t="s">
        <v>4154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6471</v>
      </c>
      <c r="C268" s="425" t="s">
        <v>17</v>
      </c>
      <c r="D268" s="582" t="s">
        <v>6452</v>
      </c>
      <c r="E268" s="594">
        <v>359512.5</v>
      </c>
      <c r="F268" s="582" t="s">
        <v>5460</v>
      </c>
      <c r="G268" s="582" t="s">
        <v>3223</v>
      </c>
      <c r="H268" s="582" t="s">
        <v>19</v>
      </c>
      <c r="I268" s="582" t="s">
        <v>3223</v>
      </c>
      <c r="J268" s="592">
        <v>44225</v>
      </c>
      <c r="K268" s="598" t="s">
        <v>4143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6454</v>
      </c>
      <c r="C269" s="425" t="s">
        <v>17</v>
      </c>
      <c r="D269" s="582" t="s">
        <v>6452</v>
      </c>
      <c r="E269" s="594">
        <v>0</v>
      </c>
      <c r="F269" s="582" t="s">
        <v>5397</v>
      </c>
      <c r="G269" s="582" t="s">
        <v>3223</v>
      </c>
      <c r="H269" s="582" t="s">
        <v>19</v>
      </c>
      <c r="I269" s="582" t="s">
        <v>3223</v>
      </c>
      <c r="J269" s="592">
        <v>43749</v>
      </c>
      <c r="K269" s="598" t="s">
        <v>4537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6505</v>
      </c>
      <c r="C270" s="425" t="s">
        <v>17</v>
      </c>
      <c r="D270" s="582" t="s">
        <v>6452</v>
      </c>
      <c r="E270" s="594">
        <v>30000</v>
      </c>
      <c r="F270" s="582" t="s">
        <v>5359</v>
      </c>
      <c r="G270" s="582" t="s">
        <v>3223</v>
      </c>
      <c r="H270" s="582" t="s">
        <v>19</v>
      </c>
      <c r="I270" s="582" t="s">
        <v>3223</v>
      </c>
      <c r="J270" s="592">
        <v>44043</v>
      </c>
      <c r="K270" s="598" t="s">
        <v>4143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6534</v>
      </c>
      <c r="C271" s="582" t="s">
        <v>17</v>
      </c>
      <c r="D271" s="582" t="s">
        <v>283</v>
      </c>
      <c r="E271" s="594">
        <v>0</v>
      </c>
      <c r="F271" s="582" t="s">
        <v>4487</v>
      </c>
      <c r="G271" s="582" t="s">
        <v>204</v>
      </c>
      <c r="H271" s="582" t="s">
        <v>19</v>
      </c>
      <c r="I271" s="582" t="s">
        <v>318</v>
      </c>
      <c r="J271" s="592">
        <v>44183</v>
      </c>
      <c r="K271" s="598" t="s">
        <v>4143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6535</v>
      </c>
      <c r="C272" s="425" t="s">
        <v>17</v>
      </c>
      <c r="D272" s="582" t="s">
        <v>6452</v>
      </c>
      <c r="E272" s="594">
        <v>600000</v>
      </c>
      <c r="F272" s="582" t="s">
        <v>5000</v>
      </c>
      <c r="G272" s="582" t="s">
        <v>204</v>
      </c>
      <c r="H272" s="582" t="s">
        <v>19</v>
      </c>
      <c r="I272" s="582" t="s">
        <v>1889</v>
      </c>
      <c r="J272" s="592">
        <v>44067</v>
      </c>
      <c r="K272" s="598" t="s">
        <v>4158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6534</v>
      </c>
      <c r="C273" s="425" t="s">
        <v>17</v>
      </c>
      <c r="D273" s="582" t="s">
        <v>6452</v>
      </c>
      <c r="E273" s="594">
        <v>33961.75</v>
      </c>
      <c r="F273" s="582" t="s">
        <v>4487</v>
      </c>
      <c r="G273" s="582" t="s">
        <v>204</v>
      </c>
      <c r="H273" s="582" t="s">
        <v>19</v>
      </c>
      <c r="I273" s="582" t="s">
        <v>318</v>
      </c>
      <c r="J273" s="592">
        <v>44183</v>
      </c>
      <c r="K273" s="598" t="s">
        <v>4143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6466</v>
      </c>
      <c r="C274" s="425" t="s">
        <v>3221</v>
      </c>
      <c r="D274" s="582" t="s">
        <v>6452</v>
      </c>
      <c r="E274" s="594">
        <v>47591.43</v>
      </c>
      <c r="F274" s="582" t="s">
        <v>3532</v>
      </c>
      <c r="G274" s="592" t="s">
        <v>3223</v>
      </c>
      <c r="H274" s="592" t="s">
        <v>19</v>
      </c>
      <c r="I274" s="592" t="s">
        <v>3230</v>
      </c>
      <c r="J274" s="592">
        <v>43559</v>
      </c>
      <c r="K274" s="595" t="s">
        <v>4537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6536</v>
      </c>
      <c r="C275" s="425" t="s">
        <v>3221</v>
      </c>
      <c r="D275" s="582" t="s">
        <v>1350</v>
      </c>
      <c r="E275" s="594">
        <v>5000</v>
      </c>
      <c r="F275" s="582" t="s">
        <v>3370</v>
      </c>
      <c r="G275" s="592" t="s">
        <v>18</v>
      </c>
      <c r="H275" s="592" t="s">
        <v>19</v>
      </c>
      <c r="I275" s="592" t="s">
        <v>3371</v>
      </c>
      <c r="J275" s="592">
        <v>43416</v>
      </c>
      <c r="K275" s="595" t="s">
        <v>4158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4039</v>
      </c>
      <c r="C276" s="425" t="s">
        <v>3950</v>
      </c>
      <c r="D276" s="582" t="s">
        <v>1350</v>
      </c>
      <c r="E276" s="594">
        <v>721960.02</v>
      </c>
      <c r="F276" s="582" t="s">
        <v>4038</v>
      </c>
      <c r="G276" s="592" t="s">
        <v>18</v>
      </c>
      <c r="H276" s="592" t="s">
        <v>19</v>
      </c>
      <c r="I276" s="592" t="s">
        <v>2788</v>
      </c>
      <c r="J276" s="592">
        <v>43797</v>
      </c>
      <c r="K276" s="595" t="s">
        <v>4154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6484</v>
      </c>
      <c r="C277" s="425" t="s">
        <v>3221</v>
      </c>
      <c r="D277" s="582" t="s">
        <v>6452</v>
      </c>
      <c r="E277" s="594">
        <v>50844.88</v>
      </c>
      <c r="F277" s="582" t="s">
        <v>3460</v>
      </c>
      <c r="G277" s="592" t="s">
        <v>3223</v>
      </c>
      <c r="H277" s="592" t="s">
        <v>19</v>
      </c>
      <c r="I277" s="592" t="s">
        <v>3224</v>
      </c>
      <c r="J277" s="592">
        <v>43888</v>
      </c>
      <c r="K277" s="595" t="s">
        <v>4143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6537</v>
      </c>
      <c r="C278" s="425" t="s">
        <v>3221</v>
      </c>
      <c r="D278" s="582" t="s">
        <v>6452</v>
      </c>
      <c r="E278" s="594">
        <v>20000</v>
      </c>
      <c r="F278" s="582" t="s">
        <v>3541</v>
      </c>
      <c r="G278" s="592" t="s">
        <v>18</v>
      </c>
      <c r="H278" s="592" t="s">
        <v>19</v>
      </c>
      <c r="I278" s="592" t="s">
        <v>3371</v>
      </c>
      <c r="J278" s="592">
        <v>43515</v>
      </c>
      <c r="K278" s="595" t="s">
        <v>4158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6484</v>
      </c>
      <c r="C279" s="582" t="s">
        <v>3221</v>
      </c>
      <c r="D279" s="582" t="s">
        <v>283</v>
      </c>
      <c r="E279" s="594">
        <v>111979.59</v>
      </c>
      <c r="F279" s="582" t="s">
        <v>3460</v>
      </c>
      <c r="G279" s="592" t="s">
        <v>3223</v>
      </c>
      <c r="H279" s="592" t="s">
        <v>19</v>
      </c>
      <c r="I279" s="592" t="s">
        <v>3224</v>
      </c>
      <c r="J279" s="592">
        <v>43888</v>
      </c>
      <c r="K279" s="595" t="s">
        <v>4143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6525</v>
      </c>
      <c r="C280" s="425" t="s">
        <v>17</v>
      </c>
      <c r="D280" s="582" t="s">
        <v>1350</v>
      </c>
      <c r="E280" s="594">
        <v>100000</v>
      </c>
      <c r="F280" s="582" t="s">
        <v>4339</v>
      </c>
      <c r="G280" s="582" t="s">
        <v>3223</v>
      </c>
      <c r="H280" s="582" t="s">
        <v>19</v>
      </c>
      <c r="I280" s="582" t="s">
        <v>3223</v>
      </c>
      <c r="J280" s="592">
        <v>43847</v>
      </c>
      <c r="K280" s="598" t="s">
        <v>4143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6505</v>
      </c>
      <c r="C281" s="425" t="s">
        <v>17</v>
      </c>
      <c r="D281" s="582" t="s">
        <v>1350</v>
      </c>
      <c r="E281" s="594">
        <v>900000</v>
      </c>
      <c r="F281" s="582" t="s">
        <v>5359</v>
      </c>
      <c r="G281" s="582" t="s">
        <v>3223</v>
      </c>
      <c r="H281" s="582" t="s">
        <v>19</v>
      </c>
      <c r="I281" s="582" t="s">
        <v>3223</v>
      </c>
      <c r="J281" s="592">
        <v>44043</v>
      </c>
      <c r="K281" s="598" t="s">
        <v>4143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6538</v>
      </c>
      <c r="C282" s="425" t="s">
        <v>17</v>
      </c>
      <c r="D282" s="582" t="s">
        <v>1350</v>
      </c>
      <c r="E282" s="594">
        <v>13000</v>
      </c>
      <c r="F282" s="582" t="s">
        <v>4991</v>
      </c>
      <c r="G282" s="582" t="s">
        <v>3223</v>
      </c>
      <c r="H282" s="582" t="s">
        <v>19</v>
      </c>
      <c r="I282" s="582" t="s">
        <v>3223</v>
      </c>
      <c r="J282" s="592">
        <v>44070</v>
      </c>
      <c r="K282" s="598" t="s">
        <v>4137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6539</v>
      </c>
      <c r="C283" s="582" t="s">
        <v>17</v>
      </c>
      <c r="D283" s="582" t="s">
        <v>283</v>
      </c>
      <c r="E283" s="594">
        <v>0</v>
      </c>
      <c r="F283" s="582" t="s">
        <v>4819</v>
      </c>
      <c r="G283" s="582" t="s">
        <v>204</v>
      </c>
      <c r="H283" s="582" t="s">
        <v>19</v>
      </c>
      <c r="I283" s="582" t="s">
        <v>6540</v>
      </c>
      <c r="J283" s="592">
        <v>44160</v>
      </c>
      <c r="K283" s="598" t="s">
        <v>4137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6541</v>
      </c>
      <c r="C284" s="582" t="s">
        <v>17</v>
      </c>
      <c r="D284" s="582" t="s">
        <v>283</v>
      </c>
      <c r="E284" s="594">
        <v>0</v>
      </c>
      <c r="F284" s="582" t="s">
        <v>5428</v>
      </c>
      <c r="G284" s="582" t="s">
        <v>3223</v>
      </c>
      <c r="H284" s="582" t="s">
        <v>19</v>
      </c>
      <c r="I284" s="582" t="s">
        <v>3223</v>
      </c>
      <c r="J284" s="592">
        <v>44244</v>
      </c>
      <c r="K284" s="598" t="s">
        <v>4143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6466</v>
      </c>
      <c r="C285" s="425" t="s">
        <v>3221</v>
      </c>
      <c r="D285" s="582" t="s">
        <v>6452</v>
      </c>
      <c r="E285" s="594">
        <v>100000</v>
      </c>
      <c r="F285" s="582" t="s">
        <v>3532</v>
      </c>
      <c r="G285" s="592" t="s">
        <v>3223</v>
      </c>
      <c r="H285" s="592" t="s">
        <v>19</v>
      </c>
      <c r="I285" s="592" t="s">
        <v>3230</v>
      </c>
      <c r="J285" s="592">
        <v>43559</v>
      </c>
      <c r="K285" s="595" t="s">
        <v>4537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6471</v>
      </c>
      <c r="C286" s="425" t="s">
        <v>17</v>
      </c>
      <c r="D286" s="582" t="s">
        <v>1350</v>
      </c>
      <c r="E286" s="594">
        <v>12500</v>
      </c>
      <c r="F286" s="582" t="s">
        <v>5460</v>
      </c>
      <c r="G286" s="582" t="s">
        <v>3223</v>
      </c>
      <c r="H286" s="582" t="s">
        <v>19</v>
      </c>
      <c r="I286" s="582" t="s">
        <v>3223</v>
      </c>
      <c r="J286" s="592">
        <v>44225</v>
      </c>
      <c r="K286" s="598" t="s">
        <v>4143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6542</v>
      </c>
      <c r="C287" s="425" t="s">
        <v>17</v>
      </c>
      <c r="D287" s="582" t="s">
        <v>1350</v>
      </c>
      <c r="E287" s="594">
        <v>10000</v>
      </c>
      <c r="F287" s="582" t="s">
        <v>5593</v>
      </c>
      <c r="G287" s="582" t="s">
        <v>3223</v>
      </c>
      <c r="H287" s="582" t="s">
        <v>19</v>
      </c>
      <c r="I287" s="582" t="s">
        <v>3223</v>
      </c>
      <c r="J287" s="592">
        <v>44075</v>
      </c>
      <c r="K287" s="611" t="s">
        <v>4143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6462</v>
      </c>
      <c r="C288" s="425" t="s">
        <v>3221</v>
      </c>
      <c r="D288" s="582" t="s">
        <v>6452</v>
      </c>
      <c r="E288" s="594">
        <v>96557.66</v>
      </c>
      <c r="F288" s="582" t="s">
        <v>3366</v>
      </c>
      <c r="G288" s="592" t="s">
        <v>3223</v>
      </c>
      <c r="H288" s="592" t="s">
        <v>19</v>
      </c>
      <c r="I288" s="592" t="s">
        <v>3224</v>
      </c>
      <c r="J288" s="592">
        <v>43822</v>
      </c>
      <c r="K288" s="592" t="s">
        <v>4154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6543</v>
      </c>
      <c r="C289" s="425" t="s">
        <v>3221</v>
      </c>
      <c r="D289" s="582" t="s">
        <v>6452</v>
      </c>
      <c r="E289" s="594">
        <v>120000</v>
      </c>
      <c r="F289" s="582" t="s">
        <v>3698</v>
      </c>
      <c r="G289" s="592" t="s">
        <v>3223</v>
      </c>
      <c r="H289" s="592" t="s">
        <v>19</v>
      </c>
      <c r="I289" s="592" t="s">
        <v>3230</v>
      </c>
      <c r="J289" s="592">
        <v>43531</v>
      </c>
      <c r="K289" s="595" t="s">
        <v>4537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6544</v>
      </c>
      <c r="C290" s="425" t="s">
        <v>3221</v>
      </c>
      <c r="D290" s="582" t="s">
        <v>6452</v>
      </c>
      <c r="E290" s="594">
        <v>5000</v>
      </c>
      <c r="F290" s="582" t="s">
        <v>6545</v>
      </c>
      <c r="G290" s="592" t="s">
        <v>18</v>
      </c>
      <c r="H290" s="592" t="s">
        <v>30</v>
      </c>
      <c r="I290" s="592" t="s">
        <v>93</v>
      </c>
      <c r="J290" s="592">
        <v>44278</v>
      </c>
      <c r="K290" s="595" t="s">
        <v>4143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6546</v>
      </c>
      <c r="C291" s="425" t="s">
        <v>17</v>
      </c>
      <c r="D291" s="582" t="s">
        <v>6452</v>
      </c>
      <c r="E291" s="594">
        <v>7000</v>
      </c>
      <c r="F291" s="582" t="s">
        <v>5584</v>
      </c>
      <c r="G291" s="582" t="s">
        <v>204</v>
      </c>
      <c r="H291" s="582" t="s">
        <v>19</v>
      </c>
      <c r="I291" s="582" t="s">
        <v>5585</v>
      </c>
      <c r="J291" s="592">
        <v>44105</v>
      </c>
      <c r="K291" s="598" t="s">
        <v>4158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6547</v>
      </c>
      <c r="C292" s="425" t="s">
        <v>3221</v>
      </c>
      <c r="D292" s="582" t="s">
        <v>6452</v>
      </c>
      <c r="E292" s="594">
        <v>153417.37</v>
      </c>
      <c r="F292" s="582" t="s">
        <v>3338</v>
      </c>
      <c r="G292" s="592" t="s">
        <v>18</v>
      </c>
      <c r="H292" s="592" t="s">
        <v>30</v>
      </c>
      <c r="I292" s="592" t="s">
        <v>3271</v>
      </c>
      <c r="J292" s="592">
        <v>44273</v>
      </c>
      <c r="K292" s="595" t="s">
        <v>4143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6460</v>
      </c>
      <c r="C293" s="425" t="s">
        <v>3221</v>
      </c>
      <c r="D293" s="582" t="s">
        <v>6452</v>
      </c>
      <c r="E293" s="594">
        <v>15000</v>
      </c>
      <c r="F293" s="582" t="s">
        <v>3524</v>
      </c>
      <c r="G293" s="592" t="s">
        <v>3223</v>
      </c>
      <c r="H293" s="592" t="s">
        <v>19</v>
      </c>
      <c r="I293" s="592" t="s">
        <v>3224</v>
      </c>
      <c r="J293" s="592">
        <v>43605</v>
      </c>
      <c r="K293" s="595" t="s">
        <v>4154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6458</v>
      </c>
      <c r="C294" s="425" t="s">
        <v>3221</v>
      </c>
      <c r="D294" s="582" t="s">
        <v>6452</v>
      </c>
      <c r="E294" s="594">
        <v>20000</v>
      </c>
      <c r="F294" s="582" t="s">
        <v>3487</v>
      </c>
      <c r="G294" s="592" t="s">
        <v>3223</v>
      </c>
      <c r="H294" s="592" t="s">
        <v>19</v>
      </c>
      <c r="I294" s="592" t="s">
        <v>3224</v>
      </c>
      <c r="J294" s="592">
        <v>43703</v>
      </c>
      <c r="K294" s="595" t="s">
        <v>4537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6548</v>
      </c>
      <c r="C295" s="582" t="s">
        <v>17</v>
      </c>
      <c r="D295" s="582" t="s">
        <v>283</v>
      </c>
      <c r="E295" s="594">
        <v>0</v>
      </c>
      <c r="F295" s="582" t="s">
        <v>4676</v>
      </c>
      <c r="G295" s="582" t="s">
        <v>204</v>
      </c>
      <c r="H295" s="582" t="s">
        <v>19</v>
      </c>
      <c r="I295" s="582" t="s">
        <v>3977</v>
      </c>
      <c r="J295" s="592">
        <v>44126</v>
      </c>
      <c r="K295" s="598" t="s">
        <v>4143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6549</v>
      </c>
      <c r="C296" s="582" t="s">
        <v>3221</v>
      </c>
      <c r="D296" s="582" t="s">
        <v>283</v>
      </c>
      <c r="E296" s="594"/>
      <c r="F296" s="582" t="s">
        <v>3671</v>
      </c>
      <c r="G296" s="592" t="s">
        <v>18</v>
      </c>
      <c r="H296" s="592" t="s">
        <v>30</v>
      </c>
      <c r="I296" s="592" t="s">
        <v>3271</v>
      </c>
      <c r="J296" s="592">
        <v>44280</v>
      </c>
      <c r="K296" s="595" t="s">
        <v>4154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6550</v>
      </c>
      <c r="C297" s="425" t="s">
        <v>3221</v>
      </c>
      <c r="D297" s="582" t="s">
        <v>1350</v>
      </c>
      <c r="E297" s="594">
        <v>200000</v>
      </c>
      <c r="F297" s="582" t="s">
        <v>3755</v>
      </c>
      <c r="G297" s="592" t="s">
        <v>3223</v>
      </c>
      <c r="H297" s="592" t="s">
        <v>19</v>
      </c>
      <c r="I297" s="592" t="s">
        <v>3230</v>
      </c>
      <c r="J297" s="592">
        <v>43861</v>
      </c>
      <c r="K297" s="595" t="s">
        <v>4154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6551</v>
      </c>
      <c r="C298" s="425" t="s">
        <v>17</v>
      </c>
      <c r="D298" s="582" t="s">
        <v>6452</v>
      </c>
      <c r="E298" s="594">
        <v>328583.39</v>
      </c>
      <c r="F298" s="582" t="s">
        <v>5737</v>
      </c>
      <c r="G298" s="582" t="s">
        <v>204</v>
      </c>
      <c r="H298" s="582" t="s">
        <v>19</v>
      </c>
      <c r="I298" s="582" t="s">
        <v>1889</v>
      </c>
      <c r="J298" s="612">
        <v>44134</v>
      </c>
      <c r="K298" s="598" t="s">
        <v>4137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6543</v>
      </c>
      <c r="C299" s="582" t="s">
        <v>3221</v>
      </c>
      <c r="D299" s="582" t="s">
        <v>283</v>
      </c>
      <c r="E299" s="594">
        <v>222801.29</v>
      </c>
      <c r="F299" s="582" t="s">
        <v>3698</v>
      </c>
      <c r="G299" s="592" t="s">
        <v>3223</v>
      </c>
      <c r="H299" s="592" t="s">
        <v>19</v>
      </c>
      <c r="I299" s="592" t="s">
        <v>3230</v>
      </c>
      <c r="J299" s="592">
        <v>43531</v>
      </c>
      <c r="K299" s="595" t="s">
        <v>4537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6552</v>
      </c>
      <c r="C300" s="582" t="s">
        <v>3221</v>
      </c>
      <c r="D300" s="582" t="s">
        <v>283</v>
      </c>
      <c r="E300" s="594"/>
      <c r="F300" s="582" t="s">
        <v>3698</v>
      </c>
      <c r="G300" s="592" t="s">
        <v>3223</v>
      </c>
      <c r="H300" s="592" t="s">
        <v>19</v>
      </c>
      <c r="I300" s="592" t="s">
        <v>3230</v>
      </c>
      <c r="J300" s="592">
        <v>43566</v>
      </c>
      <c r="K300" s="595" t="s">
        <v>4154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6553</v>
      </c>
      <c r="C301" s="425" t="s">
        <v>17</v>
      </c>
      <c r="D301" s="582" t="s">
        <v>6452</v>
      </c>
      <c r="E301" s="594">
        <v>95592.52</v>
      </c>
      <c r="F301" s="582" t="s">
        <v>5436</v>
      </c>
      <c r="G301" s="582" t="s">
        <v>204</v>
      </c>
      <c r="H301" s="582" t="s">
        <v>19</v>
      </c>
      <c r="I301" s="582" t="s">
        <v>6540</v>
      </c>
      <c r="J301" s="612">
        <v>44180</v>
      </c>
      <c r="K301" s="598" t="s">
        <v>4143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6554</v>
      </c>
      <c r="C302" s="582" t="s">
        <v>17</v>
      </c>
      <c r="D302" s="582" t="s">
        <v>283</v>
      </c>
      <c r="E302" s="594">
        <v>0</v>
      </c>
      <c r="F302" s="582" t="s">
        <v>5671</v>
      </c>
      <c r="G302" s="582" t="s">
        <v>204</v>
      </c>
      <c r="H302" s="582" t="s">
        <v>19</v>
      </c>
      <c r="I302" s="582" t="s">
        <v>4202</v>
      </c>
      <c r="J302" s="592">
        <v>44215</v>
      </c>
      <c r="K302" s="598" t="s">
        <v>4137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6466</v>
      </c>
      <c r="C303" s="425" t="s">
        <v>3221</v>
      </c>
      <c r="D303" s="582" t="s">
        <v>6452</v>
      </c>
      <c r="E303" s="594">
        <v>3500</v>
      </c>
      <c r="F303" s="582" t="s">
        <v>3532</v>
      </c>
      <c r="G303" s="592" t="s">
        <v>3223</v>
      </c>
      <c r="H303" s="592" t="s">
        <v>19</v>
      </c>
      <c r="I303" s="592" t="s">
        <v>3230</v>
      </c>
      <c r="J303" s="592">
        <v>43559</v>
      </c>
      <c r="K303" s="595" t="s">
        <v>4537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6554</v>
      </c>
      <c r="C304" s="425" t="s">
        <v>17</v>
      </c>
      <c r="D304" s="582" t="s">
        <v>1350</v>
      </c>
      <c r="E304" s="594">
        <v>6000</v>
      </c>
      <c r="F304" s="582" t="s">
        <v>5671</v>
      </c>
      <c r="G304" s="582" t="s">
        <v>204</v>
      </c>
      <c r="H304" s="582" t="s">
        <v>19</v>
      </c>
      <c r="I304" s="582" t="s">
        <v>4202</v>
      </c>
      <c r="J304" s="592">
        <v>44215</v>
      </c>
      <c r="K304" s="598" t="s">
        <v>4137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6458</v>
      </c>
      <c r="C305" s="425" t="s">
        <v>3221</v>
      </c>
      <c r="D305" s="582" t="s">
        <v>6452</v>
      </c>
      <c r="E305" s="594">
        <v>50000</v>
      </c>
      <c r="F305" s="582" t="s">
        <v>3487</v>
      </c>
      <c r="G305" s="592" t="s">
        <v>3223</v>
      </c>
      <c r="H305" s="592" t="s">
        <v>19</v>
      </c>
      <c r="I305" s="592" t="s">
        <v>3224</v>
      </c>
      <c r="J305" s="592">
        <v>43703</v>
      </c>
      <c r="K305" s="595" t="s">
        <v>4537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6555</v>
      </c>
      <c r="C306" s="425" t="s">
        <v>17</v>
      </c>
      <c r="D306" s="582" t="s">
        <v>6452</v>
      </c>
      <c r="E306" s="594">
        <v>200000</v>
      </c>
      <c r="F306" s="582" t="s">
        <v>5680</v>
      </c>
      <c r="G306" s="582" t="s">
        <v>204</v>
      </c>
      <c r="H306" s="582" t="s">
        <v>19</v>
      </c>
      <c r="I306" s="574" t="s">
        <v>4407</v>
      </c>
      <c r="J306" s="592">
        <v>44203</v>
      </c>
      <c r="K306" s="598" t="s">
        <v>4143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6556</v>
      </c>
      <c r="C307" s="425" t="s">
        <v>17</v>
      </c>
      <c r="D307" s="582" t="s">
        <v>6452</v>
      </c>
      <c r="E307" s="594">
        <v>7000</v>
      </c>
      <c r="F307" s="582" t="s">
        <v>1534</v>
      </c>
      <c r="G307" s="582" t="s">
        <v>18</v>
      </c>
      <c r="H307" s="582" t="s">
        <v>19</v>
      </c>
      <c r="I307" s="582" t="s">
        <v>97</v>
      </c>
      <c r="J307" s="592">
        <v>44218</v>
      </c>
      <c r="K307" s="598" t="s">
        <v>4143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6557</v>
      </c>
      <c r="C308" s="582" t="s">
        <v>17</v>
      </c>
      <c r="D308" s="582" t="s">
        <v>283</v>
      </c>
      <c r="E308" s="594">
        <v>0</v>
      </c>
      <c r="F308" s="582" t="s">
        <v>4393</v>
      </c>
      <c r="G308" s="582" t="s">
        <v>204</v>
      </c>
      <c r="H308" s="582" t="s">
        <v>19</v>
      </c>
      <c r="I308" s="582" t="s">
        <v>3977</v>
      </c>
      <c r="J308" s="592">
        <v>44165</v>
      </c>
      <c r="K308" s="598" t="s">
        <v>4143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6558</v>
      </c>
      <c r="C309" s="425" t="s">
        <v>17</v>
      </c>
      <c r="D309" s="582" t="s">
        <v>1350</v>
      </c>
      <c r="E309" s="594">
        <v>299695.62</v>
      </c>
      <c r="F309" s="582" t="s">
        <v>4705</v>
      </c>
      <c r="G309" s="582" t="s">
        <v>204</v>
      </c>
      <c r="H309" s="582" t="s">
        <v>19</v>
      </c>
      <c r="I309" s="582" t="s">
        <v>1889</v>
      </c>
      <c r="J309" s="592">
        <v>44195</v>
      </c>
      <c r="K309" s="598" t="s">
        <v>4154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6454</v>
      </c>
      <c r="C310" s="425" t="s">
        <v>17</v>
      </c>
      <c r="D310" s="582" t="s">
        <v>1350</v>
      </c>
      <c r="E310" s="594">
        <v>203869.45</v>
      </c>
      <c r="F310" s="582" t="s">
        <v>5397</v>
      </c>
      <c r="G310" s="582" t="s">
        <v>3223</v>
      </c>
      <c r="H310" s="582" t="s">
        <v>19</v>
      </c>
      <c r="I310" s="582" t="s">
        <v>3223</v>
      </c>
      <c r="J310" s="592">
        <v>43749</v>
      </c>
      <c r="K310" s="598" t="s">
        <v>4537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6458</v>
      </c>
      <c r="C311" s="425" t="s">
        <v>3221</v>
      </c>
      <c r="D311" s="582" t="s">
        <v>6452</v>
      </c>
      <c r="E311" s="594">
        <v>1000</v>
      </c>
      <c r="F311" s="582" t="s">
        <v>3487</v>
      </c>
      <c r="G311" s="592" t="s">
        <v>3223</v>
      </c>
      <c r="H311" s="592" t="s">
        <v>19</v>
      </c>
      <c r="I311" s="592" t="s">
        <v>3224</v>
      </c>
      <c r="J311" s="592">
        <v>43703</v>
      </c>
      <c r="K311" s="595" t="s">
        <v>4537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6473</v>
      </c>
      <c r="C312" s="425" t="s">
        <v>3221</v>
      </c>
      <c r="D312" s="582" t="s">
        <v>6452</v>
      </c>
      <c r="E312" s="594">
        <v>10000</v>
      </c>
      <c r="F312" s="582" t="s">
        <v>3801</v>
      </c>
      <c r="G312" s="592" t="s">
        <v>3223</v>
      </c>
      <c r="H312" s="592" t="s">
        <v>19</v>
      </c>
      <c r="I312" s="592" t="s">
        <v>3224</v>
      </c>
      <c r="J312" s="592">
        <v>43717</v>
      </c>
      <c r="K312" s="595" t="s">
        <v>4537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6454</v>
      </c>
      <c r="C313" s="582" t="s">
        <v>17</v>
      </c>
      <c r="D313" s="582" t="s">
        <v>283</v>
      </c>
      <c r="E313" s="594">
        <v>0</v>
      </c>
      <c r="F313" s="582" t="s">
        <v>5397</v>
      </c>
      <c r="G313" s="582" t="s">
        <v>3223</v>
      </c>
      <c r="H313" s="582" t="s">
        <v>19</v>
      </c>
      <c r="I313" s="582" t="s">
        <v>3223</v>
      </c>
      <c r="J313" s="592">
        <v>43749</v>
      </c>
      <c r="K313" s="598" t="s">
        <v>4537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6471</v>
      </c>
      <c r="C314" s="582" t="s">
        <v>17</v>
      </c>
      <c r="D314" s="582" t="s">
        <v>283</v>
      </c>
      <c r="E314" s="594">
        <v>0</v>
      </c>
      <c r="F314" s="582" t="s">
        <v>5460</v>
      </c>
      <c r="G314" s="582" t="s">
        <v>3223</v>
      </c>
      <c r="H314" s="582" t="s">
        <v>19</v>
      </c>
      <c r="I314" s="582" t="s">
        <v>3223</v>
      </c>
      <c r="J314" s="592">
        <v>44225</v>
      </c>
      <c r="K314" s="598" t="s">
        <v>4143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6528</v>
      </c>
      <c r="C315" s="425" t="s">
        <v>3221</v>
      </c>
      <c r="D315" s="582" t="s">
        <v>6452</v>
      </c>
      <c r="E315" s="594">
        <v>29853.439999999999</v>
      </c>
      <c r="F315" s="582" t="s">
        <v>3825</v>
      </c>
      <c r="G315" s="592" t="s">
        <v>3223</v>
      </c>
      <c r="H315" s="592" t="s">
        <v>19</v>
      </c>
      <c r="I315" s="592" t="s">
        <v>3230</v>
      </c>
      <c r="J315" s="592">
        <v>43822</v>
      </c>
      <c r="K315" s="595" t="s">
        <v>4154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6559</v>
      </c>
      <c r="C316" s="425" t="s">
        <v>3221</v>
      </c>
      <c r="D316" s="582" t="s">
        <v>6452</v>
      </c>
      <c r="E316" s="594">
        <v>3500</v>
      </c>
      <c r="F316" s="582" t="s">
        <v>3844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4143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6466</v>
      </c>
      <c r="C317" s="425" t="s">
        <v>3221</v>
      </c>
      <c r="D317" s="582" t="s">
        <v>6452</v>
      </c>
      <c r="E317" s="594">
        <v>193917.59</v>
      </c>
      <c r="F317" s="582" t="s">
        <v>3532</v>
      </c>
      <c r="G317" s="592" t="s">
        <v>3223</v>
      </c>
      <c r="H317" s="592" t="s">
        <v>19</v>
      </c>
      <c r="I317" s="592" t="s">
        <v>3230</v>
      </c>
      <c r="J317" s="592">
        <v>43559</v>
      </c>
      <c r="K317" s="595" t="s">
        <v>4537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6560</v>
      </c>
      <c r="C318" s="425" t="s">
        <v>3221</v>
      </c>
      <c r="D318" s="582" t="s">
        <v>6452</v>
      </c>
      <c r="E318" s="594">
        <v>10000</v>
      </c>
      <c r="F318" s="582" t="s">
        <v>3229</v>
      </c>
      <c r="G318" s="592" t="s">
        <v>3223</v>
      </c>
      <c r="H318" s="592" t="s">
        <v>19</v>
      </c>
      <c r="I318" s="592" t="s">
        <v>3230</v>
      </c>
      <c r="J318" s="592">
        <v>43874</v>
      </c>
      <c r="K318" s="595" t="s">
        <v>4143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6561</v>
      </c>
      <c r="C319" s="582" t="s">
        <v>3221</v>
      </c>
      <c r="D319" s="582" t="s">
        <v>283</v>
      </c>
      <c r="E319" s="594">
        <v>72.06</v>
      </c>
      <c r="F319" s="582" t="s">
        <v>3281</v>
      </c>
      <c r="G319" s="592" t="s">
        <v>3223</v>
      </c>
      <c r="H319" s="592" t="s">
        <v>19</v>
      </c>
      <c r="I319" s="592" t="s">
        <v>3230</v>
      </c>
      <c r="J319" s="592">
        <v>43685</v>
      </c>
      <c r="K319" s="595" t="s">
        <v>4537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6562</v>
      </c>
      <c r="C320" s="582" t="s">
        <v>3221</v>
      </c>
      <c r="D320" s="582" t="s">
        <v>283</v>
      </c>
      <c r="E320" s="594">
        <v>295.22000000000003</v>
      </c>
      <c r="F320" s="582" t="s">
        <v>3291</v>
      </c>
      <c r="G320" s="592" t="s">
        <v>18</v>
      </c>
      <c r="H320" s="592" t="s">
        <v>19</v>
      </c>
      <c r="I320" s="592" t="s">
        <v>338</v>
      </c>
      <c r="J320" s="592">
        <v>43382</v>
      </c>
      <c r="K320" s="595" t="s">
        <v>4158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6563</v>
      </c>
      <c r="C321" s="582" t="s">
        <v>3221</v>
      </c>
      <c r="D321" s="582" t="s">
        <v>283</v>
      </c>
      <c r="E321" s="594">
        <v>47.86</v>
      </c>
      <c r="F321" s="582" t="s">
        <v>3322</v>
      </c>
      <c r="G321" s="592" t="s">
        <v>3223</v>
      </c>
      <c r="H321" s="592" t="s">
        <v>19</v>
      </c>
      <c r="I321" s="592" t="s">
        <v>3224</v>
      </c>
      <c r="J321" s="592">
        <v>43665</v>
      </c>
      <c r="K321" s="595" t="s">
        <v>4537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6537</v>
      </c>
      <c r="C322" s="582" t="s">
        <v>3221</v>
      </c>
      <c r="D322" s="582" t="s">
        <v>283</v>
      </c>
      <c r="E322" s="594"/>
      <c r="F322" s="582" t="s">
        <v>3541</v>
      </c>
      <c r="G322" s="592" t="s">
        <v>18</v>
      </c>
      <c r="H322" s="592" t="s">
        <v>19</v>
      </c>
      <c r="I322" s="592" t="s">
        <v>3371</v>
      </c>
      <c r="J322" s="592">
        <v>43515</v>
      </c>
      <c r="K322" s="595" t="s">
        <v>4158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6465</v>
      </c>
      <c r="C323" s="582" t="s">
        <v>3221</v>
      </c>
      <c r="D323" s="582" t="s">
        <v>283</v>
      </c>
      <c r="E323" s="594">
        <v>4170.42</v>
      </c>
      <c r="F323" s="582" t="s">
        <v>3548</v>
      </c>
      <c r="G323" s="592" t="s">
        <v>3223</v>
      </c>
      <c r="H323" s="592" t="s">
        <v>19</v>
      </c>
      <c r="I323" s="592" t="s">
        <v>3230</v>
      </c>
      <c r="J323" s="592">
        <v>43664</v>
      </c>
      <c r="K323" s="595" t="s">
        <v>4537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6564</v>
      </c>
      <c r="C324" s="582" t="s">
        <v>3221</v>
      </c>
      <c r="D324" s="582" t="s">
        <v>283</v>
      </c>
      <c r="E324" s="594">
        <v>6.32</v>
      </c>
      <c r="F324" s="582" t="s">
        <v>3364</v>
      </c>
      <c r="G324" s="592" t="s">
        <v>3223</v>
      </c>
      <c r="H324" s="592" t="s">
        <v>19</v>
      </c>
      <c r="I324" s="592" t="s">
        <v>3224</v>
      </c>
      <c r="J324" s="592" t="s">
        <v>3981</v>
      </c>
      <c r="K324" s="595" t="s">
        <v>4143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6451</v>
      </c>
      <c r="C325" s="582" t="s">
        <v>3221</v>
      </c>
      <c r="D325" s="582" t="s">
        <v>283</v>
      </c>
      <c r="E325" s="594">
        <v>242.83</v>
      </c>
      <c r="F325" s="582" t="s">
        <v>3762</v>
      </c>
      <c r="G325" s="592" t="s">
        <v>3223</v>
      </c>
      <c r="H325" s="592" t="s">
        <v>19</v>
      </c>
      <c r="I325" s="592" t="s">
        <v>3224</v>
      </c>
      <c r="J325" s="592">
        <v>43675</v>
      </c>
      <c r="K325" s="595" t="s">
        <v>4537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6511</v>
      </c>
      <c r="C326" s="425" t="s">
        <v>3221</v>
      </c>
      <c r="D326" s="582" t="s">
        <v>1350</v>
      </c>
      <c r="E326" s="594">
        <v>57000</v>
      </c>
      <c r="F326" s="582" t="s">
        <v>3667</v>
      </c>
      <c r="G326" s="592" t="s">
        <v>3223</v>
      </c>
      <c r="H326" s="592" t="s">
        <v>19</v>
      </c>
      <c r="I326" s="592" t="s">
        <v>3230</v>
      </c>
      <c r="J326" s="592">
        <v>43622</v>
      </c>
      <c r="K326" s="595" t="s">
        <v>4154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6560</v>
      </c>
      <c r="C327" s="582" t="s">
        <v>3221</v>
      </c>
      <c r="D327" s="582" t="s">
        <v>283</v>
      </c>
      <c r="E327" s="594">
        <v>299695.62</v>
      </c>
      <c r="F327" s="582" t="s">
        <v>3229</v>
      </c>
      <c r="G327" s="592" t="s">
        <v>3223</v>
      </c>
      <c r="H327" s="592" t="s">
        <v>19</v>
      </c>
      <c r="I327" s="592" t="s">
        <v>3230</v>
      </c>
      <c r="J327" s="592">
        <v>43874</v>
      </c>
      <c r="K327" s="595" t="s">
        <v>4143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6565</v>
      </c>
      <c r="C328" s="582" t="s">
        <v>3221</v>
      </c>
      <c r="D328" s="582" t="s">
        <v>283</v>
      </c>
      <c r="E328" s="594">
        <v>29853.439999999999</v>
      </c>
      <c r="F328" s="582" t="s">
        <v>3296</v>
      </c>
      <c r="G328" s="592" t="s">
        <v>3223</v>
      </c>
      <c r="H328" s="592" t="s">
        <v>19</v>
      </c>
      <c r="I328" s="592" t="s">
        <v>3224</v>
      </c>
      <c r="J328" s="592">
        <v>43620</v>
      </c>
      <c r="K328" s="595" t="s">
        <v>4154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6566</v>
      </c>
      <c r="C329" s="425" t="s">
        <v>3221</v>
      </c>
      <c r="D329" s="582" t="s">
        <v>6452</v>
      </c>
      <c r="E329" s="594">
        <v>11000</v>
      </c>
      <c r="F329" s="582" t="s">
        <v>3437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4143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6458</v>
      </c>
      <c r="C330" s="425" t="s">
        <v>3221</v>
      </c>
      <c r="D330" s="582" t="s">
        <v>6452</v>
      </c>
      <c r="E330" s="594">
        <v>12000</v>
      </c>
      <c r="F330" s="582" t="s">
        <v>3487</v>
      </c>
      <c r="G330" s="592" t="s">
        <v>3223</v>
      </c>
      <c r="H330" s="592" t="s">
        <v>19</v>
      </c>
      <c r="I330" s="592" t="s">
        <v>3224</v>
      </c>
      <c r="J330" s="592">
        <v>43703</v>
      </c>
      <c r="K330" s="595" t="s">
        <v>4537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6565</v>
      </c>
      <c r="C331" s="425" t="s">
        <v>3221</v>
      </c>
      <c r="D331" s="582" t="s">
        <v>1350</v>
      </c>
      <c r="E331" s="594">
        <v>162050.69</v>
      </c>
      <c r="F331" s="582" t="s">
        <v>3296</v>
      </c>
      <c r="G331" s="592" t="s">
        <v>3223</v>
      </c>
      <c r="H331" s="592" t="s">
        <v>19</v>
      </c>
      <c r="I331" s="592" t="s">
        <v>3224</v>
      </c>
      <c r="J331" s="592">
        <v>43620</v>
      </c>
      <c r="K331" s="595" t="s">
        <v>4154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6508</v>
      </c>
      <c r="C332" s="425" t="s">
        <v>17</v>
      </c>
      <c r="D332" s="582" t="s">
        <v>6452</v>
      </c>
      <c r="E332" s="594">
        <v>5000</v>
      </c>
      <c r="F332" s="582" t="s">
        <v>4824</v>
      </c>
      <c r="G332" s="582" t="s">
        <v>3223</v>
      </c>
      <c r="H332" s="582" t="s">
        <v>19</v>
      </c>
      <c r="I332" s="582" t="s">
        <v>3223</v>
      </c>
      <c r="J332" s="592">
        <v>43901</v>
      </c>
      <c r="K332" s="598" t="s">
        <v>4137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6567</v>
      </c>
      <c r="C333" s="582" t="s">
        <v>17</v>
      </c>
      <c r="D333" s="582" t="s">
        <v>283</v>
      </c>
      <c r="E333" s="594">
        <v>0</v>
      </c>
      <c r="F333" s="582" t="s">
        <v>5354</v>
      </c>
      <c r="G333" s="582" t="s">
        <v>204</v>
      </c>
      <c r="H333" s="582" t="s">
        <v>19</v>
      </c>
      <c r="I333" s="582" t="s">
        <v>220</v>
      </c>
      <c r="J333" s="592">
        <v>44183</v>
      </c>
      <c r="K333" s="598" t="s">
        <v>4137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6567</v>
      </c>
      <c r="C334" s="425" t="s">
        <v>17</v>
      </c>
      <c r="D334" s="582" t="s">
        <v>1350</v>
      </c>
      <c r="E334" s="594">
        <v>103154.55</v>
      </c>
      <c r="F334" s="582" t="s">
        <v>5354</v>
      </c>
      <c r="G334" s="582" t="s">
        <v>204</v>
      </c>
      <c r="H334" s="582" t="s">
        <v>19</v>
      </c>
      <c r="I334" s="582" t="s">
        <v>220</v>
      </c>
      <c r="J334" s="592">
        <v>44183</v>
      </c>
      <c r="K334" s="598" t="s">
        <v>4137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6566</v>
      </c>
      <c r="C335" s="425" t="s">
        <v>3221</v>
      </c>
      <c r="D335" s="582" t="s">
        <v>6452</v>
      </c>
      <c r="E335" s="594">
        <v>100000</v>
      </c>
      <c r="F335" s="582" t="s">
        <v>3437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4143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6458</v>
      </c>
      <c r="C336" s="425" t="s">
        <v>3221</v>
      </c>
      <c r="D336" s="582" t="s">
        <v>6452</v>
      </c>
      <c r="E336" s="594">
        <v>9000</v>
      </c>
      <c r="F336" s="582" t="s">
        <v>3487</v>
      </c>
      <c r="G336" s="592" t="s">
        <v>3223</v>
      </c>
      <c r="H336" s="592" t="s">
        <v>19</v>
      </c>
      <c r="I336" s="592" t="s">
        <v>3224</v>
      </c>
      <c r="J336" s="592">
        <v>43703</v>
      </c>
      <c r="K336" s="595" t="s">
        <v>4537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6553</v>
      </c>
      <c r="C337" s="425" t="s">
        <v>17</v>
      </c>
      <c r="D337" s="582" t="s">
        <v>6452</v>
      </c>
      <c r="E337" s="594">
        <v>5000</v>
      </c>
      <c r="F337" s="582" t="s">
        <v>5436</v>
      </c>
      <c r="G337" s="582" t="s">
        <v>204</v>
      </c>
      <c r="H337" s="582" t="s">
        <v>19</v>
      </c>
      <c r="I337" s="582" t="s">
        <v>4820</v>
      </c>
      <c r="J337" s="592">
        <v>44180</v>
      </c>
      <c r="K337" s="598" t="s">
        <v>4143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6568</v>
      </c>
      <c r="C338" s="582" t="s">
        <v>17</v>
      </c>
      <c r="D338" s="582" t="s">
        <v>283</v>
      </c>
      <c r="E338" s="594">
        <v>0</v>
      </c>
      <c r="F338" s="582" t="s">
        <v>5100</v>
      </c>
      <c r="G338" s="582" t="s">
        <v>204</v>
      </c>
      <c r="H338" s="582" t="s">
        <v>2304</v>
      </c>
      <c r="I338" s="582" t="s">
        <v>6363</v>
      </c>
      <c r="J338" s="592">
        <v>44246</v>
      </c>
      <c r="K338" s="598" t="s">
        <v>4137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6460</v>
      </c>
      <c r="C339" s="425" t="s">
        <v>3221</v>
      </c>
      <c r="D339" s="582" t="s">
        <v>6452</v>
      </c>
      <c r="E339" s="594">
        <v>150895.04999999999</v>
      </c>
      <c r="F339" s="582" t="s">
        <v>3524</v>
      </c>
      <c r="G339" s="592" t="s">
        <v>3223</v>
      </c>
      <c r="H339" s="592" t="s">
        <v>19</v>
      </c>
      <c r="I339" s="592" t="s">
        <v>3224</v>
      </c>
      <c r="J339" s="592">
        <v>43605</v>
      </c>
      <c r="K339" s="595" t="s">
        <v>4154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6568</v>
      </c>
      <c r="C340" s="425" t="s">
        <v>17</v>
      </c>
      <c r="D340" s="582" t="s">
        <v>1350</v>
      </c>
      <c r="E340" s="594">
        <v>263682.77</v>
      </c>
      <c r="F340" s="582" t="s">
        <v>5100</v>
      </c>
      <c r="G340" s="582" t="s">
        <v>204</v>
      </c>
      <c r="H340" s="582" t="s">
        <v>2304</v>
      </c>
      <c r="I340" s="582" t="s">
        <v>6363</v>
      </c>
      <c r="J340" s="592">
        <v>44246</v>
      </c>
      <c r="K340" s="598" t="s">
        <v>4137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6466</v>
      </c>
      <c r="C341" s="425" t="s">
        <v>3221</v>
      </c>
      <c r="D341" s="582" t="s">
        <v>6452</v>
      </c>
      <c r="E341" s="594">
        <v>54000</v>
      </c>
      <c r="F341" s="582" t="s">
        <v>3532</v>
      </c>
      <c r="G341" s="592" t="s">
        <v>3223</v>
      </c>
      <c r="H341" s="592" t="s">
        <v>19</v>
      </c>
      <c r="I341" s="592" t="s">
        <v>3230</v>
      </c>
      <c r="J341" s="592">
        <v>43559</v>
      </c>
      <c r="K341" s="595" t="s">
        <v>4537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6569</v>
      </c>
      <c r="C342" s="425" t="s">
        <v>17</v>
      </c>
      <c r="D342" s="582" t="s">
        <v>1350</v>
      </c>
      <c r="E342" s="594">
        <v>10000</v>
      </c>
      <c r="F342" s="582" t="s">
        <v>4371</v>
      </c>
      <c r="G342" s="582" t="s">
        <v>204</v>
      </c>
      <c r="H342" s="582" t="s">
        <v>19</v>
      </c>
      <c r="I342" s="582" t="s">
        <v>3977</v>
      </c>
      <c r="J342" s="592">
        <v>44228</v>
      </c>
      <c r="K342" s="598" t="s">
        <v>4137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6570</v>
      </c>
      <c r="C343" s="425" t="s">
        <v>3221</v>
      </c>
      <c r="D343" s="582" t="s">
        <v>6452</v>
      </c>
      <c r="E343" s="594">
        <v>18500</v>
      </c>
      <c r="F343" s="582" t="s">
        <v>3741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4143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6544</v>
      </c>
      <c r="C344" s="582" t="s">
        <v>3221</v>
      </c>
      <c r="D344" s="582" t="s">
        <v>283</v>
      </c>
      <c r="E344" s="594">
        <v>19321.39</v>
      </c>
      <c r="F344" s="582" t="s">
        <v>6545</v>
      </c>
      <c r="G344" s="592" t="s">
        <v>18</v>
      </c>
      <c r="H344" s="592" t="s">
        <v>30</v>
      </c>
      <c r="I344" s="592" t="s">
        <v>93</v>
      </c>
      <c r="J344" s="592">
        <v>44278</v>
      </c>
      <c r="K344" s="595" t="s">
        <v>4143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6458</v>
      </c>
      <c r="C345" s="425" t="s">
        <v>3221</v>
      </c>
      <c r="D345" s="582" t="s">
        <v>6452</v>
      </c>
      <c r="E345" s="594">
        <v>103664.69</v>
      </c>
      <c r="F345" s="582" t="s">
        <v>3487</v>
      </c>
      <c r="G345" s="592" t="s">
        <v>3223</v>
      </c>
      <c r="H345" s="592" t="s">
        <v>19</v>
      </c>
      <c r="I345" s="592" t="s">
        <v>3224</v>
      </c>
      <c r="J345" s="592">
        <v>43703</v>
      </c>
      <c r="K345" s="595" t="s">
        <v>4537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6513</v>
      </c>
      <c r="C346" s="425" t="s">
        <v>3221</v>
      </c>
      <c r="D346" s="582" t="s">
        <v>6452</v>
      </c>
      <c r="E346" s="594">
        <v>11000</v>
      </c>
      <c r="F346" s="582" t="s">
        <v>3656</v>
      </c>
      <c r="G346" s="592" t="s">
        <v>3223</v>
      </c>
      <c r="H346" s="592" t="s">
        <v>19</v>
      </c>
      <c r="I346" s="592" t="s">
        <v>3224</v>
      </c>
      <c r="J346" s="592">
        <v>43873</v>
      </c>
      <c r="K346" s="595" t="s">
        <v>4143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6571</v>
      </c>
      <c r="C347" s="582" t="s">
        <v>3221</v>
      </c>
      <c r="D347" s="582" t="s">
        <v>283</v>
      </c>
      <c r="E347" s="594">
        <v>797.3</v>
      </c>
      <c r="F347" s="582" t="s">
        <v>3692</v>
      </c>
      <c r="G347" s="592" t="s">
        <v>3223</v>
      </c>
      <c r="H347" s="592" t="s">
        <v>19</v>
      </c>
      <c r="I347" s="592" t="s">
        <v>3224</v>
      </c>
      <c r="J347" s="592">
        <v>43710</v>
      </c>
      <c r="K347" s="595" t="s">
        <v>4537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6489</v>
      </c>
      <c r="C348" s="425" t="s">
        <v>3221</v>
      </c>
      <c r="D348" s="582" t="s">
        <v>1350</v>
      </c>
      <c r="E348" s="606">
        <v>151479.54999999999</v>
      </c>
      <c r="F348" s="582" t="s">
        <v>3585</v>
      </c>
      <c r="G348" s="592" t="s">
        <v>3223</v>
      </c>
      <c r="H348" s="592" t="s">
        <v>19</v>
      </c>
      <c r="I348" s="592" t="s">
        <v>3224</v>
      </c>
      <c r="J348" s="592">
        <v>43732</v>
      </c>
      <c r="K348" s="595" t="s">
        <v>4537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6572</v>
      </c>
      <c r="C349" s="425" t="s">
        <v>3221</v>
      </c>
      <c r="D349" s="582" t="s">
        <v>1350</v>
      </c>
      <c r="E349" s="594">
        <v>405479.42</v>
      </c>
      <c r="F349" s="582" t="s">
        <v>3246</v>
      </c>
      <c r="G349" s="592" t="s">
        <v>3223</v>
      </c>
      <c r="H349" s="592" t="s">
        <v>19</v>
      </c>
      <c r="I349" s="592" t="s">
        <v>3224</v>
      </c>
      <c r="J349" s="592">
        <v>43684</v>
      </c>
      <c r="K349" s="595" t="s">
        <v>4537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6573</v>
      </c>
      <c r="C350" s="425" t="s">
        <v>3221</v>
      </c>
      <c r="D350" s="582" t="s">
        <v>6452</v>
      </c>
      <c r="E350" s="594">
        <v>70000</v>
      </c>
      <c r="F350" s="582" t="s">
        <v>3547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4137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6513</v>
      </c>
      <c r="C351" s="425" t="s">
        <v>3221</v>
      </c>
      <c r="D351" s="582" t="s">
        <v>6452</v>
      </c>
      <c r="E351" s="594">
        <v>15000</v>
      </c>
      <c r="F351" s="582" t="s">
        <v>3656</v>
      </c>
      <c r="G351" s="592" t="s">
        <v>3223</v>
      </c>
      <c r="H351" s="592" t="s">
        <v>19</v>
      </c>
      <c r="I351" s="592" t="s">
        <v>3224</v>
      </c>
      <c r="J351" s="592">
        <v>43873</v>
      </c>
      <c r="K351" s="595" t="s">
        <v>4143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6502</v>
      </c>
      <c r="C352" s="582" t="s">
        <v>3221</v>
      </c>
      <c r="D352" s="582" t="s">
        <v>283</v>
      </c>
      <c r="E352" s="594">
        <v>13320.06</v>
      </c>
      <c r="F352" s="582" t="s">
        <v>3788</v>
      </c>
      <c r="G352" s="592" t="s">
        <v>3223</v>
      </c>
      <c r="H352" s="592" t="s">
        <v>19</v>
      </c>
      <c r="I352" s="592" t="s">
        <v>3224</v>
      </c>
      <c r="J352" s="592">
        <v>44041</v>
      </c>
      <c r="K352" s="595" t="s">
        <v>4143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6458</v>
      </c>
      <c r="C353" s="425" t="s">
        <v>3221</v>
      </c>
      <c r="D353" s="582" t="s">
        <v>6452</v>
      </c>
      <c r="E353" s="594">
        <v>15000</v>
      </c>
      <c r="F353" s="582" t="s">
        <v>3487</v>
      </c>
      <c r="G353" s="592" t="s">
        <v>3223</v>
      </c>
      <c r="H353" s="592" t="s">
        <v>19</v>
      </c>
      <c r="I353" s="592" t="s">
        <v>3224</v>
      </c>
      <c r="J353" s="592">
        <v>43703</v>
      </c>
      <c r="K353" s="595" t="s">
        <v>4537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6574</v>
      </c>
      <c r="C354" s="425" t="s">
        <v>3221</v>
      </c>
      <c r="D354" s="582" t="s">
        <v>1350</v>
      </c>
      <c r="E354" s="594">
        <v>107481.43</v>
      </c>
      <c r="F354" s="582" t="s">
        <v>3377</v>
      </c>
      <c r="G354" s="592" t="s">
        <v>3223</v>
      </c>
      <c r="H354" s="592" t="s">
        <v>19</v>
      </c>
      <c r="I354" s="592" t="s">
        <v>3223</v>
      </c>
      <c r="J354" s="592">
        <v>44118</v>
      </c>
      <c r="K354" s="595" t="s">
        <v>4143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6575</v>
      </c>
      <c r="C355" s="425" t="s">
        <v>3221</v>
      </c>
      <c r="D355" s="582" t="s">
        <v>1350</v>
      </c>
      <c r="E355" s="594">
        <v>89000</v>
      </c>
      <c r="F355" s="582" t="s">
        <v>3375</v>
      </c>
      <c r="G355" s="592" t="s">
        <v>3223</v>
      </c>
      <c r="H355" s="592" t="s">
        <v>19</v>
      </c>
      <c r="I355" s="592" t="s">
        <v>3223</v>
      </c>
      <c r="J355" s="592">
        <v>44124</v>
      </c>
      <c r="K355" s="595" t="s">
        <v>4143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6576</v>
      </c>
      <c r="C356" s="425" t="s">
        <v>3221</v>
      </c>
      <c r="D356" s="582" t="s">
        <v>6452</v>
      </c>
      <c r="E356" s="594">
        <v>140003.78</v>
      </c>
      <c r="F356" s="582" t="s">
        <v>2565</v>
      </c>
      <c r="G356" s="592" t="s">
        <v>18</v>
      </c>
      <c r="H356" s="592" t="s">
        <v>30</v>
      </c>
      <c r="I356" s="592" t="s">
        <v>93</v>
      </c>
      <c r="J356" s="592">
        <v>44280</v>
      </c>
      <c r="K356" s="595" t="s">
        <v>4143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6577</v>
      </c>
      <c r="C357" s="425" t="s">
        <v>17</v>
      </c>
      <c r="D357" s="582" t="s">
        <v>6452</v>
      </c>
      <c r="E357" s="594">
        <v>200000</v>
      </c>
      <c r="F357" s="582" t="s">
        <v>4143</v>
      </c>
      <c r="G357" s="582" t="s">
        <v>204</v>
      </c>
      <c r="H357" s="582" t="s">
        <v>19</v>
      </c>
      <c r="I357" s="582" t="s">
        <v>3977</v>
      </c>
      <c r="J357" s="592">
        <v>44160</v>
      </c>
      <c r="K357" s="598" t="s">
        <v>4143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6578</v>
      </c>
      <c r="C358" s="582" t="s">
        <v>17</v>
      </c>
      <c r="D358" s="582" t="s">
        <v>283</v>
      </c>
      <c r="E358" s="594">
        <v>0</v>
      </c>
      <c r="F358" s="582" t="s">
        <v>4937</v>
      </c>
      <c r="G358" s="582" t="s">
        <v>18</v>
      </c>
      <c r="H358" s="582" t="s">
        <v>19</v>
      </c>
      <c r="I358" s="582" t="s">
        <v>338</v>
      </c>
      <c r="J358" s="592">
        <v>43880</v>
      </c>
      <c r="K358" s="598" t="s">
        <v>4158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6566</v>
      </c>
      <c r="C359" s="425" t="s">
        <v>3221</v>
      </c>
      <c r="D359" s="582" t="s">
        <v>6452</v>
      </c>
      <c r="E359" s="594">
        <v>44600</v>
      </c>
      <c r="F359" s="582" t="s">
        <v>3437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4143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6579</v>
      </c>
      <c r="C360" s="425" t="s">
        <v>3221</v>
      </c>
      <c r="D360" s="582" t="s">
        <v>6452</v>
      </c>
      <c r="E360" s="594">
        <v>54600</v>
      </c>
      <c r="F360" s="582" t="s">
        <v>2163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4154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6580</v>
      </c>
      <c r="C361" s="425" t="s">
        <v>3221</v>
      </c>
      <c r="D361" s="582" t="s">
        <v>6452</v>
      </c>
      <c r="E361" s="594">
        <v>11500</v>
      </c>
      <c r="F361" s="582" t="s">
        <v>91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4154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6504</v>
      </c>
      <c r="C362" s="425" t="s">
        <v>3221</v>
      </c>
      <c r="D362" s="582" t="s">
        <v>6452</v>
      </c>
      <c r="E362" s="594">
        <v>98710.87</v>
      </c>
      <c r="F362" s="582" t="s">
        <v>3560</v>
      </c>
      <c r="G362" s="592" t="s">
        <v>3223</v>
      </c>
      <c r="H362" s="592" t="s">
        <v>19</v>
      </c>
      <c r="I362" s="592" t="s">
        <v>3224</v>
      </c>
      <c r="J362" s="592">
        <v>43711</v>
      </c>
      <c r="K362" s="595" t="s">
        <v>4537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6515</v>
      </c>
      <c r="C363" s="425" t="s">
        <v>17</v>
      </c>
      <c r="D363" s="582" t="s">
        <v>6452</v>
      </c>
      <c r="E363" s="594">
        <v>10000</v>
      </c>
      <c r="F363" s="582" t="s">
        <v>4962</v>
      </c>
      <c r="G363" s="582" t="s">
        <v>3223</v>
      </c>
      <c r="H363" s="582" t="s">
        <v>19</v>
      </c>
      <c r="I363" s="582" t="s">
        <v>3223</v>
      </c>
      <c r="J363" s="614">
        <v>43717</v>
      </c>
      <c r="K363" s="598" t="s">
        <v>4537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6504</v>
      </c>
      <c r="C364" s="425" t="s">
        <v>3221</v>
      </c>
      <c r="D364" s="582" t="s">
        <v>1350</v>
      </c>
      <c r="E364" s="594">
        <v>1330000</v>
      </c>
      <c r="F364" s="582" t="s">
        <v>3560</v>
      </c>
      <c r="G364" s="592" t="s">
        <v>3223</v>
      </c>
      <c r="H364" s="592" t="s">
        <v>19</v>
      </c>
      <c r="I364" s="592" t="s">
        <v>3224</v>
      </c>
      <c r="J364" s="592">
        <v>43711</v>
      </c>
      <c r="K364" s="595" t="s">
        <v>4537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6581</v>
      </c>
      <c r="C365" s="425" t="s">
        <v>17</v>
      </c>
      <c r="D365" s="582" t="s">
        <v>6452</v>
      </c>
      <c r="E365" s="594">
        <v>15000</v>
      </c>
      <c r="F365" s="582" t="s">
        <v>5610</v>
      </c>
      <c r="G365" s="582" t="s">
        <v>18</v>
      </c>
      <c r="H365" s="582" t="s">
        <v>76</v>
      </c>
      <c r="I365" s="582" t="s">
        <v>88</v>
      </c>
      <c r="J365" s="592">
        <v>44291</v>
      </c>
      <c r="K365" s="598" t="s">
        <v>4158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6570</v>
      </c>
      <c r="C366" s="425" t="s">
        <v>3221</v>
      </c>
      <c r="D366" s="582" t="s">
        <v>6452</v>
      </c>
      <c r="E366" s="594">
        <v>10000</v>
      </c>
      <c r="F366" s="582" t="s">
        <v>3741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4143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6582</v>
      </c>
      <c r="C367" s="425" t="s">
        <v>3221</v>
      </c>
      <c r="D367" s="582" t="s">
        <v>6452</v>
      </c>
      <c r="E367" s="594">
        <v>7000</v>
      </c>
      <c r="F367" s="582" t="s">
        <v>3569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4143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6583</v>
      </c>
      <c r="C368" s="425" t="s">
        <v>3221</v>
      </c>
      <c r="D368" s="582" t="s">
        <v>6452</v>
      </c>
      <c r="E368" s="594">
        <v>15000</v>
      </c>
      <c r="F368" s="582" t="s">
        <v>3293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4137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6460</v>
      </c>
      <c r="C369" s="425" t="s">
        <v>3221</v>
      </c>
      <c r="D369" s="582" t="s">
        <v>6452</v>
      </c>
      <c r="E369" s="594">
        <v>10000</v>
      </c>
      <c r="F369" s="582" t="s">
        <v>3524</v>
      </c>
      <c r="G369" s="592" t="s">
        <v>3223</v>
      </c>
      <c r="H369" s="592" t="s">
        <v>19</v>
      </c>
      <c r="I369" s="592" t="s">
        <v>3224</v>
      </c>
      <c r="J369" s="592">
        <v>43605</v>
      </c>
      <c r="K369" s="595" t="s">
        <v>4154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6466</v>
      </c>
      <c r="C370" s="425" t="s">
        <v>3221</v>
      </c>
      <c r="D370" s="582" t="s">
        <v>1350</v>
      </c>
      <c r="E370" s="594">
        <v>4300</v>
      </c>
      <c r="F370" s="582" t="s">
        <v>3532</v>
      </c>
      <c r="G370" s="592" t="s">
        <v>3223</v>
      </c>
      <c r="H370" s="592" t="s">
        <v>19</v>
      </c>
      <c r="I370" s="592" t="s">
        <v>3230</v>
      </c>
      <c r="J370" s="592">
        <v>43559</v>
      </c>
      <c r="K370" s="595" t="s">
        <v>4537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6584</v>
      </c>
      <c r="C371" s="425" t="s">
        <v>3221</v>
      </c>
      <c r="D371" s="582" t="s">
        <v>6452</v>
      </c>
      <c r="E371" s="594">
        <v>50000</v>
      </c>
      <c r="F371" s="582" t="s">
        <v>3626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4143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6585</v>
      </c>
      <c r="C372" s="425" t="s">
        <v>3221</v>
      </c>
      <c r="D372" s="582" t="s">
        <v>6452</v>
      </c>
      <c r="E372" s="594">
        <v>0</v>
      </c>
      <c r="F372" s="582" t="s">
        <v>3534</v>
      </c>
      <c r="G372" s="592" t="s">
        <v>18</v>
      </c>
      <c r="H372" s="592" t="s">
        <v>30</v>
      </c>
      <c r="I372" s="592" t="s">
        <v>3271</v>
      </c>
      <c r="J372" s="592">
        <v>44266</v>
      </c>
      <c r="K372" s="595" t="s">
        <v>4154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6458</v>
      </c>
      <c r="C373" s="425" t="s">
        <v>3221</v>
      </c>
      <c r="D373" s="582" t="s">
        <v>6452</v>
      </c>
      <c r="E373" s="594">
        <v>40000</v>
      </c>
      <c r="F373" s="582" t="s">
        <v>3487</v>
      </c>
      <c r="G373" s="592" t="s">
        <v>3223</v>
      </c>
      <c r="H373" s="592" t="s">
        <v>19</v>
      </c>
      <c r="I373" s="592" t="s">
        <v>3224</v>
      </c>
      <c r="J373" s="592">
        <v>43703</v>
      </c>
      <c r="K373" s="595" t="s">
        <v>4537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6466</v>
      </c>
      <c r="C374" s="425" t="s">
        <v>3221</v>
      </c>
      <c r="D374" s="582" t="s">
        <v>6452</v>
      </c>
      <c r="E374" s="594">
        <v>17000</v>
      </c>
      <c r="F374" s="582" t="s">
        <v>3532</v>
      </c>
      <c r="G374" s="592" t="s">
        <v>3223</v>
      </c>
      <c r="H374" s="592" t="s">
        <v>19</v>
      </c>
      <c r="I374" s="592" t="s">
        <v>3230</v>
      </c>
      <c r="J374" s="592">
        <v>43559</v>
      </c>
      <c r="K374" s="595" t="s">
        <v>4537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6584</v>
      </c>
      <c r="C375" s="425" t="s">
        <v>3221</v>
      </c>
      <c r="D375" s="582" t="s">
        <v>6452</v>
      </c>
      <c r="E375" s="594">
        <v>40000</v>
      </c>
      <c r="F375" s="582" t="s">
        <v>3626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4143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6586</v>
      </c>
      <c r="C376" s="425" t="s">
        <v>3221</v>
      </c>
      <c r="D376" s="582" t="s">
        <v>6452</v>
      </c>
      <c r="E376" s="594">
        <v>150000</v>
      </c>
      <c r="F376" s="582" t="s">
        <v>3759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4143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6460</v>
      </c>
      <c r="C377" s="425" t="s">
        <v>3221</v>
      </c>
      <c r="D377" s="582" t="s">
        <v>6452</v>
      </c>
      <c r="E377" s="594">
        <v>280000</v>
      </c>
      <c r="F377" s="582" t="s">
        <v>3524</v>
      </c>
      <c r="G377" s="592" t="s">
        <v>3223</v>
      </c>
      <c r="H377" s="592" t="s">
        <v>19</v>
      </c>
      <c r="I377" s="592" t="s">
        <v>3224</v>
      </c>
      <c r="J377" s="592">
        <v>43605</v>
      </c>
      <c r="K377" s="595" t="s">
        <v>4154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6587</v>
      </c>
      <c r="C378" s="425" t="s">
        <v>3221</v>
      </c>
      <c r="D378" s="582" t="s">
        <v>6452</v>
      </c>
      <c r="E378" s="594">
        <v>2000</v>
      </c>
      <c r="F378" s="582" t="s">
        <v>2749</v>
      </c>
      <c r="G378" s="592" t="s">
        <v>18</v>
      </c>
      <c r="H378" s="592" t="s">
        <v>30</v>
      </c>
      <c r="I378" s="592" t="s">
        <v>93</v>
      </c>
      <c r="J378" s="592">
        <v>44280</v>
      </c>
      <c r="K378" s="595" t="s">
        <v>4137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3960</v>
      </c>
      <c r="C379" s="425" t="s">
        <v>3950</v>
      </c>
      <c r="D379" s="582" t="s">
        <v>1350</v>
      </c>
      <c r="E379" s="594">
        <v>57300</v>
      </c>
      <c r="F379" s="582" t="s">
        <v>3959</v>
      </c>
      <c r="G379" s="592" t="s">
        <v>18</v>
      </c>
      <c r="H379" s="592" t="s">
        <v>19</v>
      </c>
      <c r="I379" s="592" t="s">
        <v>3961</v>
      </c>
      <c r="J379" s="592">
        <v>43759</v>
      </c>
      <c r="K379" s="595" t="s">
        <v>5566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6588</v>
      </c>
      <c r="C380" s="425" t="s">
        <v>3221</v>
      </c>
      <c r="D380" s="582" t="s">
        <v>6452</v>
      </c>
      <c r="E380" s="594">
        <v>13000</v>
      </c>
      <c r="F380" s="582" t="s">
        <v>2182</v>
      </c>
      <c r="G380" s="592" t="s">
        <v>18</v>
      </c>
      <c r="H380" s="592" t="s">
        <v>30</v>
      </c>
      <c r="I380" s="592" t="s">
        <v>93</v>
      </c>
      <c r="J380" s="592">
        <v>44322</v>
      </c>
      <c r="K380" s="595" t="s">
        <v>4143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6553</v>
      </c>
      <c r="C381" s="425" t="s">
        <v>17</v>
      </c>
      <c r="D381" s="582" t="s">
        <v>6452</v>
      </c>
      <c r="E381" s="594">
        <v>50000</v>
      </c>
      <c r="F381" s="582" t="s">
        <v>5436</v>
      </c>
      <c r="G381" s="582" t="s">
        <v>204</v>
      </c>
      <c r="H381" s="582" t="s">
        <v>19</v>
      </c>
      <c r="I381" s="582" t="s">
        <v>4820</v>
      </c>
      <c r="J381" s="612">
        <v>44180</v>
      </c>
      <c r="K381" s="598" t="s">
        <v>4143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6519</v>
      </c>
      <c r="C382" s="425" t="s">
        <v>3221</v>
      </c>
      <c r="D382" s="582" t="s">
        <v>6452</v>
      </c>
      <c r="E382" s="594">
        <v>40000</v>
      </c>
      <c r="F382" s="582" t="s">
        <v>981</v>
      </c>
      <c r="G382" s="592" t="s">
        <v>18</v>
      </c>
      <c r="H382" s="592" t="s">
        <v>30</v>
      </c>
      <c r="I382" s="592" t="s">
        <v>93</v>
      </c>
      <c r="J382" s="592">
        <v>44321</v>
      </c>
      <c r="K382" s="595" t="s">
        <v>4143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6588</v>
      </c>
      <c r="C383" s="425" t="s">
        <v>3221</v>
      </c>
      <c r="D383" s="582" t="s">
        <v>6452</v>
      </c>
      <c r="E383" s="594">
        <v>10000</v>
      </c>
      <c r="F383" s="582" t="s">
        <v>2182</v>
      </c>
      <c r="G383" s="592" t="s">
        <v>18</v>
      </c>
      <c r="H383" s="592" t="s">
        <v>30</v>
      </c>
      <c r="I383" s="592" t="s">
        <v>93</v>
      </c>
      <c r="J383" s="592">
        <v>44322</v>
      </c>
      <c r="K383" s="595" t="s">
        <v>4143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6589</v>
      </c>
      <c r="C384" s="425" t="s">
        <v>3221</v>
      </c>
      <c r="D384" s="582" t="s">
        <v>6452</v>
      </c>
      <c r="E384" s="594">
        <v>31306.959999999999</v>
      </c>
      <c r="F384" s="582" t="s">
        <v>3379</v>
      </c>
      <c r="G384" s="592" t="s">
        <v>18</v>
      </c>
      <c r="H384" s="592" t="s">
        <v>30</v>
      </c>
      <c r="I384" s="592" t="s">
        <v>93</v>
      </c>
      <c r="J384" s="592">
        <v>44328</v>
      </c>
      <c r="K384" s="595" t="s">
        <v>4143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6590</v>
      </c>
      <c r="C385" s="425" t="s">
        <v>3221</v>
      </c>
      <c r="D385" s="582" t="s">
        <v>6452</v>
      </c>
      <c r="E385" s="594">
        <v>9000</v>
      </c>
      <c r="F385" s="582" t="s">
        <v>3333</v>
      </c>
      <c r="G385" s="592" t="s">
        <v>18</v>
      </c>
      <c r="H385" s="592" t="s">
        <v>30</v>
      </c>
      <c r="I385" s="592" t="s">
        <v>3271</v>
      </c>
      <c r="J385" s="592">
        <v>44260</v>
      </c>
      <c r="K385" s="595" t="s">
        <v>4143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6479</v>
      </c>
      <c r="C386" s="425" t="s">
        <v>3221</v>
      </c>
      <c r="D386" s="582" t="s">
        <v>6452</v>
      </c>
      <c r="E386" s="594">
        <v>40000</v>
      </c>
      <c r="F386" s="582" t="s">
        <v>3643</v>
      </c>
      <c r="G386" s="592" t="s">
        <v>3223</v>
      </c>
      <c r="H386" s="592" t="s">
        <v>19</v>
      </c>
      <c r="I386" s="592" t="s">
        <v>3224</v>
      </c>
      <c r="J386" s="592">
        <v>43564</v>
      </c>
      <c r="K386" s="595" t="s">
        <v>4158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6591</v>
      </c>
      <c r="C387" s="425" t="s">
        <v>17</v>
      </c>
      <c r="D387" s="582" t="s">
        <v>6452</v>
      </c>
      <c r="E387" s="594">
        <v>506343.93</v>
      </c>
      <c r="F387" s="582" t="s">
        <v>4284</v>
      </c>
      <c r="G387" s="582" t="s">
        <v>18</v>
      </c>
      <c r="H387" s="582" t="s">
        <v>76</v>
      </c>
      <c r="I387" s="582" t="s">
        <v>88</v>
      </c>
      <c r="J387" s="615">
        <v>44298</v>
      </c>
      <c r="K387" s="598" t="s">
        <v>4154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6592</v>
      </c>
      <c r="C388" s="425" t="s">
        <v>3221</v>
      </c>
      <c r="D388" s="582" t="s">
        <v>6452</v>
      </c>
      <c r="E388" s="594">
        <v>5000</v>
      </c>
      <c r="F388" s="582" t="s">
        <v>3496</v>
      </c>
      <c r="G388" s="592" t="s">
        <v>3223</v>
      </c>
      <c r="H388" s="592" t="s">
        <v>19</v>
      </c>
      <c r="I388" s="592" t="s">
        <v>3230</v>
      </c>
      <c r="J388" s="592">
        <v>43752</v>
      </c>
      <c r="K388" s="595" t="s">
        <v>4143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6479</v>
      </c>
      <c r="C389" s="425" t="s">
        <v>3221</v>
      </c>
      <c r="D389" s="582" t="s">
        <v>6452</v>
      </c>
      <c r="E389" s="594">
        <v>50000</v>
      </c>
      <c r="F389" s="582" t="s">
        <v>3643</v>
      </c>
      <c r="G389" s="592" t="s">
        <v>3223</v>
      </c>
      <c r="H389" s="592" t="s">
        <v>19</v>
      </c>
      <c r="I389" s="592" t="s">
        <v>3224</v>
      </c>
      <c r="J389" s="592">
        <v>43564</v>
      </c>
      <c r="K389" s="595" t="s">
        <v>4158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6520</v>
      </c>
      <c r="C390" s="425" t="s">
        <v>3221</v>
      </c>
      <c r="D390" s="582" t="s">
        <v>6452</v>
      </c>
      <c r="E390" s="594">
        <v>15000</v>
      </c>
      <c r="F390" s="582" t="s">
        <v>3551</v>
      </c>
      <c r="G390" s="592" t="s">
        <v>18</v>
      </c>
      <c r="H390" s="592" t="s">
        <v>30</v>
      </c>
      <c r="I390" s="592" t="s">
        <v>93</v>
      </c>
      <c r="J390" s="592">
        <v>44295</v>
      </c>
      <c r="K390" s="595" t="s">
        <v>4151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6593</v>
      </c>
      <c r="C391" s="425" t="s">
        <v>3221</v>
      </c>
      <c r="D391" s="582" t="s">
        <v>1350</v>
      </c>
      <c r="E391" s="594">
        <v>30000</v>
      </c>
      <c r="F391" s="582" t="s">
        <v>3639</v>
      </c>
      <c r="G391" s="592" t="s">
        <v>3223</v>
      </c>
      <c r="H391" s="592" t="s">
        <v>19</v>
      </c>
      <c r="I391" s="592" t="s">
        <v>3223</v>
      </c>
      <c r="J391" s="592">
        <v>44036</v>
      </c>
      <c r="K391" s="595" t="s">
        <v>4154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6458</v>
      </c>
      <c r="C392" s="425" t="s">
        <v>3221</v>
      </c>
      <c r="D392" s="582" t="s">
        <v>6452</v>
      </c>
      <c r="E392" s="594">
        <v>600000</v>
      </c>
      <c r="F392" s="582" t="s">
        <v>3487</v>
      </c>
      <c r="G392" s="592" t="s">
        <v>3223</v>
      </c>
      <c r="H392" s="592" t="s">
        <v>19</v>
      </c>
      <c r="I392" s="592" t="s">
        <v>3224</v>
      </c>
      <c r="J392" s="592">
        <v>43703</v>
      </c>
      <c r="K392" s="595" t="s">
        <v>4537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6551</v>
      </c>
      <c r="C393" s="425" t="s">
        <v>17</v>
      </c>
      <c r="D393" s="582" t="s">
        <v>6452</v>
      </c>
      <c r="E393" s="594">
        <v>40000</v>
      </c>
      <c r="F393" s="582" t="s">
        <v>5737</v>
      </c>
      <c r="G393" s="582" t="s">
        <v>204</v>
      </c>
      <c r="H393" s="582" t="s">
        <v>19</v>
      </c>
      <c r="I393" s="582" t="s">
        <v>1889</v>
      </c>
      <c r="J393" s="592">
        <v>44134</v>
      </c>
      <c r="K393" s="598" t="s">
        <v>4137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6594</v>
      </c>
      <c r="C394" s="425" t="s">
        <v>17</v>
      </c>
      <c r="D394" s="582" t="s">
        <v>1350</v>
      </c>
      <c r="E394" s="594">
        <v>15000</v>
      </c>
      <c r="F394" s="582" t="s">
        <v>4585</v>
      </c>
      <c r="G394" s="582" t="s">
        <v>204</v>
      </c>
      <c r="H394" s="582" t="s">
        <v>19</v>
      </c>
      <c r="I394" s="582" t="s">
        <v>1889</v>
      </c>
      <c r="J394" s="592">
        <v>44194</v>
      </c>
      <c r="K394" s="598" t="s">
        <v>4143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6458</v>
      </c>
      <c r="C395" s="425" t="s">
        <v>3221</v>
      </c>
      <c r="D395" s="582" t="s">
        <v>6452</v>
      </c>
      <c r="E395" s="594">
        <v>100000</v>
      </c>
      <c r="F395" s="582" t="s">
        <v>3487</v>
      </c>
      <c r="G395" s="592" t="s">
        <v>3223</v>
      </c>
      <c r="H395" s="592" t="s">
        <v>19</v>
      </c>
      <c r="I395" s="592" t="s">
        <v>3224</v>
      </c>
      <c r="J395" s="592">
        <v>43703</v>
      </c>
      <c r="K395" s="595" t="s">
        <v>4537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6595</v>
      </c>
      <c r="C396" s="425" t="s">
        <v>3221</v>
      </c>
      <c r="D396" s="582" t="s">
        <v>6452</v>
      </c>
      <c r="E396" s="594">
        <v>5000</v>
      </c>
      <c r="F396" s="582" t="s">
        <v>3243</v>
      </c>
      <c r="G396" s="592" t="s">
        <v>3223</v>
      </c>
      <c r="H396" s="592" t="s">
        <v>19</v>
      </c>
      <c r="I396" s="592" t="s">
        <v>3224</v>
      </c>
      <c r="J396" s="592">
        <v>43753</v>
      </c>
      <c r="K396" s="595" t="s">
        <v>4143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6584</v>
      </c>
      <c r="C397" s="425" t="s">
        <v>3221</v>
      </c>
      <c r="D397" s="582" t="s">
        <v>6452</v>
      </c>
      <c r="E397" s="594">
        <v>312377.96000000002</v>
      </c>
      <c r="F397" s="582" t="s">
        <v>3626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4143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6596</v>
      </c>
      <c r="C398" s="425" t="s">
        <v>3221</v>
      </c>
      <c r="D398" s="582" t="s">
        <v>6452</v>
      </c>
      <c r="E398" s="594">
        <v>15000</v>
      </c>
      <c r="F398" s="582" t="s">
        <v>1501</v>
      </c>
      <c r="G398" s="592" t="s">
        <v>18</v>
      </c>
      <c r="H398" s="592" t="s">
        <v>30</v>
      </c>
      <c r="I398" s="592" t="s">
        <v>93</v>
      </c>
      <c r="J398" s="592">
        <v>44319</v>
      </c>
      <c r="K398" s="595" t="s">
        <v>4143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6597</v>
      </c>
      <c r="C399" s="425" t="s">
        <v>17</v>
      </c>
      <c r="D399" s="582" t="s">
        <v>6452</v>
      </c>
      <c r="E399" s="594">
        <v>15000</v>
      </c>
      <c r="F399" s="582" t="s">
        <v>5303</v>
      </c>
      <c r="G399" s="582" t="s">
        <v>204</v>
      </c>
      <c r="H399" s="582" t="s">
        <v>19</v>
      </c>
      <c r="I399" s="582" t="s">
        <v>3977</v>
      </c>
      <c r="J399" s="592">
        <v>44090</v>
      </c>
      <c r="K399" s="598" t="s">
        <v>4154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6479</v>
      </c>
      <c r="C400" s="425" t="s">
        <v>3221</v>
      </c>
      <c r="D400" s="582" t="s">
        <v>6452</v>
      </c>
      <c r="E400" s="594">
        <v>40000</v>
      </c>
      <c r="F400" s="582" t="s">
        <v>3643</v>
      </c>
      <c r="G400" s="592" t="s">
        <v>3223</v>
      </c>
      <c r="H400" s="592" t="s">
        <v>19</v>
      </c>
      <c r="I400" s="592" t="s">
        <v>3224</v>
      </c>
      <c r="J400" s="592">
        <v>43564</v>
      </c>
      <c r="K400" s="595" t="s">
        <v>4158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6584</v>
      </c>
      <c r="C401" s="425" t="s">
        <v>3221</v>
      </c>
      <c r="D401" s="582" t="s">
        <v>6452</v>
      </c>
      <c r="E401" s="594">
        <v>11500</v>
      </c>
      <c r="F401" s="582" t="s">
        <v>3626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4143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6583</v>
      </c>
      <c r="C402" s="425" t="s">
        <v>3221</v>
      </c>
      <c r="D402" s="582" t="s">
        <v>6452</v>
      </c>
      <c r="E402" s="594">
        <v>100000</v>
      </c>
      <c r="F402" s="582" t="s">
        <v>3293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4137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6474</v>
      </c>
      <c r="C403" s="425" t="s">
        <v>3221</v>
      </c>
      <c r="D403" s="582" t="s">
        <v>6452</v>
      </c>
      <c r="E403" s="594">
        <v>100000</v>
      </c>
      <c r="F403" s="582" t="s">
        <v>3739</v>
      </c>
      <c r="G403" s="592" t="s">
        <v>3223</v>
      </c>
      <c r="H403" s="592" t="s">
        <v>19</v>
      </c>
      <c r="I403" s="592" t="s">
        <v>3224</v>
      </c>
      <c r="J403" s="592">
        <v>43894</v>
      </c>
      <c r="K403" s="595" t="s">
        <v>4154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6598</v>
      </c>
      <c r="C404" s="425" t="s">
        <v>17</v>
      </c>
      <c r="D404" s="582" t="s">
        <v>1350</v>
      </c>
      <c r="E404" s="594">
        <v>7000</v>
      </c>
      <c r="F404" s="582" t="s">
        <v>4587</v>
      </c>
      <c r="G404" s="582" t="s">
        <v>18</v>
      </c>
      <c r="H404" s="582" t="s">
        <v>19</v>
      </c>
      <c r="I404" s="582" t="s">
        <v>4141</v>
      </c>
      <c r="J404" s="592">
        <v>44075</v>
      </c>
      <c r="K404" s="598" t="s">
        <v>4143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6469</v>
      </c>
      <c r="C405" s="582" t="s">
        <v>17</v>
      </c>
      <c r="D405" s="582" t="s">
        <v>283</v>
      </c>
      <c r="E405" s="594">
        <v>0</v>
      </c>
      <c r="F405" s="582" t="s">
        <v>5027</v>
      </c>
      <c r="G405" s="582" t="s">
        <v>3223</v>
      </c>
      <c r="H405" s="582" t="s">
        <v>19</v>
      </c>
      <c r="I405" s="582" t="s">
        <v>3223</v>
      </c>
      <c r="J405" s="592">
        <v>43872</v>
      </c>
      <c r="K405" s="598" t="s">
        <v>4143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6586</v>
      </c>
      <c r="C406" s="425" t="s">
        <v>3221</v>
      </c>
      <c r="D406" s="582" t="s">
        <v>6452</v>
      </c>
      <c r="E406" s="594">
        <v>30000</v>
      </c>
      <c r="F406" s="582" t="s">
        <v>3759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4143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6599</v>
      </c>
      <c r="C407" s="425" t="s">
        <v>17</v>
      </c>
      <c r="D407" s="582" t="s">
        <v>6452</v>
      </c>
      <c r="E407" s="594">
        <v>10000</v>
      </c>
      <c r="F407" s="582" t="s">
        <v>1355</v>
      </c>
      <c r="G407" s="582" t="s">
        <v>204</v>
      </c>
      <c r="H407" s="582" t="s">
        <v>19</v>
      </c>
      <c r="I407" s="582" t="s">
        <v>4453</v>
      </c>
      <c r="J407" s="592">
        <v>44145</v>
      </c>
      <c r="K407" s="598" t="s">
        <v>4137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6600</v>
      </c>
      <c r="C408" s="425" t="s">
        <v>17</v>
      </c>
      <c r="D408" s="582" t="s">
        <v>6452</v>
      </c>
      <c r="E408" s="594">
        <v>150000</v>
      </c>
      <c r="F408" s="582" t="s">
        <v>5331</v>
      </c>
      <c r="G408" s="582" t="s">
        <v>18</v>
      </c>
      <c r="H408" s="582" t="s">
        <v>76</v>
      </c>
      <c r="I408" s="582" t="s">
        <v>88</v>
      </c>
      <c r="J408" s="592">
        <v>44349</v>
      </c>
      <c r="K408" s="598" t="s">
        <v>4359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6460</v>
      </c>
      <c r="C409" s="425" t="s">
        <v>3221</v>
      </c>
      <c r="D409" s="582" t="s">
        <v>6452</v>
      </c>
      <c r="E409" s="594">
        <v>200000</v>
      </c>
      <c r="F409" s="582" t="s">
        <v>3524</v>
      </c>
      <c r="G409" s="592" t="s">
        <v>3223</v>
      </c>
      <c r="H409" s="592" t="s">
        <v>19</v>
      </c>
      <c r="I409" s="592" t="s">
        <v>3224</v>
      </c>
      <c r="J409" s="592">
        <v>43605</v>
      </c>
      <c r="K409" s="595" t="s">
        <v>4154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6570</v>
      </c>
      <c r="C410" s="425" t="s">
        <v>3221</v>
      </c>
      <c r="D410" s="582" t="s">
        <v>6452</v>
      </c>
      <c r="E410" s="594">
        <v>60000</v>
      </c>
      <c r="F410" s="582" t="s">
        <v>3741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4143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6601</v>
      </c>
      <c r="C411" s="425" t="s">
        <v>17</v>
      </c>
      <c r="D411" s="582" t="s">
        <v>6452</v>
      </c>
      <c r="E411" s="594">
        <v>30000</v>
      </c>
      <c r="F411" s="582" t="s">
        <v>4220</v>
      </c>
      <c r="G411" s="582" t="s">
        <v>204</v>
      </c>
      <c r="H411" s="582" t="s">
        <v>19</v>
      </c>
      <c r="I411" s="575" t="s">
        <v>4221</v>
      </c>
      <c r="J411" s="592">
        <v>44180</v>
      </c>
      <c r="K411" s="598" t="s">
        <v>4154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6602</v>
      </c>
      <c r="C412" s="582" t="s">
        <v>3221</v>
      </c>
      <c r="D412" s="582" t="s">
        <v>283</v>
      </c>
      <c r="E412" s="594">
        <v>373842.57</v>
      </c>
      <c r="F412" s="582" t="s">
        <v>3432</v>
      </c>
      <c r="G412" s="592" t="s">
        <v>3289</v>
      </c>
      <c r="H412" s="592" t="s">
        <v>19</v>
      </c>
      <c r="I412" s="610" t="s">
        <v>3289</v>
      </c>
      <c r="J412" s="592">
        <v>43829</v>
      </c>
      <c r="K412" s="595" t="s">
        <v>4158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6513</v>
      </c>
      <c r="C413" s="425" t="s">
        <v>3221</v>
      </c>
      <c r="D413" s="582" t="s">
        <v>6452</v>
      </c>
      <c r="E413" s="594">
        <v>8000</v>
      </c>
      <c r="F413" s="582" t="s">
        <v>3656</v>
      </c>
      <c r="G413" s="592" t="s">
        <v>3223</v>
      </c>
      <c r="H413" s="592" t="s">
        <v>19</v>
      </c>
      <c r="I413" s="592" t="s">
        <v>3224</v>
      </c>
      <c r="J413" s="592">
        <v>43873</v>
      </c>
      <c r="K413" s="595" t="s">
        <v>4143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6458</v>
      </c>
      <c r="C414" s="425" t="s">
        <v>3221</v>
      </c>
      <c r="D414" s="582" t="s">
        <v>6452</v>
      </c>
      <c r="E414" s="594">
        <v>504274.77</v>
      </c>
      <c r="F414" s="582" t="s">
        <v>3487</v>
      </c>
      <c r="G414" s="592" t="s">
        <v>3223</v>
      </c>
      <c r="H414" s="592" t="s">
        <v>19</v>
      </c>
      <c r="I414" s="592" t="s">
        <v>3224</v>
      </c>
      <c r="J414" s="592">
        <v>43703</v>
      </c>
      <c r="K414" s="595" t="s">
        <v>4537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6458</v>
      </c>
      <c r="C415" s="425" t="s">
        <v>3221</v>
      </c>
      <c r="D415" s="582" t="s">
        <v>6452</v>
      </c>
      <c r="E415" s="594">
        <v>150000</v>
      </c>
      <c r="F415" s="582" t="s">
        <v>3487</v>
      </c>
      <c r="G415" s="592" t="s">
        <v>3223</v>
      </c>
      <c r="H415" s="592" t="s">
        <v>19</v>
      </c>
      <c r="I415" s="592" t="s">
        <v>3224</v>
      </c>
      <c r="J415" s="592">
        <v>43703</v>
      </c>
      <c r="K415" s="595" t="s">
        <v>4537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6588</v>
      </c>
      <c r="C416" s="425" t="s">
        <v>3221</v>
      </c>
      <c r="D416" s="582" t="s">
        <v>6452</v>
      </c>
      <c r="E416" s="594">
        <v>399197.6</v>
      </c>
      <c r="F416" s="582" t="s">
        <v>2182</v>
      </c>
      <c r="G416" s="592" t="s">
        <v>18</v>
      </c>
      <c r="H416" s="592" t="s">
        <v>30</v>
      </c>
      <c r="I416" s="592" t="s">
        <v>93</v>
      </c>
      <c r="J416" s="592">
        <v>44322</v>
      </c>
      <c r="K416" s="595" t="s">
        <v>4143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6603</v>
      </c>
      <c r="C417" s="425" t="s">
        <v>3221</v>
      </c>
      <c r="D417" s="582" t="s">
        <v>6452</v>
      </c>
      <c r="E417" s="594">
        <v>45000</v>
      </c>
      <c r="F417" s="582" t="s">
        <v>3515</v>
      </c>
      <c r="G417" s="592" t="s">
        <v>18</v>
      </c>
      <c r="H417" s="592" t="s">
        <v>30</v>
      </c>
      <c r="I417" s="592" t="s">
        <v>93</v>
      </c>
      <c r="J417" s="592">
        <v>44313</v>
      </c>
      <c r="K417" s="595" t="s">
        <v>4143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6604</v>
      </c>
      <c r="C418" s="425" t="s">
        <v>3221</v>
      </c>
      <c r="D418" s="582" t="s">
        <v>6452</v>
      </c>
      <c r="E418" s="594">
        <v>40000</v>
      </c>
      <c r="F418" s="582" t="s">
        <v>1568</v>
      </c>
      <c r="G418" s="592" t="s">
        <v>18</v>
      </c>
      <c r="H418" s="592" t="s">
        <v>30</v>
      </c>
      <c r="I418" s="592" t="s">
        <v>93</v>
      </c>
      <c r="J418" s="592">
        <v>44280</v>
      </c>
      <c r="K418" s="595" t="s">
        <v>4151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6566</v>
      </c>
      <c r="C419" s="425" t="s">
        <v>3221</v>
      </c>
      <c r="D419" s="582" t="s">
        <v>6452</v>
      </c>
      <c r="E419" s="594">
        <v>10000</v>
      </c>
      <c r="F419" s="582" t="s">
        <v>3437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4143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6474</v>
      </c>
      <c r="C420" s="425" t="s">
        <v>3221</v>
      </c>
      <c r="D420" s="582" t="s">
        <v>6452</v>
      </c>
      <c r="E420" s="594">
        <v>62000</v>
      </c>
      <c r="F420" s="582" t="s">
        <v>3739</v>
      </c>
      <c r="G420" s="592" t="s">
        <v>3223</v>
      </c>
      <c r="H420" s="592" t="s">
        <v>19</v>
      </c>
      <c r="I420" s="592" t="s">
        <v>3224</v>
      </c>
      <c r="J420" s="592">
        <v>43894</v>
      </c>
      <c r="K420" s="595" t="s">
        <v>4154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6605</v>
      </c>
      <c r="C421" s="425" t="s">
        <v>17</v>
      </c>
      <c r="D421" s="582" t="s">
        <v>6452</v>
      </c>
      <c r="E421" s="594">
        <v>10000</v>
      </c>
      <c r="F421" s="582" t="s">
        <v>4804</v>
      </c>
      <c r="G421" s="582" t="s">
        <v>204</v>
      </c>
      <c r="H421" s="582" t="s">
        <v>19</v>
      </c>
      <c r="I421" s="582" t="s">
        <v>220</v>
      </c>
      <c r="J421" s="592">
        <v>44102</v>
      </c>
      <c r="K421" s="598" t="s">
        <v>4143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6606</v>
      </c>
      <c r="C422" s="582" t="s">
        <v>17</v>
      </c>
      <c r="D422" s="582" t="s">
        <v>283</v>
      </c>
      <c r="E422" s="594">
        <v>0</v>
      </c>
      <c r="F422" s="582" t="s">
        <v>4648</v>
      </c>
      <c r="G422" s="582" t="s">
        <v>18</v>
      </c>
      <c r="H422" s="582" t="s">
        <v>19</v>
      </c>
      <c r="I422" s="582" t="s">
        <v>4649</v>
      </c>
      <c r="J422" s="592">
        <v>44260</v>
      </c>
      <c r="K422" s="598" t="s">
        <v>4158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6607</v>
      </c>
      <c r="C423" s="582" t="s">
        <v>17</v>
      </c>
      <c r="D423" s="582" t="s">
        <v>283</v>
      </c>
      <c r="E423" s="594">
        <v>0</v>
      </c>
      <c r="F423" s="582" t="s">
        <v>4882</v>
      </c>
      <c r="G423" s="582" t="s">
        <v>18</v>
      </c>
      <c r="H423" s="582" t="s">
        <v>19</v>
      </c>
      <c r="I423" s="582" t="s">
        <v>4649</v>
      </c>
      <c r="J423" s="592">
        <v>44166</v>
      </c>
      <c r="K423" s="598" t="s">
        <v>4143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6608</v>
      </c>
      <c r="C424" s="582" t="s">
        <v>17</v>
      </c>
      <c r="D424" s="582" t="s">
        <v>283</v>
      </c>
      <c r="E424" s="594">
        <v>0</v>
      </c>
      <c r="F424" s="582" t="s">
        <v>5269</v>
      </c>
      <c r="G424" s="582" t="s">
        <v>18</v>
      </c>
      <c r="H424" s="582" t="s">
        <v>19</v>
      </c>
      <c r="I424" s="582" t="s">
        <v>4649</v>
      </c>
      <c r="J424" s="592">
        <v>44291</v>
      </c>
      <c r="K424" s="598" t="s">
        <v>4158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6609</v>
      </c>
      <c r="C425" s="582" t="s">
        <v>17</v>
      </c>
      <c r="D425" s="582" t="s">
        <v>283</v>
      </c>
      <c r="E425" s="594">
        <v>0</v>
      </c>
      <c r="F425" s="582" t="s">
        <v>5716</v>
      </c>
      <c r="G425" s="582" t="s">
        <v>18</v>
      </c>
      <c r="H425" s="582" t="s">
        <v>19</v>
      </c>
      <c r="I425" s="582" t="s">
        <v>4649</v>
      </c>
      <c r="J425" s="592">
        <v>44166</v>
      </c>
      <c r="K425" s="598" t="s">
        <v>4143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6610</v>
      </c>
      <c r="C426" s="425" t="s">
        <v>3221</v>
      </c>
      <c r="D426" s="582" t="s">
        <v>6452</v>
      </c>
      <c r="E426" s="594">
        <v>20000</v>
      </c>
      <c r="F426" s="582" t="s">
        <v>648</v>
      </c>
      <c r="G426" s="592" t="s">
        <v>18</v>
      </c>
      <c r="H426" s="592" t="s">
        <v>30</v>
      </c>
      <c r="I426" s="592" t="s">
        <v>93</v>
      </c>
      <c r="J426" s="592">
        <v>44358</v>
      </c>
      <c r="K426" s="595" t="s">
        <v>4143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6611</v>
      </c>
      <c r="C427" s="425" t="s">
        <v>17</v>
      </c>
      <c r="D427" s="582" t="s">
        <v>6452</v>
      </c>
      <c r="E427" s="594">
        <v>50000</v>
      </c>
      <c r="F427" s="582" t="s">
        <v>5160</v>
      </c>
      <c r="G427" s="582" t="s">
        <v>204</v>
      </c>
      <c r="H427" s="582" t="s">
        <v>19</v>
      </c>
      <c r="I427" s="582" t="s">
        <v>4416</v>
      </c>
      <c r="J427" s="592">
        <v>44183</v>
      </c>
      <c r="K427" s="598" t="s">
        <v>4143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6612</v>
      </c>
      <c r="C428" s="425" t="s">
        <v>3221</v>
      </c>
      <c r="D428" s="582" t="s">
        <v>6452</v>
      </c>
      <c r="E428" s="594">
        <v>13000</v>
      </c>
      <c r="F428" s="582" t="s">
        <v>3439</v>
      </c>
      <c r="G428" s="592" t="s">
        <v>18</v>
      </c>
      <c r="H428" s="592" t="s">
        <v>30</v>
      </c>
      <c r="I428" s="592" t="s">
        <v>93</v>
      </c>
      <c r="J428" s="592">
        <v>44322</v>
      </c>
      <c r="K428" s="595" t="s">
        <v>4143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6519</v>
      </c>
      <c r="C429" s="425" t="s">
        <v>3221</v>
      </c>
      <c r="D429" s="582" t="s">
        <v>6452</v>
      </c>
      <c r="E429" s="594">
        <v>46000</v>
      </c>
      <c r="F429" s="582" t="s">
        <v>981</v>
      </c>
      <c r="G429" s="592" t="s">
        <v>18</v>
      </c>
      <c r="H429" s="592" t="s">
        <v>30</v>
      </c>
      <c r="I429" s="592" t="s">
        <v>93</v>
      </c>
      <c r="J429" s="592">
        <v>44321</v>
      </c>
      <c r="K429" s="595" t="s">
        <v>4143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6584</v>
      </c>
      <c r="C430" s="425" t="s">
        <v>3221</v>
      </c>
      <c r="D430" s="582" t="s">
        <v>6452</v>
      </c>
      <c r="E430" s="594">
        <v>60000</v>
      </c>
      <c r="F430" s="582" t="s">
        <v>3626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4143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6555</v>
      </c>
      <c r="C431" s="425" t="s">
        <v>17</v>
      </c>
      <c r="D431" s="582" t="s">
        <v>6452</v>
      </c>
      <c r="E431" s="594">
        <v>100000</v>
      </c>
      <c r="F431" s="582" t="s">
        <v>5680</v>
      </c>
      <c r="G431" s="582" t="s">
        <v>204</v>
      </c>
      <c r="H431" s="582" t="s">
        <v>19</v>
      </c>
      <c r="I431" s="582" t="s">
        <v>4407</v>
      </c>
      <c r="J431" s="592">
        <v>44203</v>
      </c>
      <c r="K431" s="598" t="s">
        <v>4143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6458</v>
      </c>
      <c r="C432" s="425" t="s">
        <v>3221</v>
      </c>
      <c r="D432" s="582" t="s">
        <v>6452</v>
      </c>
      <c r="E432" s="594">
        <v>50000</v>
      </c>
      <c r="F432" s="582" t="s">
        <v>3487</v>
      </c>
      <c r="G432" s="592" t="s">
        <v>3223</v>
      </c>
      <c r="H432" s="592" t="s">
        <v>19</v>
      </c>
      <c r="I432" s="592" t="s">
        <v>3224</v>
      </c>
      <c r="J432" s="592">
        <v>43703</v>
      </c>
      <c r="K432" s="595" t="s">
        <v>4537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6584</v>
      </c>
      <c r="C433" s="425" t="s">
        <v>3221</v>
      </c>
      <c r="D433" s="582" t="s">
        <v>6452</v>
      </c>
      <c r="E433" s="594">
        <v>8000</v>
      </c>
      <c r="F433" s="582" t="s">
        <v>3626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4143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6613</v>
      </c>
      <c r="C434" s="582" t="s">
        <v>17</v>
      </c>
      <c r="D434" s="582" t="s">
        <v>283</v>
      </c>
      <c r="E434" s="594">
        <v>0</v>
      </c>
      <c r="F434" s="582" t="s">
        <v>5384</v>
      </c>
      <c r="G434" s="582" t="s">
        <v>18</v>
      </c>
      <c r="H434" s="582" t="s">
        <v>19</v>
      </c>
      <c r="I434" s="582" t="s">
        <v>6614</v>
      </c>
      <c r="J434" s="592">
        <v>44384</v>
      </c>
      <c r="K434" s="598" t="s">
        <v>4154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6615</v>
      </c>
      <c r="C435" s="425" t="s">
        <v>3221</v>
      </c>
      <c r="D435" s="582" t="s">
        <v>6452</v>
      </c>
      <c r="E435" s="594">
        <v>10000</v>
      </c>
      <c r="F435" s="582" t="s">
        <v>3233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4154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3973</v>
      </c>
      <c r="C436" s="425" t="s">
        <v>3950</v>
      </c>
      <c r="D436" s="582" t="s">
        <v>6452</v>
      </c>
      <c r="E436" s="594">
        <v>47000</v>
      </c>
      <c r="F436" s="582" t="s">
        <v>3972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4143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6599</v>
      </c>
      <c r="C437" s="425" t="s">
        <v>17</v>
      </c>
      <c r="D437" s="582" t="s">
        <v>6452</v>
      </c>
      <c r="E437" s="594">
        <v>156000</v>
      </c>
      <c r="F437" s="575" t="s">
        <v>1355</v>
      </c>
      <c r="G437" s="582" t="s">
        <v>204</v>
      </c>
      <c r="H437" s="582" t="s">
        <v>19</v>
      </c>
      <c r="I437" s="582" t="s">
        <v>4453</v>
      </c>
      <c r="J437" s="612">
        <v>44145</v>
      </c>
      <c r="K437" s="598" t="s">
        <v>4137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6616</v>
      </c>
      <c r="C438" s="425" t="s">
        <v>3221</v>
      </c>
      <c r="D438" s="582" t="s">
        <v>6452</v>
      </c>
      <c r="E438" s="594">
        <v>20000</v>
      </c>
      <c r="F438" s="582" t="s">
        <v>3675</v>
      </c>
      <c r="G438" s="592" t="s">
        <v>18</v>
      </c>
      <c r="H438" s="592" t="s">
        <v>30</v>
      </c>
      <c r="I438" s="592" t="s">
        <v>93</v>
      </c>
      <c r="J438" s="592">
        <v>44319</v>
      </c>
      <c r="K438" s="595" t="s">
        <v>4143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6617</v>
      </c>
      <c r="C439" s="425" t="s">
        <v>3221</v>
      </c>
      <c r="D439" s="582" t="s">
        <v>6452</v>
      </c>
      <c r="E439" s="594">
        <v>5000</v>
      </c>
      <c r="F439" s="582" t="s">
        <v>3652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4151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6587</v>
      </c>
      <c r="C440" s="425" t="s">
        <v>3221</v>
      </c>
      <c r="D440" s="582" t="s">
        <v>6452</v>
      </c>
      <c r="E440" s="594">
        <v>45000</v>
      </c>
      <c r="F440" s="582" t="s">
        <v>2749</v>
      </c>
      <c r="G440" s="592" t="s">
        <v>18</v>
      </c>
      <c r="H440" s="592" t="s">
        <v>30</v>
      </c>
      <c r="I440" s="592" t="s">
        <v>93</v>
      </c>
      <c r="J440" s="592">
        <v>44280</v>
      </c>
      <c r="K440" s="595" t="s">
        <v>4137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6618</v>
      </c>
      <c r="C441" s="582" t="s">
        <v>17</v>
      </c>
      <c r="D441" s="582" t="s">
        <v>283</v>
      </c>
      <c r="E441" s="594">
        <v>0</v>
      </c>
      <c r="F441" s="582" t="s">
        <v>5420</v>
      </c>
      <c r="G441" s="582" t="s">
        <v>18</v>
      </c>
      <c r="H441" s="582" t="s">
        <v>19</v>
      </c>
      <c r="I441" s="582" t="s">
        <v>4141</v>
      </c>
      <c r="J441" s="592">
        <v>44166</v>
      </c>
      <c r="K441" s="598" t="s">
        <v>4143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6520</v>
      </c>
      <c r="C442" s="425" t="s">
        <v>3221</v>
      </c>
      <c r="D442" s="582" t="s">
        <v>6452</v>
      </c>
      <c r="E442" s="594">
        <v>6000</v>
      </c>
      <c r="F442" s="582" t="s">
        <v>3551</v>
      </c>
      <c r="G442" s="592" t="s">
        <v>18</v>
      </c>
      <c r="H442" s="592" t="s">
        <v>30</v>
      </c>
      <c r="I442" s="592" t="s">
        <v>93</v>
      </c>
      <c r="J442" s="592">
        <v>44295</v>
      </c>
      <c r="K442" s="595" t="s">
        <v>4151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6590</v>
      </c>
      <c r="C443" s="425" t="s">
        <v>3221</v>
      </c>
      <c r="D443" s="582" t="s">
        <v>6452</v>
      </c>
      <c r="E443" s="594">
        <v>4000</v>
      </c>
      <c r="F443" s="582" t="s">
        <v>3333</v>
      </c>
      <c r="G443" s="592" t="s">
        <v>18</v>
      </c>
      <c r="H443" s="592" t="s">
        <v>30</v>
      </c>
      <c r="I443" s="592" t="s">
        <v>3271</v>
      </c>
      <c r="J443" s="592">
        <v>44260</v>
      </c>
      <c r="K443" s="595" t="s">
        <v>4143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6619</v>
      </c>
      <c r="C444" s="582" t="s">
        <v>3221</v>
      </c>
      <c r="D444" s="582" t="s">
        <v>283</v>
      </c>
      <c r="E444" s="594">
        <v>156601.32</v>
      </c>
      <c r="F444" s="582" t="s">
        <v>3530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4143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6590</v>
      </c>
      <c r="C445" s="425" t="s">
        <v>3221</v>
      </c>
      <c r="D445" s="582" t="s">
        <v>6452</v>
      </c>
      <c r="E445" s="594">
        <v>107481.43</v>
      </c>
      <c r="F445" s="582" t="s">
        <v>3333</v>
      </c>
      <c r="G445" s="592" t="s">
        <v>18</v>
      </c>
      <c r="H445" s="592" t="s">
        <v>30</v>
      </c>
      <c r="I445" s="592" t="s">
        <v>3271</v>
      </c>
      <c r="J445" s="592">
        <v>44260</v>
      </c>
      <c r="K445" s="595" t="s">
        <v>4143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6619</v>
      </c>
      <c r="C446" s="425" t="s">
        <v>3221</v>
      </c>
      <c r="D446" s="582" t="s">
        <v>6452</v>
      </c>
      <c r="E446" s="594">
        <v>10000</v>
      </c>
      <c r="F446" s="582" t="s">
        <v>3530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4143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6620</v>
      </c>
      <c r="C447" s="425" t="s">
        <v>3221</v>
      </c>
      <c r="D447" s="582" t="s">
        <v>6452</v>
      </c>
      <c r="E447" s="594">
        <v>20000</v>
      </c>
      <c r="F447" s="582" t="s">
        <v>3590</v>
      </c>
      <c r="G447" s="592" t="s">
        <v>18</v>
      </c>
      <c r="H447" s="592" t="s">
        <v>30</v>
      </c>
      <c r="I447" s="592" t="s">
        <v>93</v>
      </c>
      <c r="J447" s="592">
        <v>44263</v>
      </c>
      <c r="K447" s="595" t="s">
        <v>4137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6458</v>
      </c>
      <c r="C448" s="425" t="s">
        <v>3221</v>
      </c>
      <c r="D448" s="582" t="s">
        <v>6452</v>
      </c>
      <c r="E448" s="594">
        <v>50000</v>
      </c>
      <c r="F448" s="582" t="s">
        <v>3487</v>
      </c>
      <c r="G448" s="592" t="s">
        <v>3223</v>
      </c>
      <c r="H448" s="592" t="s">
        <v>19</v>
      </c>
      <c r="I448" s="592" t="s">
        <v>3224</v>
      </c>
      <c r="J448" s="592">
        <v>43703</v>
      </c>
      <c r="K448" s="595" t="s">
        <v>4537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6621</v>
      </c>
      <c r="C449" s="582" t="s">
        <v>17</v>
      </c>
      <c r="D449" s="582" t="s">
        <v>283</v>
      </c>
      <c r="E449" s="594">
        <v>0</v>
      </c>
      <c r="F449" s="582" t="s">
        <v>4179</v>
      </c>
      <c r="G449" s="582" t="s">
        <v>204</v>
      </c>
      <c r="H449" s="582" t="s">
        <v>19</v>
      </c>
      <c r="I449" s="582" t="s">
        <v>3977</v>
      </c>
      <c r="J449" s="592">
        <v>44085</v>
      </c>
      <c r="K449" s="598" t="s">
        <v>4154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6479</v>
      </c>
      <c r="C450" s="425" t="s">
        <v>3221</v>
      </c>
      <c r="D450" s="582" t="s">
        <v>6452</v>
      </c>
      <c r="E450" s="594">
        <v>10000</v>
      </c>
      <c r="F450" s="582" t="s">
        <v>3643</v>
      </c>
      <c r="G450" s="592" t="s">
        <v>3223</v>
      </c>
      <c r="H450" s="592" t="s">
        <v>19</v>
      </c>
      <c r="I450" s="592" t="s">
        <v>3224</v>
      </c>
      <c r="J450" s="592">
        <v>43564</v>
      </c>
      <c r="K450" s="595" t="s">
        <v>4158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6584</v>
      </c>
      <c r="C451" s="425" t="s">
        <v>3221</v>
      </c>
      <c r="D451" s="582" t="s">
        <v>6452</v>
      </c>
      <c r="E451" s="594">
        <v>30000</v>
      </c>
      <c r="F451" s="582" t="s">
        <v>3626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4143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6474</v>
      </c>
      <c r="C452" s="425" t="s">
        <v>3221</v>
      </c>
      <c r="D452" s="582" t="s">
        <v>6452</v>
      </c>
      <c r="E452" s="594">
        <v>300000</v>
      </c>
      <c r="F452" s="582" t="s">
        <v>3739</v>
      </c>
      <c r="G452" s="592" t="s">
        <v>3223</v>
      </c>
      <c r="H452" s="592" t="s">
        <v>19</v>
      </c>
      <c r="I452" s="592" t="s">
        <v>3224</v>
      </c>
      <c r="J452" s="592">
        <v>43894</v>
      </c>
      <c r="K452" s="595" t="s">
        <v>4154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6520</v>
      </c>
      <c r="C453" s="425" t="s">
        <v>3221</v>
      </c>
      <c r="D453" s="582" t="s">
        <v>6452</v>
      </c>
      <c r="E453" s="594">
        <v>10000</v>
      </c>
      <c r="F453" s="582" t="s">
        <v>3551</v>
      </c>
      <c r="G453" s="592" t="s">
        <v>18</v>
      </c>
      <c r="H453" s="592" t="s">
        <v>30</v>
      </c>
      <c r="I453" s="592" t="s">
        <v>93</v>
      </c>
      <c r="J453" s="592">
        <v>44295</v>
      </c>
      <c r="K453" s="595" t="s">
        <v>4151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6584</v>
      </c>
      <c r="C454" s="425" t="s">
        <v>3221</v>
      </c>
      <c r="D454" s="582" t="s">
        <v>6452</v>
      </c>
      <c r="E454" s="594">
        <v>468601.48</v>
      </c>
      <c r="F454" s="582" t="s">
        <v>3626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4143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6588</v>
      </c>
      <c r="C455" s="425" t="s">
        <v>3221</v>
      </c>
      <c r="D455" s="582" t="s">
        <v>6452</v>
      </c>
      <c r="E455" s="600">
        <v>2200</v>
      </c>
      <c r="F455" s="582" t="s">
        <v>2182</v>
      </c>
      <c r="G455" s="592" t="s">
        <v>18</v>
      </c>
      <c r="H455" s="592" t="s">
        <v>30</v>
      </c>
      <c r="I455" s="592" t="s">
        <v>93</v>
      </c>
      <c r="J455" s="592">
        <v>44322</v>
      </c>
      <c r="K455" s="595" t="s">
        <v>4143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6584</v>
      </c>
      <c r="C456" s="425" t="s">
        <v>3221</v>
      </c>
      <c r="D456" s="582" t="s">
        <v>6452</v>
      </c>
      <c r="E456" s="594">
        <v>20000</v>
      </c>
      <c r="F456" s="582" t="s">
        <v>3626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4143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6592</v>
      </c>
      <c r="C457" s="425" t="s">
        <v>3221</v>
      </c>
      <c r="D457" s="582" t="s">
        <v>6452</v>
      </c>
      <c r="E457" s="594">
        <v>15000</v>
      </c>
      <c r="F457" s="582" t="s">
        <v>3496</v>
      </c>
      <c r="G457" s="592" t="s">
        <v>3223</v>
      </c>
      <c r="H457" s="592" t="s">
        <v>19</v>
      </c>
      <c r="I457" s="592" t="s">
        <v>3230</v>
      </c>
      <c r="J457" s="592">
        <v>43752</v>
      </c>
      <c r="K457" s="595" t="s">
        <v>4143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6615</v>
      </c>
      <c r="C458" s="425" t="s">
        <v>3221</v>
      </c>
      <c r="D458" s="582" t="s">
        <v>6452</v>
      </c>
      <c r="E458" s="594">
        <v>30000</v>
      </c>
      <c r="F458" s="582" t="s">
        <v>3233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4154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6521</v>
      </c>
      <c r="C459" s="425" t="s">
        <v>3221</v>
      </c>
      <c r="D459" s="582" t="s">
        <v>6452</v>
      </c>
      <c r="E459" s="594">
        <v>40000</v>
      </c>
      <c r="F459" s="582" t="s">
        <v>3461</v>
      </c>
      <c r="G459" s="592" t="s">
        <v>18</v>
      </c>
      <c r="H459" s="592" t="s">
        <v>30</v>
      </c>
      <c r="I459" s="592" t="s">
        <v>93</v>
      </c>
      <c r="J459" s="592">
        <v>44272</v>
      </c>
      <c r="K459" s="595" t="s">
        <v>6522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6622</v>
      </c>
      <c r="C460" s="582" t="s">
        <v>17</v>
      </c>
      <c r="D460" s="582" t="s">
        <v>283</v>
      </c>
      <c r="E460" s="594">
        <v>0</v>
      </c>
      <c r="F460" s="582" t="s">
        <v>4760</v>
      </c>
      <c r="G460" s="582" t="s">
        <v>18</v>
      </c>
      <c r="H460" s="582" t="s">
        <v>76</v>
      </c>
      <c r="I460" s="582" t="s">
        <v>88</v>
      </c>
      <c r="J460" s="592"/>
      <c r="K460" s="598" t="s">
        <v>4143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6586</v>
      </c>
      <c r="C461" s="425" t="s">
        <v>3221</v>
      </c>
      <c r="D461" s="582" t="s">
        <v>6452</v>
      </c>
      <c r="E461" s="594">
        <v>100000</v>
      </c>
      <c r="F461" s="582" t="s">
        <v>3759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4143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6623</v>
      </c>
      <c r="C462" s="425" t="s">
        <v>3221</v>
      </c>
      <c r="D462" s="582" t="s">
        <v>1350</v>
      </c>
      <c r="E462" s="594">
        <v>15000</v>
      </c>
      <c r="F462" s="582" t="s">
        <v>3475</v>
      </c>
      <c r="G462" s="592" t="s">
        <v>3223</v>
      </c>
      <c r="H462" s="592" t="s">
        <v>19</v>
      </c>
      <c r="I462" s="592" t="s">
        <v>3224</v>
      </c>
      <c r="J462" s="592">
        <v>43859</v>
      </c>
      <c r="K462" s="595" t="s">
        <v>4154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6624</v>
      </c>
      <c r="C463" s="425" t="s">
        <v>17</v>
      </c>
      <c r="D463" s="582" t="s">
        <v>6452</v>
      </c>
      <c r="E463" s="594">
        <v>3440319.83</v>
      </c>
      <c r="F463" s="582" t="s">
        <v>4699</v>
      </c>
      <c r="G463" s="582" t="s">
        <v>18</v>
      </c>
      <c r="H463" s="582" t="s">
        <v>19</v>
      </c>
      <c r="I463" s="582" t="s">
        <v>4026</v>
      </c>
      <c r="J463" s="592"/>
      <c r="K463" s="598" t="s">
        <v>4158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6584</v>
      </c>
      <c r="C464" s="425" t="s">
        <v>3221</v>
      </c>
      <c r="D464" s="582" t="s">
        <v>6452</v>
      </c>
      <c r="E464" s="594">
        <v>10000</v>
      </c>
      <c r="F464" s="582" t="s">
        <v>3626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4143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6553</v>
      </c>
      <c r="C465" s="425" t="s">
        <v>17</v>
      </c>
      <c r="D465" s="582" t="s">
        <v>6452</v>
      </c>
      <c r="E465" s="594">
        <v>155000</v>
      </c>
      <c r="F465" s="582" t="s">
        <v>5436</v>
      </c>
      <c r="G465" s="574" t="s">
        <v>204</v>
      </c>
      <c r="H465" s="582" t="s">
        <v>19</v>
      </c>
      <c r="I465" s="574" t="s">
        <v>4820</v>
      </c>
      <c r="J465" s="612">
        <v>44180</v>
      </c>
      <c r="K465" s="598" t="s">
        <v>4143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6625</v>
      </c>
      <c r="C466" s="551" t="s">
        <v>17</v>
      </c>
      <c r="D466" s="617" t="s">
        <v>6452</v>
      </c>
      <c r="E466" s="618">
        <v>5000</v>
      </c>
      <c r="F466" s="617" t="s">
        <v>816</v>
      </c>
      <c r="G466" s="617" t="s">
        <v>18</v>
      </c>
      <c r="H466" s="617" t="s">
        <v>76</v>
      </c>
      <c r="I466" s="617" t="s">
        <v>88</v>
      </c>
      <c r="J466" s="616">
        <v>44407</v>
      </c>
      <c r="K466" s="619" t="s">
        <v>4137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6597</v>
      </c>
      <c r="C467" s="582" t="s">
        <v>17</v>
      </c>
      <c r="D467" s="582" t="s">
        <v>283</v>
      </c>
      <c r="E467" s="594">
        <v>0</v>
      </c>
      <c r="F467" s="582" t="s">
        <v>5303</v>
      </c>
      <c r="G467" s="582" t="s">
        <v>204</v>
      </c>
      <c r="H467" s="582" t="s">
        <v>19</v>
      </c>
      <c r="I467" s="582" t="s">
        <v>3977</v>
      </c>
      <c r="J467" s="592">
        <v>44090</v>
      </c>
      <c r="K467" s="598" t="s">
        <v>4154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6583</v>
      </c>
      <c r="C468" s="425" t="s">
        <v>3221</v>
      </c>
      <c r="D468" s="582" t="s">
        <v>6452</v>
      </c>
      <c r="E468" s="594">
        <v>150000</v>
      </c>
      <c r="F468" s="582" t="s">
        <v>3293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4137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6519</v>
      </c>
      <c r="C469" s="425" t="s">
        <v>3221</v>
      </c>
      <c r="D469" s="582" t="s">
        <v>6452</v>
      </c>
      <c r="E469" s="594">
        <v>13000</v>
      </c>
      <c r="F469" s="582" t="s">
        <v>981</v>
      </c>
      <c r="G469" s="592" t="s">
        <v>18</v>
      </c>
      <c r="H469" s="592" t="s">
        <v>30</v>
      </c>
      <c r="I469" s="592" t="s">
        <v>93</v>
      </c>
      <c r="J469" s="592">
        <v>44321</v>
      </c>
      <c r="K469" s="595" t="s">
        <v>4143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6626</v>
      </c>
      <c r="C470" s="425" t="s">
        <v>17</v>
      </c>
      <c r="D470" s="582" t="s">
        <v>6452</v>
      </c>
      <c r="E470" s="594">
        <v>199844.32</v>
      </c>
      <c r="F470" s="582" t="s">
        <v>4737</v>
      </c>
      <c r="G470" s="582" t="s">
        <v>204</v>
      </c>
      <c r="H470" s="582" t="s">
        <v>19</v>
      </c>
      <c r="I470" s="582" t="s">
        <v>3977</v>
      </c>
      <c r="J470" s="592">
        <v>44228</v>
      </c>
      <c r="K470" s="598" t="s">
        <v>4137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6584</v>
      </c>
      <c r="C471" s="425" t="s">
        <v>3221</v>
      </c>
      <c r="D471" s="582" t="s">
        <v>6452</v>
      </c>
      <c r="E471" s="594">
        <v>10000</v>
      </c>
      <c r="F471" s="582" t="s">
        <v>3626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4143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6521</v>
      </c>
      <c r="C472" s="425" t="s">
        <v>3221</v>
      </c>
      <c r="D472" s="582" t="s">
        <v>1350</v>
      </c>
      <c r="E472" s="594">
        <v>30000</v>
      </c>
      <c r="F472" s="582" t="s">
        <v>3461</v>
      </c>
      <c r="G472" s="592" t="s">
        <v>18</v>
      </c>
      <c r="H472" s="592" t="s">
        <v>30</v>
      </c>
      <c r="I472" s="592" t="s">
        <v>93</v>
      </c>
      <c r="J472" s="592">
        <v>44272</v>
      </c>
      <c r="K472" s="595" t="s">
        <v>6522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6627</v>
      </c>
      <c r="C473" s="582" t="s">
        <v>17</v>
      </c>
      <c r="D473" s="582" t="s">
        <v>283</v>
      </c>
      <c r="E473" s="594">
        <v>0</v>
      </c>
      <c r="F473" s="582" t="s">
        <v>4386</v>
      </c>
      <c r="G473" s="582" t="s">
        <v>18</v>
      </c>
      <c r="H473" s="582" t="s">
        <v>19</v>
      </c>
      <c r="I473" s="582" t="s">
        <v>4141</v>
      </c>
      <c r="J473" s="592">
        <v>44141</v>
      </c>
      <c r="K473" s="598" t="s">
        <v>4143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6458</v>
      </c>
      <c r="C474" s="425" t="s">
        <v>3221</v>
      </c>
      <c r="D474" s="582" t="s">
        <v>6452</v>
      </c>
      <c r="E474" s="594">
        <v>6000</v>
      </c>
      <c r="F474" s="582" t="s">
        <v>3487</v>
      </c>
      <c r="G474" s="592" t="s">
        <v>3223</v>
      </c>
      <c r="H474" s="592" t="s">
        <v>19</v>
      </c>
      <c r="I474" s="592" t="s">
        <v>3224</v>
      </c>
      <c r="J474" s="592">
        <v>43703</v>
      </c>
      <c r="K474" s="595" t="s">
        <v>4537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6628</v>
      </c>
      <c r="C475" s="425" t="s">
        <v>17</v>
      </c>
      <c r="D475" s="582" t="s">
        <v>6452</v>
      </c>
      <c r="E475" s="594">
        <v>20000</v>
      </c>
      <c r="F475" s="582" t="s">
        <v>4382</v>
      </c>
      <c r="G475" s="582" t="s">
        <v>3223</v>
      </c>
      <c r="H475" s="582" t="s">
        <v>19</v>
      </c>
      <c r="I475" s="582" t="s">
        <v>3223</v>
      </c>
      <c r="J475" s="592">
        <v>44235</v>
      </c>
      <c r="K475" s="598" t="s">
        <v>4143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6459</v>
      </c>
      <c r="C476" s="425" t="s">
        <v>3221</v>
      </c>
      <c r="D476" s="582" t="s">
        <v>6452</v>
      </c>
      <c r="E476" s="594">
        <v>16000</v>
      </c>
      <c r="F476" s="582" t="s">
        <v>3849</v>
      </c>
      <c r="G476" s="592" t="s">
        <v>3223</v>
      </c>
      <c r="H476" s="592" t="s">
        <v>19</v>
      </c>
      <c r="I476" s="592" t="s">
        <v>3224</v>
      </c>
      <c r="J476" s="592">
        <v>43567</v>
      </c>
      <c r="K476" s="595" t="s">
        <v>4143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6629</v>
      </c>
      <c r="C477" s="582" t="s">
        <v>17</v>
      </c>
      <c r="D477" s="582" t="s">
        <v>283</v>
      </c>
      <c r="E477" s="594">
        <v>0</v>
      </c>
      <c r="F477" s="582" t="s">
        <v>4321</v>
      </c>
      <c r="G477" s="582" t="s">
        <v>204</v>
      </c>
      <c r="H477" s="582" t="s">
        <v>19</v>
      </c>
      <c r="I477" s="582" t="s">
        <v>4322</v>
      </c>
      <c r="J477" s="592">
        <v>44120</v>
      </c>
      <c r="K477" s="598" t="s">
        <v>4143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6630</v>
      </c>
      <c r="C478" s="425" t="s">
        <v>3221</v>
      </c>
      <c r="D478" s="582" t="s">
        <v>6452</v>
      </c>
      <c r="E478" s="594">
        <v>500</v>
      </c>
      <c r="F478" s="582" t="s">
        <v>864</v>
      </c>
      <c r="G478" s="592" t="s">
        <v>18</v>
      </c>
      <c r="H478" s="592" t="s">
        <v>30</v>
      </c>
      <c r="I478" s="592" t="s">
        <v>93</v>
      </c>
      <c r="J478" s="592">
        <v>44280</v>
      </c>
      <c r="K478" s="595" t="s">
        <v>4143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6629</v>
      </c>
      <c r="C479" s="425" t="s">
        <v>17</v>
      </c>
      <c r="D479" s="582" t="s">
        <v>1350</v>
      </c>
      <c r="E479" s="594">
        <v>200000</v>
      </c>
      <c r="F479" s="582" t="s">
        <v>4321</v>
      </c>
      <c r="G479" s="582" t="s">
        <v>204</v>
      </c>
      <c r="H479" s="582" t="s">
        <v>19</v>
      </c>
      <c r="I479" s="582" t="s">
        <v>4322</v>
      </c>
      <c r="J479" s="592">
        <v>44120</v>
      </c>
      <c r="K479" s="598" t="s">
        <v>4143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6631</v>
      </c>
      <c r="C480" s="425" t="s">
        <v>3221</v>
      </c>
      <c r="D480" s="582" t="s">
        <v>6452</v>
      </c>
      <c r="E480" s="594">
        <v>12000</v>
      </c>
      <c r="F480" s="582" t="s">
        <v>1071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4137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6632</v>
      </c>
      <c r="C481" s="425" t="s">
        <v>17</v>
      </c>
      <c r="D481" s="582" t="s">
        <v>6452</v>
      </c>
      <c r="E481" s="594">
        <v>30000</v>
      </c>
      <c r="F481" s="582" t="s">
        <v>5073</v>
      </c>
      <c r="G481" s="582" t="s">
        <v>204</v>
      </c>
      <c r="H481" s="582" t="s">
        <v>19</v>
      </c>
      <c r="I481" s="620" t="s">
        <v>5074</v>
      </c>
      <c r="J481" s="592">
        <v>44130</v>
      </c>
      <c r="K481" s="598" t="s">
        <v>4143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6458</v>
      </c>
      <c r="C482" s="425" t="s">
        <v>3221</v>
      </c>
      <c r="D482" s="582" t="s">
        <v>6452</v>
      </c>
      <c r="E482" s="594">
        <v>2000</v>
      </c>
      <c r="F482" s="582" t="s">
        <v>3487</v>
      </c>
      <c r="G482" s="592" t="s">
        <v>3223</v>
      </c>
      <c r="H482" s="592" t="s">
        <v>19</v>
      </c>
      <c r="I482" s="592" t="s">
        <v>3224</v>
      </c>
      <c r="J482" s="592">
        <v>43703</v>
      </c>
      <c r="K482" s="595" t="s">
        <v>4537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6520</v>
      </c>
      <c r="C483" s="425" t="s">
        <v>3221</v>
      </c>
      <c r="D483" s="582" t="s">
        <v>6452</v>
      </c>
      <c r="E483" s="594">
        <v>15000</v>
      </c>
      <c r="F483" s="582" t="s">
        <v>3551</v>
      </c>
      <c r="G483" s="592" t="s">
        <v>18</v>
      </c>
      <c r="H483" s="592" t="s">
        <v>30</v>
      </c>
      <c r="I483" s="592" t="s">
        <v>93</v>
      </c>
      <c r="J483" s="592">
        <v>44295</v>
      </c>
      <c r="K483" s="595" t="s">
        <v>4151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6585</v>
      </c>
      <c r="C484" s="425" t="s">
        <v>3221</v>
      </c>
      <c r="D484" s="582" t="s">
        <v>6452</v>
      </c>
      <c r="E484" s="594">
        <v>2000</v>
      </c>
      <c r="F484" s="582" t="s">
        <v>3534</v>
      </c>
      <c r="G484" s="592" t="s">
        <v>18</v>
      </c>
      <c r="H484" s="592" t="s">
        <v>30</v>
      </c>
      <c r="I484" s="592" t="s">
        <v>3271</v>
      </c>
      <c r="J484" s="592">
        <v>44266</v>
      </c>
      <c r="K484" s="595" t="s">
        <v>4154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6633</v>
      </c>
      <c r="C485" s="425" t="s">
        <v>3221</v>
      </c>
      <c r="D485" s="582" t="s">
        <v>6452</v>
      </c>
      <c r="E485" s="594">
        <v>1000000</v>
      </c>
      <c r="F485" s="582" t="s">
        <v>537</v>
      </c>
      <c r="G485" s="592" t="s">
        <v>18</v>
      </c>
      <c r="H485" s="592" t="s">
        <v>30</v>
      </c>
      <c r="I485" s="592" t="s">
        <v>93</v>
      </c>
      <c r="J485" s="592">
        <v>44263</v>
      </c>
      <c r="K485" s="595" t="s">
        <v>4143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6634</v>
      </c>
      <c r="C486" s="582" t="s">
        <v>17</v>
      </c>
      <c r="D486" s="582" t="s">
        <v>283</v>
      </c>
      <c r="E486" s="594">
        <v>0</v>
      </c>
      <c r="F486" s="582" t="s">
        <v>5150</v>
      </c>
      <c r="G486" s="582" t="s">
        <v>204</v>
      </c>
      <c r="H486" s="582" t="s">
        <v>19</v>
      </c>
      <c r="I486" s="582" t="s">
        <v>4416</v>
      </c>
      <c r="J486" s="592">
        <v>44775</v>
      </c>
      <c r="K486" s="598" t="s">
        <v>4158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6623</v>
      </c>
      <c r="C487" s="582" t="s">
        <v>3221</v>
      </c>
      <c r="D487" s="582" t="s">
        <v>283</v>
      </c>
      <c r="E487" s="594">
        <v>467689.84</v>
      </c>
      <c r="F487" s="582" t="s">
        <v>3475</v>
      </c>
      <c r="G487" s="592" t="s">
        <v>3223</v>
      </c>
      <c r="H487" s="592" t="s">
        <v>19</v>
      </c>
      <c r="I487" s="592" t="s">
        <v>3224</v>
      </c>
      <c r="J487" s="592">
        <v>43859</v>
      </c>
      <c r="K487" s="595" t="s">
        <v>4154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6569</v>
      </c>
      <c r="C488" s="582" t="s">
        <v>17</v>
      </c>
      <c r="D488" s="582" t="s">
        <v>283</v>
      </c>
      <c r="E488" s="594">
        <v>0</v>
      </c>
      <c r="F488" s="582" t="s">
        <v>4371</v>
      </c>
      <c r="G488" s="582" t="s">
        <v>204</v>
      </c>
      <c r="H488" s="582" t="s">
        <v>19</v>
      </c>
      <c r="I488" s="582" t="s">
        <v>3977</v>
      </c>
      <c r="J488" s="592">
        <v>44228</v>
      </c>
      <c r="K488" s="598" t="s">
        <v>4137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6635</v>
      </c>
      <c r="C489" s="425" t="s">
        <v>17</v>
      </c>
      <c r="D489" s="582" t="s">
        <v>6452</v>
      </c>
      <c r="E489" s="594">
        <v>387869.72</v>
      </c>
      <c r="F489" s="582" t="s">
        <v>6636</v>
      </c>
      <c r="G489" s="582" t="s">
        <v>3223</v>
      </c>
      <c r="H489" s="582" t="s">
        <v>19</v>
      </c>
      <c r="I489" s="582" t="s">
        <v>3223</v>
      </c>
      <c r="J489" s="592">
        <v>44195</v>
      </c>
      <c r="K489" s="598" t="s">
        <v>4154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6553</v>
      </c>
      <c r="C490" s="425" t="s">
        <v>17</v>
      </c>
      <c r="D490" s="582" t="s">
        <v>6452</v>
      </c>
      <c r="E490" s="594">
        <v>169129.47</v>
      </c>
      <c r="F490" s="582" t="s">
        <v>5436</v>
      </c>
      <c r="G490" s="582" t="s">
        <v>204</v>
      </c>
      <c r="H490" s="582" t="s">
        <v>19</v>
      </c>
      <c r="I490" s="582" t="s">
        <v>4820</v>
      </c>
      <c r="J490" s="592">
        <v>44180</v>
      </c>
      <c r="K490" s="598" t="s">
        <v>4143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6637</v>
      </c>
      <c r="C491" s="425" t="s">
        <v>17</v>
      </c>
      <c r="D491" s="582" t="s">
        <v>6452</v>
      </c>
      <c r="E491" s="594">
        <v>300000</v>
      </c>
      <c r="F491" s="582" t="s">
        <v>5698</v>
      </c>
      <c r="G491" s="582" t="s">
        <v>204</v>
      </c>
      <c r="H491" s="582" t="s">
        <v>19</v>
      </c>
      <c r="I491" s="582" t="s">
        <v>4799</v>
      </c>
      <c r="J491" s="592">
        <v>44397</v>
      </c>
      <c r="K491" s="598" t="s">
        <v>4154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6460</v>
      </c>
      <c r="C492" s="425" t="s">
        <v>3221</v>
      </c>
      <c r="D492" s="582" t="s">
        <v>6452</v>
      </c>
      <c r="E492" s="594">
        <v>15000</v>
      </c>
      <c r="F492" s="582" t="s">
        <v>3524</v>
      </c>
      <c r="G492" s="592" t="s">
        <v>3223</v>
      </c>
      <c r="H492" s="592" t="s">
        <v>19</v>
      </c>
      <c r="I492" s="592" t="s">
        <v>3224</v>
      </c>
      <c r="J492" s="592">
        <v>43605</v>
      </c>
      <c r="K492" s="595" t="s">
        <v>4154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6584</v>
      </c>
      <c r="C493" s="425" t="s">
        <v>3221</v>
      </c>
      <c r="D493" s="582" t="s">
        <v>6452</v>
      </c>
      <c r="E493" s="594">
        <v>36000</v>
      </c>
      <c r="F493" s="582" t="s">
        <v>3626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4143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6638</v>
      </c>
      <c r="C494" s="582" t="s">
        <v>17</v>
      </c>
      <c r="D494" s="582" t="s">
        <v>283</v>
      </c>
      <c r="E494" s="594">
        <v>0</v>
      </c>
      <c r="F494" s="582" t="s">
        <v>5478</v>
      </c>
      <c r="G494" s="582" t="s">
        <v>204</v>
      </c>
      <c r="H494" s="582" t="s">
        <v>19</v>
      </c>
      <c r="I494" s="582" t="s">
        <v>4322</v>
      </c>
      <c r="J494" s="592">
        <v>44078</v>
      </c>
      <c r="K494" s="598" t="s">
        <v>4137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6474</v>
      </c>
      <c r="C495" s="425" t="s">
        <v>3221</v>
      </c>
      <c r="D495" s="582" t="s">
        <v>6452</v>
      </c>
      <c r="E495" s="594">
        <v>29127.62</v>
      </c>
      <c r="F495" s="582" t="s">
        <v>3739</v>
      </c>
      <c r="G495" s="592" t="s">
        <v>3223</v>
      </c>
      <c r="H495" s="592" t="s">
        <v>19</v>
      </c>
      <c r="I495" s="592" t="s">
        <v>3224</v>
      </c>
      <c r="J495" s="592">
        <v>43894</v>
      </c>
      <c r="K495" s="595" t="s">
        <v>4154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6639</v>
      </c>
      <c r="C496" s="425" t="s">
        <v>3221</v>
      </c>
      <c r="D496" s="582" t="s">
        <v>6452</v>
      </c>
      <c r="E496" s="594">
        <v>4000</v>
      </c>
      <c r="F496" s="582" t="s">
        <v>3428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4143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6637</v>
      </c>
      <c r="C497" s="425" t="s">
        <v>17</v>
      </c>
      <c r="D497" s="582" t="s">
        <v>1350</v>
      </c>
      <c r="E497" s="594">
        <v>83704.06</v>
      </c>
      <c r="F497" s="582" t="s">
        <v>6640</v>
      </c>
      <c r="G497" s="582" t="s">
        <v>204</v>
      </c>
      <c r="H497" s="582" t="s">
        <v>19</v>
      </c>
      <c r="I497" s="582" t="s">
        <v>4799</v>
      </c>
      <c r="J497" s="592">
        <v>44397</v>
      </c>
      <c r="K497" s="598" t="s">
        <v>4154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6641</v>
      </c>
      <c r="C498" s="425" t="s">
        <v>17</v>
      </c>
      <c r="D498" s="582" t="s">
        <v>1350</v>
      </c>
      <c r="E498" s="594">
        <v>5000</v>
      </c>
      <c r="F498" s="582" t="s">
        <v>4515</v>
      </c>
      <c r="G498" s="582" t="s">
        <v>18</v>
      </c>
      <c r="H498" s="582" t="s">
        <v>19</v>
      </c>
      <c r="I498" s="582" t="s">
        <v>4516</v>
      </c>
      <c r="J498" s="592">
        <v>44305</v>
      </c>
      <c r="K498" s="598" t="s">
        <v>4158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6642</v>
      </c>
      <c r="C499" s="582" t="s">
        <v>3221</v>
      </c>
      <c r="D499" s="582" t="s">
        <v>283</v>
      </c>
      <c r="E499" s="594">
        <v>110571.37</v>
      </c>
      <c r="F499" s="582" t="s">
        <v>3775</v>
      </c>
      <c r="G499" s="592" t="s">
        <v>3289</v>
      </c>
      <c r="H499" s="592" t="s">
        <v>19</v>
      </c>
      <c r="I499" s="592" t="s">
        <v>3289</v>
      </c>
      <c r="J499" s="592">
        <v>43990</v>
      </c>
      <c r="K499" s="595" t="s">
        <v>4158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6643</v>
      </c>
      <c r="C500" s="582" t="s">
        <v>17</v>
      </c>
      <c r="D500" s="582" t="s">
        <v>283</v>
      </c>
      <c r="E500" s="594">
        <v>0</v>
      </c>
      <c r="F500" s="582" t="s">
        <v>5497</v>
      </c>
      <c r="G500" s="582" t="s">
        <v>18</v>
      </c>
      <c r="H500" s="582" t="s">
        <v>19</v>
      </c>
      <c r="I500" s="582" t="s">
        <v>4141</v>
      </c>
      <c r="J500" s="592">
        <v>44148</v>
      </c>
      <c r="K500" s="598" t="s">
        <v>4143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6615</v>
      </c>
      <c r="C501" s="425" t="s">
        <v>3221</v>
      </c>
      <c r="D501" s="582" t="s">
        <v>6452</v>
      </c>
      <c r="E501" s="594">
        <v>3000</v>
      </c>
      <c r="F501" s="582" t="s">
        <v>3233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4154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6584</v>
      </c>
      <c r="C502" s="425" t="s">
        <v>3221</v>
      </c>
      <c r="D502" s="582" t="s">
        <v>6452</v>
      </c>
      <c r="E502" s="594">
        <v>9000</v>
      </c>
      <c r="F502" s="582" t="s">
        <v>3626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4143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6644</v>
      </c>
      <c r="C503" s="425" t="s">
        <v>17</v>
      </c>
      <c r="D503" s="582" t="s">
        <v>6452</v>
      </c>
      <c r="E503" s="594">
        <v>10000</v>
      </c>
      <c r="F503" s="582" t="s">
        <v>5455</v>
      </c>
      <c r="G503" s="582" t="s">
        <v>18</v>
      </c>
      <c r="H503" s="582" t="s">
        <v>19</v>
      </c>
      <c r="I503" s="582" t="s">
        <v>4141</v>
      </c>
      <c r="J503" s="592">
        <v>44133</v>
      </c>
      <c r="K503" s="598" t="s">
        <v>4154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6645</v>
      </c>
      <c r="C504" s="425" t="s">
        <v>17</v>
      </c>
      <c r="D504" s="582" t="s">
        <v>1350</v>
      </c>
      <c r="E504" s="594">
        <v>117509.41</v>
      </c>
      <c r="F504" s="582" t="s">
        <v>4525</v>
      </c>
      <c r="G504" s="582" t="s">
        <v>3223</v>
      </c>
      <c r="H504" s="582" t="s">
        <v>19</v>
      </c>
      <c r="I504" s="582" t="s">
        <v>3223</v>
      </c>
      <c r="J504" s="592">
        <v>44368</v>
      </c>
      <c r="K504" s="598" t="s">
        <v>4143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6646</v>
      </c>
      <c r="C505" s="582" t="s">
        <v>17</v>
      </c>
      <c r="D505" s="582" t="s">
        <v>283</v>
      </c>
      <c r="E505" s="594">
        <v>0</v>
      </c>
      <c r="F505" s="582" t="s">
        <v>5312</v>
      </c>
      <c r="G505" s="582" t="s">
        <v>18</v>
      </c>
      <c r="H505" s="582" t="s">
        <v>19</v>
      </c>
      <c r="I505" s="582" t="s">
        <v>4141</v>
      </c>
      <c r="J505" s="592">
        <v>44196</v>
      </c>
      <c r="K505" s="598" t="s">
        <v>4151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6458</v>
      </c>
      <c r="C506" s="425" t="s">
        <v>3221</v>
      </c>
      <c r="D506" s="582" t="s">
        <v>6452</v>
      </c>
      <c r="E506" s="594">
        <v>70000</v>
      </c>
      <c r="F506" s="582" t="s">
        <v>3487</v>
      </c>
      <c r="G506" s="592" t="s">
        <v>3223</v>
      </c>
      <c r="H506" s="592" t="s">
        <v>19</v>
      </c>
      <c r="I506" s="592" t="s">
        <v>3224</v>
      </c>
      <c r="J506" s="592">
        <v>43703</v>
      </c>
      <c r="K506" s="595" t="s">
        <v>4537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6581</v>
      </c>
      <c r="C507" s="425" t="s">
        <v>17</v>
      </c>
      <c r="D507" s="582" t="s">
        <v>1350</v>
      </c>
      <c r="E507" s="594">
        <v>56000</v>
      </c>
      <c r="F507" s="582" t="s">
        <v>5610</v>
      </c>
      <c r="G507" s="582" t="s">
        <v>18</v>
      </c>
      <c r="H507" s="582" t="s">
        <v>76</v>
      </c>
      <c r="I507" s="582" t="s">
        <v>88</v>
      </c>
      <c r="J507" s="592">
        <v>44291</v>
      </c>
      <c r="K507" s="598" t="s">
        <v>4158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6647</v>
      </c>
      <c r="C508" s="425" t="s">
        <v>3221</v>
      </c>
      <c r="D508" s="582" t="s">
        <v>6452</v>
      </c>
      <c r="E508" s="594">
        <v>86000</v>
      </c>
      <c r="F508" s="582" t="s">
        <v>3846</v>
      </c>
      <c r="G508" s="592" t="s">
        <v>18</v>
      </c>
      <c r="H508" s="592" t="s">
        <v>30</v>
      </c>
      <c r="I508" s="592" t="s">
        <v>3271</v>
      </c>
      <c r="J508" s="592">
        <v>44267</v>
      </c>
      <c r="K508" s="595" t="s">
        <v>4143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6474</v>
      </c>
      <c r="C509" s="425" t="s">
        <v>3221</v>
      </c>
      <c r="D509" s="582" t="s">
        <v>6452</v>
      </c>
      <c r="E509" s="594">
        <v>1000</v>
      </c>
      <c r="F509" s="582" t="s">
        <v>3739</v>
      </c>
      <c r="G509" s="592" t="s">
        <v>3223</v>
      </c>
      <c r="H509" s="592" t="s">
        <v>19</v>
      </c>
      <c r="I509" s="592" t="s">
        <v>3224</v>
      </c>
      <c r="J509" s="592">
        <v>43894</v>
      </c>
      <c r="K509" s="595" t="s">
        <v>4154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6530</v>
      </c>
      <c r="C510" s="425" t="s">
        <v>17</v>
      </c>
      <c r="D510" s="582" t="s">
        <v>6452</v>
      </c>
      <c r="E510" s="594">
        <v>10000</v>
      </c>
      <c r="F510" s="582" t="s">
        <v>4490</v>
      </c>
      <c r="G510" s="582" t="s">
        <v>18</v>
      </c>
      <c r="H510" s="582" t="s">
        <v>19</v>
      </c>
      <c r="I510" s="582" t="s">
        <v>4491</v>
      </c>
      <c r="J510" s="592">
        <v>44089</v>
      </c>
      <c r="K510" s="598" t="s">
        <v>4151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6586</v>
      </c>
      <c r="C511" s="425" t="s">
        <v>3221</v>
      </c>
      <c r="D511" s="582" t="s">
        <v>6452</v>
      </c>
      <c r="E511" s="594">
        <v>15000</v>
      </c>
      <c r="F511" s="582" t="s">
        <v>3759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4143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6648</v>
      </c>
      <c r="C512" s="425" t="s">
        <v>3221</v>
      </c>
      <c r="D512" s="582" t="s">
        <v>1350</v>
      </c>
      <c r="E512" s="594">
        <v>50000</v>
      </c>
      <c r="F512" s="582" t="s">
        <v>3745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4143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6589</v>
      </c>
      <c r="C513" s="425" t="s">
        <v>3221</v>
      </c>
      <c r="D513" s="582" t="s">
        <v>6452</v>
      </c>
      <c r="E513" s="594">
        <v>150000</v>
      </c>
      <c r="F513" s="582" t="s">
        <v>3379</v>
      </c>
      <c r="G513" s="592" t="s">
        <v>18</v>
      </c>
      <c r="H513" s="592" t="s">
        <v>30</v>
      </c>
      <c r="I513" s="592" t="s">
        <v>93</v>
      </c>
      <c r="J513" s="592">
        <v>44328</v>
      </c>
      <c r="K513" s="595" t="s">
        <v>4143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6532</v>
      </c>
      <c r="C514" s="425" t="s">
        <v>17</v>
      </c>
      <c r="D514" s="582" t="s">
        <v>6452</v>
      </c>
      <c r="E514" s="594">
        <v>130000</v>
      </c>
      <c r="F514" s="582" t="s">
        <v>4206</v>
      </c>
      <c r="G514" s="582" t="s">
        <v>3223</v>
      </c>
      <c r="H514" s="582" t="s">
        <v>19</v>
      </c>
      <c r="I514" s="582" t="s">
        <v>3223</v>
      </c>
      <c r="J514" s="592">
        <v>44180</v>
      </c>
      <c r="K514" s="598" t="s">
        <v>4143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6532</v>
      </c>
      <c r="C515" s="425" t="s">
        <v>17</v>
      </c>
      <c r="D515" s="582" t="s">
        <v>6452</v>
      </c>
      <c r="E515" s="594">
        <v>43000</v>
      </c>
      <c r="F515" s="582" t="s">
        <v>4206</v>
      </c>
      <c r="G515" s="582" t="s">
        <v>3223</v>
      </c>
      <c r="H515" s="582" t="s">
        <v>19</v>
      </c>
      <c r="I515" s="582" t="s">
        <v>3223</v>
      </c>
      <c r="J515" s="592">
        <v>44180</v>
      </c>
      <c r="K515" s="598" t="s">
        <v>4143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6474</v>
      </c>
      <c r="C516" s="425" t="s">
        <v>3221</v>
      </c>
      <c r="D516" s="582" t="s">
        <v>6452</v>
      </c>
      <c r="E516" s="594">
        <v>40000</v>
      </c>
      <c r="F516" s="582" t="s">
        <v>3739</v>
      </c>
      <c r="G516" s="592" t="s">
        <v>3223</v>
      </c>
      <c r="H516" s="592" t="s">
        <v>19</v>
      </c>
      <c r="I516" s="592" t="s">
        <v>3224</v>
      </c>
      <c r="J516" s="592">
        <v>43894</v>
      </c>
      <c r="K516" s="595" t="s">
        <v>4154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6460</v>
      </c>
      <c r="C517" s="425" t="s">
        <v>3221</v>
      </c>
      <c r="D517" s="582" t="s">
        <v>6452</v>
      </c>
      <c r="E517" s="594">
        <v>75000</v>
      </c>
      <c r="F517" s="582" t="s">
        <v>3524</v>
      </c>
      <c r="G517" s="592" t="s">
        <v>3223</v>
      </c>
      <c r="H517" s="592" t="s">
        <v>19</v>
      </c>
      <c r="I517" s="592" t="s">
        <v>3224</v>
      </c>
      <c r="J517" s="592">
        <v>43605</v>
      </c>
      <c r="K517" s="595" t="s">
        <v>4154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6553</v>
      </c>
      <c r="C518" s="425" t="s">
        <v>17</v>
      </c>
      <c r="D518" s="582" t="s">
        <v>6452</v>
      </c>
      <c r="E518" s="594">
        <v>3000</v>
      </c>
      <c r="F518" s="582" t="s">
        <v>5436</v>
      </c>
      <c r="G518" s="582" t="s">
        <v>204</v>
      </c>
      <c r="H518" s="582" t="s">
        <v>19</v>
      </c>
      <c r="I518" s="582" t="s">
        <v>4820</v>
      </c>
      <c r="J518" s="592">
        <v>44180</v>
      </c>
      <c r="K518" s="598" t="s">
        <v>4143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6584</v>
      </c>
      <c r="C519" s="425" t="s">
        <v>3221</v>
      </c>
      <c r="D519" s="582" t="s">
        <v>6452</v>
      </c>
      <c r="E519" s="594">
        <v>2000</v>
      </c>
      <c r="F519" s="582" t="s">
        <v>3626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4143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6547</v>
      </c>
      <c r="C520" s="582" t="s">
        <v>3221</v>
      </c>
      <c r="D520" s="582" t="s">
        <v>283</v>
      </c>
      <c r="E520" s="594">
        <v>104633.35</v>
      </c>
      <c r="F520" s="582" t="s">
        <v>3338</v>
      </c>
      <c r="G520" s="592" t="s">
        <v>18</v>
      </c>
      <c r="H520" s="592" t="s">
        <v>30</v>
      </c>
      <c r="I520" s="592" t="s">
        <v>3271</v>
      </c>
      <c r="J520" s="592">
        <v>44273</v>
      </c>
      <c r="K520" s="595" t="s">
        <v>4143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6644</v>
      </c>
      <c r="C521" s="582" t="s">
        <v>17</v>
      </c>
      <c r="D521" s="582" t="s">
        <v>283</v>
      </c>
      <c r="E521" s="594">
        <v>0</v>
      </c>
      <c r="F521" s="582" t="s">
        <v>5455</v>
      </c>
      <c r="G521" s="582" t="s">
        <v>18</v>
      </c>
      <c r="H521" s="582" t="s">
        <v>19</v>
      </c>
      <c r="I521" s="582" t="s">
        <v>4141</v>
      </c>
      <c r="J521" s="592">
        <v>44133</v>
      </c>
      <c r="K521" s="598" t="s">
        <v>4154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6649</v>
      </c>
      <c r="C522" s="425" t="s">
        <v>3221</v>
      </c>
      <c r="D522" s="582" t="s">
        <v>6452</v>
      </c>
      <c r="E522" s="594">
        <v>50000</v>
      </c>
      <c r="F522" s="582" t="s">
        <v>1284</v>
      </c>
      <c r="G522" s="592" t="s">
        <v>18</v>
      </c>
      <c r="H522" s="592" t="s">
        <v>30</v>
      </c>
      <c r="I522" s="592" t="s">
        <v>93</v>
      </c>
      <c r="J522" s="592">
        <v>44340</v>
      </c>
      <c r="K522" s="595" t="s">
        <v>4154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6650</v>
      </c>
      <c r="C523" s="582" t="s">
        <v>3221</v>
      </c>
      <c r="D523" s="582" t="s">
        <v>283</v>
      </c>
      <c r="E523" s="594">
        <v>397214.14</v>
      </c>
      <c r="F523" s="582" t="s">
        <v>3784</v>
      </c>
      <c r="G523" s="592" t="s">
        <v>3223</v>
      </c>
      <c r="H523" s="592" t="s">
        <v>19</v>
      </c>
      <c r="I523" s="592" t="s">
        <v>3230</v>
      </c>
      <c r="J523" s="592">
        <v>43539</v>
      </c>
      <c r="K523" s="595" t="s">
        <v>4143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6651</v>
      </c>
      <c r="C524" s="582" t="s">
        <v>3221</v>
      </c>
      <c r="D524" s="582" t="s">
        <v>283</v>
      </c>
      <c r="E524" s="594">
        <v>40150.79</v>
      </c>
      <c r="F524" s="582" t="s">
        <v>3784</v>
      </c>
      <c r="G524" s="592" t="s">
        <v>3223</v>
      </c>
      <c r="H524" s="592" t="s">
        <v>19</v>
      </c>
      <c r="I524" s="592" t="s">
        <v>3230</v>
      </c>
      <c r="J524" s="592">
        <v>44397</v>
      </c>
      <c r="K524" s="595" t="s">
        <v>4191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6616</v>
      </c>
      <c r="C525" s="425" t="s">
        <v>3221</v>
      </c>
      <c r="D525" s="582" t="s">
        <v>6452</v>
      </c>
      <c r="E525" s="594">
        <v>20000</v>
      </c>
      <c r="F525" s="582" t="s">
        <v>3675</v>
      </c>
      <c r="G525" s="592" t="s">
        <v>18</v>
      </c>
      <c r="H525" s="592" t="s">
        <v>30</v>
      </c>
      <c r="I525" s="592" t="s">
        <v>93</v>
      </c>
      <c r="J525" s="592">
        <v>44319</v>
      </c>
      <c r="K525" s="595" t="s">
        <v>4143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6630</v>
      </c>
      <c r="C526" s="425" t="s">
        <v>3221</v>
      </c>
      <c r="D526" s="582" t="s">
        <v>6452</v>
      </c>
      <c r="E526" s="594">
        <v>130000</v>
      </c>
      <c r="F526" s="582" t="s">
        <v>864</v>
      </c>
      <c r="G526" s="592" t="s">
        <v>18</v>
      </c>
      <c r="H526" s="592" t="s">
        <v>30</v>
      </c>
      <c r="I526" s="592" t="s">
        <v>93</v>
      </c>
      <c r="J526" s="592">
        <v>44280</v>
      </c>
      <c r="K526" s="595" t="s">
        <v>4143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6519</v>
      </c>
      <c r="C527" s="425" t="s">
        <v>3221</v>
      </c>
      <c r="D527" s="582" t="s">
        <v>6452</v>
      </c>
      <c r="E527" s="594">
        <v>20000</v>
      </c>
      <c r="F527" s="582" t="s">
        <v>981</v>
      </c>
      <c r="G527" s="592" t="s">
        <v>18</v>
      </c>
      <c r="H527" s="592" t="s">
        <v>30</v>
      </c>
      <c r="I527" s="592" t="s">
        <v>93</v>
      </c>
      <c r="J527" s="592">
        <v>44321</v>
      </c>
      <c r="K527" s="595" t="s">
        <v>4143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6479</v>
      </c>
      <c r="C528" s="425" t="s">
        <v>3221</v>
      </c>
      <c r="D528" s="582" t="s">
        <v>6452</v>
      </c>
      <c r="E528" s="594">
        <v>300000</v>
      </c>
      <c r="F528" s="582" t="s">
        <v>3643</v>
      </c>
      <c r="G528" s="592" t="s">
        <v>3223</v>
      </c>
      <c r="H528" s="592" t="s">
        <v>19</v>
      </c>
      <c r="I528" s="592" t="s">
        <v>3224</v>
      </c>
      <c r="J528" s="592">
        <v>43564</v>
      </c>
      <c r="K528" s="595" t="s">
        <v>4158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6523</v>
      </c>
      <c r="C529" s="425" t="s">
        <v>17</v>
      </c>
      <c r="D529" s="582" t="s">
        <v>6452</v>
      </c>
      <c r="E529" s="594">
        <v>25000</v>
      </c>
      <c r="F529" s="582" t="s">
        <v>4721</v>
      </c>
      <c r="G529" s="582" t="s">
        <v>204</v>
      </c>
      <c r="H529" s="582" t="s">
        <v>19</v>
      </c>
      <c r="I529" s="582" t="s">
        <v>4211</v>
      </c>
      <c r="J529" s="592">
        <v>44263</v>
      </c>
      <c r="K529" s="598" t="s">
        <v>4143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6460</v>
      </c>
      <c r="C530" s="425" t="s">
        <v>3221</v>
      </c>
      <c r="D530" s="582" t="s">
        <v>6452</v>
      </c>
      <c r="E530" s="594">
        <v>17000</v>
      </c>
      <c r="F530" s="582" t="s">
        <v>3524</v>
      </c>
      <c r="G530" s="592" t="s">
        <v>3223</v>
      </c>
      <c r="H530" s="592" t="s">
        <v>19</v>
      </c>
      <c r="I530" s="592" t="s">
        <v>3224</v>
      </c>
      <c r="J530" s="592">
        <v>43605</v>
      </c>
      <c r="K530" s="595" t="s">
        <v>4154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6652</v>
      </c>
      <c r="C531" s="582" t="s">
        <v>17</v>
      </c>
      <c r="D531" s="582" t="s">
        <v>283</v>
      </c>
      <c r="E531" s="594">
        <v>0</v>
      </c>
      <c r="F531" s="582" t="s">
        <v>4235</v>
      </c>
      <c r="G531" s="582" t="s">
        <v>18</v>
      </c>
      <c r="H531" s="582" t="s">
        <v>19</v>
      </c>
      <c r="I531" s="582" t="s">
        <v>4141</v>
      </c>
      <c r="J531" s="592">
        <v>44245</v>
      </c>
      <c r="K531" s="598" t="s">
        <v>4143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6653</v>
      </c>
      <c r="C532" s="425" t="s">
        <v>17</v>
      </c>
      <c r="D532" s="582" t="s">
        <v>6452</v>
      </c>
      <c r="E532" s="594">
        <v>150000</v>
      </c>
      <c r="F532" s="582" t="s">
        <v>4149</v>
      </c>
      <c r="G532" s="582" t="s">
        <v>18</v>
      </c>
      <c r="H532" s="582" t="s">
        <v>19</v>
      </c>
      <c r="I532" s="582" t="s">
        <v>4141</v>
      </c>
      <c r="J532" s="592">
        <v>44326</v>
      </c>
      <c r="K532" s="598" t="s">
        <v>4151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6654</v>
      </c>
      <c r="C533" s="425" t="s">
        <v>17</v>
      </c>
      <c r="D533" s="582" t="s">
        <v>6452</v>
      </c>
      <c r="E533" s="594">
        <v>84278.97</v>
      </c>
      <c r="F533" s="582" t="s">
        <v>5600</v>
      </c>
      <c r="G533" s="582" t="s">
        <v>3223</v>
      </c>
      <c r="H533" s="582" t="s">
        <v>19</v>
      </c>
      <c r="I533" s="582" t="s">
        <v>3223</v>
      </c>
      <c r="J533" s="592">
        <v>44355</v>
      </c>
      <c r="K533" s="598" t="s">
        <v>4154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6603</v>
      </c>
      <c r="C534" s="425" t="s">
        <v>3221</v>
      </c>
      <c r="D534" s="582" t="s">
        <v>6452</v>
      </c>
      <c r="E534" s="594">
        <v>130000</v>
      </c>
      <c r="F534" s="582" t="s">
        <v>3515</v>
      </c>
      <c r="G534" s="592" t="s">
        <v>18</v>
      </c>
      <c r="H534" s="592" t="s">
        <v>30</v>
      </c>
      <c r="I534" s="592" t="s">
        <v>93</v>
      </c>
      <c r="J534" s="592">
        <v>44313</v>
      </c>
      <c r="K534" s="595" t="s">
        <v>4143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6655</v>
      </c>
      <c r="C535" s="582" t="s">
        <v>17</v>
      </c>
      <c r="D535" s="582" t="s">
        <v>283</v>
      </c>
      <c r="E535" s="594">
        <v>0</v>
      </c>
      <c r="F535" s="582" t="s">
        <v>4570</v>
      </c>
      <c r="G535" s="582" t="s">
        <v>18</v>
      </c>
      <c r="H535" s="582" t="s">
        <v>19</v>
      </c>
      <c r="I535" s="582" t="s">
        <v>4141</v>
      </c>
      <c r="J535" s="592">
        <v>44085</v>
      </c>
      <c r="K535" s="598" t="s">
        <v>4151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6656</v>
      </c>
      <c r="C536" s="582" t="s">
        <v>17</v>
      </c>
      <c r="D536" s="582" t="s">
        <v>283</v>
      </c>
      <c r="E536" s="594">
        <v>0</v>
      </c>
      <c r="F536" s="582" t="s">
        <v>5441</v>
      </c>
      <c r="G536" s="582" t="s">
        <v>18</v>
      </c>
      <c r="H536" s="582" t="s">
        <v>19</v>
      </c>
      <c r="I536" s="582" t="s">
        <v>4141</v>
      </c>
      <c r="J536" s="592">
        <v>44147</v>
      </c>
      <c r="K536" s="598" t="s">
        <v>4154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6585</v>
      </c>
      <c r="C537" s="425" t="s">
        <v>3221</v>
      </c>
      <c r="D537" s="582" t="s">
        <v>6452</v>
      </c>
      <c r="E537" s="594">
        <v>20000</v>
      </c>
      <c r="F537" s="582" t="s">
        <v>3534</v>
      </c>
      <c r="G537" s="592" t="s">
        <v>18</v>
      </c>
      <c r="H537" s="592" t="s">
        <v>30</v>
      </c>
      <c r="I537" s="592" t="s">
        <v>3271</v>
      </c>
      <c r="J537" s="592">
        <v>44266</v>
      </c>
      <c r="K537" s="595" t="s">
        <v>4154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6657</v>
      </c>
      <c r="C538" s="582" t="s">
        <v>17</v>
      </c>
      <c r="D538" s="582" t="s">
        <v>283</v>
      </c>
      <c r="E538" s="594">
        <v>0</v>
      </c>
      <c r="F538" s="582" t="s">
        <v>5430</v>
      </c>
      <c r="G538" s="582" t="s">
        <v>18</v>
      </c>
      <c r="H538" s="582" t="s">
        <v>19</v>
      </c>
      <c r="I538" s="582" t="s">
        <v>6658</v>
      </c>
      <c r="J538" s="592">
        <v>44096</v>
      </c>
      <c r="K538" s="598" t="s">
        <v>4143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6659</v>
      </c>
      <c r="C539" s="425" t="s">
        <v>3221</v>
      </c>
      <c r="D539" s="582" t="s">
        <v>6452</v>
      </c>
      <c r="E539" s="594">
        <v>300000</v>
      </c>
      <c r="F539" s="582" t="s">
        <v>3520</v>
      </c>
      <c r="G539" s="592" t="s">
        <v>3289</v>
      </c>
      <c r="H539" s="592" t="s">
        <v>19</v>
      </c>
      <c r="I539" s="592" t="s">
        <v>3289</v>
      </c>
      <c r="J539" s="592">
        <v>44021</v>
      </c>
      <c r="K539" s="595" t="s">
        <v>4143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6570</v>
      </c>
      <c r="C540" s="425" t="s">
        <v>3221</v>
      </c>
      <c r="D540" s="582" t="s">
        <v>6452</v>
      </c>
      <c r="E540" s="594">
        <v>25000</v>
      </c>
      <c r="F540" s="582" t="s">
        <v>3741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4143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6660</v>
      </c>
      <c r="C541" s="582" t="s">
        <v>3221</v>
      </c>
      <c r="D541" s="582" t="s">
        <v>283</v>
      </c>
      <c r="E541" s="594">
        <v>130029.24</v>
      </c>
      <c r="F541" s="582" t="s">
        <v>3792</v>
      </c>
      <c r="G541" s="592" t="s">
        <v>3289</v>
      </c>
      <c r="H541" s="592" t="s">
        <v>19</v>
      </c>
      <c r="I541" s="592" t="s">
        <v>3289</v>
      </c>
      <c r="J541" s="592">
        <v>43441</v>
      </c>
      <c r="K541" s="595" t="s">
        <v>4158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6478</v>
      </c>
      <c r="C542" s="582" t="s">
        <v>3221</v>
      </c>
      <c r="D542" s="582" t="s">
        <v>283</v>
      </c>
      <c r="E542" s="594">
        <v>555581.43999999994</v>
      </c>
      <c r="F542" s="582" t="s">
        <v>3772</v>
      </c>
      <c r="G542" s="592" t="s">
        <v>3223</v>
      </c>
      <c r="H542" s="592" t="s">
        <v>19</v>
      </c>
      <c r="I542" s="592" t="s">
        <v>3230</v>
      </c>
      <c r="J542" s="592">
        <v>43607</v>
      </c>
      <c r="K542" s="595" t="s">
        <v>4537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6661</v>
      </c>
      <c r="C543" s="425" t="s">
        <v>3221</v>
      </c>
      <c r="D543" s="582" t="s">
        <v>6452</v>
      </c>
      <c r="E543" s="594">
        <v>17000</v>
      </c>
      <c r="F543" s="582" t="s">
        <v>3794</v>
      </c>
      <c r="G543" s="592" t="s">
        <v>18</v>
      </c>
      <c r="H543" s="592" t="s">
        <v>30</v>
      </c>
      <c r="I543" s="592" t="s">
        <v>93</v>
      </c>
      <c r="J543" s="592">
        <v>44263</v>
      </c>
      <c r="K543" s="595" t="s">
        <v>4154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6662</v>
      </c>
      <c r="C544" s="425" t="s">
        <v>3221</v>
      </c>
      <c r="D544" s="582" t="s">
        <v>6452</v>
      </c>
      <c r="E544" s="594">
        <v>2502500.1</v>
      </c>
      <c r="F544" s="582" t="s">
        <v>398</v>
      </c>
      <c r="G544" s="592" t="s">
        <v>18</v>
      </c>
      <c r="H544" s="592" t="s">
        <v>30</v>
      </c>
      <c r="I544" s="592" t="s">
        <v>93</v>
      </c>
      <c r="J544" s="592">
        <v>44266</v>
      </c>
      <c r="K544" s="595" t="s">
        <v>4137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6663</v>
      </c>
      <c r="C545" s="425" t="s">
        <v>17</v>
      </c>
      <c r="D545" s="582" t="s">
        <v>1350</v>
      </c>
      <c r="E545" s="594">
        <v>0</v>
      </c>
      <c r="F545" s="582" t="s">
        <v>4555</v>
      </c>
      <c r="G545" s="582" t="s">
        <v>3223</v>
      </c>
      <c r="H545" s="582" t="s">
        <v>19</v>
      </c>
      <c r="I545" s="582" t="s">
        <v>3223</v>
      </c>
      <c r="J545" s="592">
        <v>43869</v>
      </c>
      <c r="K545" s="598" t="s">
        <v>4143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6664</v>
      </c>
      <c r="C546" s="582" t="s">
        <v>17</v>
      </c>
      <c r="D546" s="582" t="s">
        <v>283</v>
      </c>
      <c r="E546" s="594">
        <v>0</v>
      </c>
      <c r="F546" s="582" t="s">
        <v>4600</v>
      </c>
      <c r="G546" s="582" t="s">
        <v>18</v>
      </c>
      <c r="H546" s="582" t="s">
        <v>19</v>
      </c>
      <c r="I546" s="582" t="s">
        <v>4141</v>
      </c>
      <c r="J546" s="592">
        <v>44203</v>
      </c>
      <c r="K546" s="598" t="s">
        <v>4143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6665</v>
      </c>
      <c r="C547" s="582" t="s">
        <v>17</v>
      </c>
      <c r="D547" s="582" t="s">
        <v>283</v>
      </c>
      <c r="E547" s="594">
        <v>0</v>
      </c>
      <c r="F547" s="582" t="s">
        <v>4600</v>
      </c>
      <c r="G547" s="582" t="s">
        <v>18</v>
      </c>
      <c r="H547" s="582" t="s">
        <v>19</v>
      </c>
      <c r="I547" s="582" t="s">
        <v>4141</v>
      </c>
      <c r="J547" s="592">
        <v>44203</v>
      </c>
      <c r="K547" s="598" t="s">
        <v>4191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6666</v>
      </c>
      <c r="C548" s="425" t="s">
        <v>17</v>
      </c>
      <c r="D548" s="582" t="s">
        <v>6452</v>
      </c>
      <c r="E548" s="621">
        <v>4000</v>
      </c>
      <c r="F548" s="582" t="s">
        <v>4280</v>
      </c>
      <c r="G548" s="582" t="s">
        <v>204</v>
      </c>
      <c r="H548" s="582" t="s">
        <v>19</v>
      </c>
      <c r="I548" s="582" t="s">
        <v>3977</v>
      </c>
      <c r="J548" s="592">
        <v>44362</v>
      </c>
      <c r="K548" s="598" t="s">
        <v>4154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6520</v>
      </c>
      <c r="C549" s="425" t="s">
        <v>3221</v>
      </c>
      <c r="D549" s="582" t="s">
        <v>6452</v>
      </c>
      <c r="E549" s="621">
        <v>20000</v>
      </c>
      <c r="F549" s="582" t="s">
        <v>3551</v>
      </c>
      <c r="G549" s="592" t="s">
        <v>18</v>
      </c>
      <c r="H549" s="592" t="s">
        <v>30</v>
      </c>
      <c r="I549" s="592" t="s">
        <v>93</v>
      </c>
      <c r="J549" s="592">
        <v>44295</v>
      </c>
      <c r="K549" s="595" t="s">
        <v>4151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6586</v>
      </c>
      <c r="C550" s="425" t="s">
        <v>3221</v>
      </c>
      <c r="D550" s="582" t="s">
        <v>6452</v>
      </c>
      <c r="E550" s="621">
        <v>5000</v>
      </c>
      <c r="F550" s="582" t="s">
        <v>3759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4143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6667</v>
      </c>
      <c r="C551" s="582" t="s">
        <v>17</v>
      </c>
      <c r="D551" s="582" t="s">
        <v>283</v>
      </c>
      <c r="E551" s="594">
        <v>0</v>
      </c>
      <c r="F551" s="582" t="s">
        <v>5529</v>
      </c>
      <c r="G551" s="582" t="s">
        <v>4407</v>
      </c>
      <c r="H551" s="582" t="s">
        <v>19</v>
      </c>
      <c r="I551" s="582" t="s">
        <v>204</v>
      </c>
      <c r="J551" s="592">
        <v>44250</v>
      </c>
      <c r="K551" s="598" t="s">
        <v>4191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6668</v>
      </c>
      <c r="C552" s="582" t="s">
        <v>17</v>
      </c>
      <c r="D552" s="582" t="s">
        <v>283</v>
      </c>
      <c r="E552" s="594">
        <v>0</v>
      </c>
      <c r="F552" s="582" t="s">
        <v>5447</v>
      </c>
      <c r="G552" s="582" t="s">
        <v>18</v>
      </c>
      <c r="H552" s="582" t="s">
        <v>19</v>
      </c>
      <c r="I552" s="582" t="s">
        <v>4141</v>
      </c>
      <c r="J552" s="592">
        <v>44120</v>
      </c>
      <c r="K552" s="598" t="s">
        <v>4143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6583</v>
      </c>
      <c r="C553" s="425" t="s">
        <v>3221</v>
      </c>
      <c r="D553" s="582" t="s">
        <v>6452</v>
      </c>
      <c r="E553" s="621">
        <v>10000</v>
      </c>
      <c r="F553" s="582" t="s">
        <v>3293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4137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6659</v>
      </c>
      <c r="C554" s="425" t="s">
        <v>3221</v>
      </c>
      <c r="D554" s="582" t="s">
        <v>6452</v>
      </c>
      <c r="E554" s="621">
        <v>300000</v>
      </c>
      <c r="F554" s="582" t="s">
        <v>3520</v>
      </c>
      <c r="G554" s="592" t="s">
        <v>3289</v>
      </c>
      <c r="H554" s="592" t="s">
        <v>19</v>
      </c>
      <c r="I554" s="592" t="s">
        <v>3289</v>
      </c>
      <c r="J554" s="592">
        <v>44021</v>
      </c>
      <c r="K554" s="595" t="s">
        <v>4143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6669</v>
      </c>
      <c r="C555" s="582" t="s">
        <v>17</v>
      </c>
      <c r="D555" s="582" t="s">
        <v>283</v>
      </c>
      <c r="E555" s="594">
        <v>0</v>
      </c>
      <c r="F555" s="582" t="s">
        <v>4605</v>
      </c>
      <c r="G555" s="582" t="s">
        <v>18</v>
      </c>
      <c r="H555" s="582" t="s">
        <v>19</v>
      </c>
      <c r="I555" s="582" t="s">
        <v>4141</v>
      </c>
      <c r="J555" s="592">
        <v>44202</v>
      </c>
      <c r="K555" s="598" t="s">
        <v>4143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6670</v>
      </c>
      <c r="C556" s="425" t="s">
        <v>17</v>
      </c>
      <c r="D556" s="582" t="s">
        <v>6452</v>
      </c>
      <c r="E556" s="621">
        <v>135728.28</v>
      </c>
      <c r="F556" s="582" t="s">
        <v>4358</v>
      </c>
      <c r="G556" s="582" t="s">
        <v>18</v>
      </c>
      <c r="H556" s="582" t="s">
        <v>76</v>
      </c>
      <c r="I556" s="582" t="s">
        <v>88</v>
      </c>
      <c r="J556" s="592">
        <v>44204</v>
      </c>
      <c r="K556" s="598" t="s">
        <v>4143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6671</v>
      </c>
      <c r="C557" s="582" t="s">
        <v>3221</v>
      </c>
      <c r="D557" s="582" t="s">
        <v>283</v>
      </c>
      <c r="E557" s="600">
        <v>107666.91</v>
      </c>
      <c r="F557" s="582" t="s">
        <v>3842</v>
      </c>
      <c r="G557" s="592" t="s">
        <v>3223</v>
      </c>
      <c r="H557" s="592" t="s">
        <v>19</v>
      </c>
      <c r="I557" s="592" t="s">
        <v>3224</v>
      </c>
      <c r="J557" s="592">
        <v>43843</v>
      </c>
      <c r="K557" s="595" t="s">
        <v>4154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6672</v>
      </c>
      <c r="C558" s="582" t="s">
        <v>17</v>
      </c>
      <c r="D558" s="582" t="s">
        <v>283</v>
      </c>
      <c r="E558" s="594">
        <v>0</v>
      </c>
      <c r="F558" s="582" t="s">
        <v>5129</v>
      </c>
      <c r="G558" s="582" t="s">
        <v>18</v>
      </c>
      <c r="H558" s="582" t="s">
        <v>19</v>
      </c>
      <c r="I558" s="582" t="s">
        <v>4141</v>
      </c>
      <c r="J558" s="592">
        <v>44384</v>
      </c>
      <c r="K558" s="598" t="s">
        <v>4151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6458</v>
      </c>
      <c r="C559" s="425" t="s">
        <v>3221</v>
      </c>
      <c r="D559" s="582" t="s">
        <v>6452</v>
      </c>
      <c r="E559" s="621">
        <v>7500</v>
      </c>
      <c r="F559" s="582" t="s">
        <v>3487</v>
      </c>
      <c r="G559" s="592" t="s">
        <v>3223</v>
      </c>
      <c r="H559" s="592" t="s">
        <v>19</v>
      </c>
      <c r="I559" s="592" t="s">
        <v>3224</v>
      </c>
      <c r="J559" s="592">
        <v>43703</v>
      </c>
      <c r="K559" s="595" t="s">
        <v>4537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6673</v>
      </c>
      <c r="C560" s="582" t="s">
        <v>17</v>
      </c>
      <c r="D560" s="582" t="s">
        <v>283</v>
      </c>
      <c r="E560" s="594">
        <v>0</v>
      </c>
      <c r="F560" s="582" t="s">
        <v>4140</v>
      </c>
      <c r="G560" s="582" t="s">
        <v>18</v>
      </c>
      <c r="H560" s="582" t="s">
        <v>19</v>
      </c>
      <c r="I560" s="582" t="s">
        <v>4141</v>
      </c>
      <c r="J560" s="592">
        <v>44186</v>
      </c>
      <c r="K560" s="598" t="s">
        <v>4143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6674</v>
      </c>
      <c r="C561" s="582" t="s">
        <v>17</v>
      </c>
      <c r="D561" s="582" t="s">
        <v>283</v>
      </c>
      <c r="E561" s="594">
        <v>0</v>
      </c>
      <c r="F561" s="582" t="s">
        <v>4960</v>
      </c>
      <c r="G561" s="582" t="s">
        <v>18</v>
      </c>
      <c r="H561" s="582" t="s">
        <v>19</v>
      </c>
      <c r="I561" s="582" t="s">
        <v>4141</v>
      </c>
      <c r="J561" s="592">
        <v>44456</v>
      </c>
      <c r="K561" s="598" t="s">
        <v>4191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6604</v>
      </c>
      <c r="C562" s="425" t="s">
        <v>3221</v>
      </c>
      <c r="D562" s="582" t="s">
        <v>6452</v>
      </c>
      <c r="E562" s="606">
        <v>159337.69</v>
      </c>
      <c r="F562" s="582" t="s">
        <v>1568</v>
      </c>
      <c r="G562" s="592" t="s">
        <v>18</v>
      </c>
      <c r="H562" s="592" t="s">
        <v>30</v>
      </c>
      <c r="I562" s="592" t="s">
        <v>93</v>
      </c>
      <c r="J562" s="592">
        <v>44280</v>
      </c>
      <c r="K562" s="595" t="s">
        <v>4151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6675</v>
      </c>
      <c r="C563" s="425" t="s">
        <v>3221</v>
      </c>
      <c r="D563" s="582" t="s">
        <v>6452</v>
      </c>
      <c r="E563" s="621">
        <v>20000</v>
      </c>
      <c r="F563" s="582" t="s">
        <v>3482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4137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6589</v>
      </c>
      <c r="C564" s="425" t="s">
        <v>3221</v>
      </c>
      <c r="D564" s="582" t="s">
        <v>6452</v>
      </c>
      <c r="E564" s="621">
        <v>271802.71999999997</v>
      </c>
      <c r="F564" s="582" t="s">
        <v>3379</v>
      </c>
      <c r="G564" s="592" t="s">
        <v>18</v>
      </c>
      <c r="H564" s="592" t="s">
        <v>30</v>
      </c>
      <c r="I564" s="592" t="s">
        <v>93</v>
      </c>
      <c r="J564" s="592">
        <v>44328</v>
      </c>
      <c r="K564" s="595" t="s">
        <v>4143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6624</v>
      </c>
      <c r="C565" s="582" t="s">
        <v>17</v>
      </c>
      <c r="D565" s="582" t="s">
        <v>283</v>
      </c>
      <c r="E565" s="594">
        <v>0</v>
      </c>
      <c r="F565" s="582" t="s">
        <v>4699</v>
      </c>
      <c r="G565" s="582" t="s">
        <v>18</v>
      </c>
      <c r="H565" s="582" t="s">
        <v>19</v>
      </c>
      <c r="I565" s="582" t="s">
        <v>4026</v>
      </c>
      <c r="J565" s="592"/>
      <c r="K565" s="598" t="s">
        <v>4158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6662</v>
      </c>
      <c r="C566" s="425" t="s">
        <v>3221</v>
      </c>
      <c r="D566" s="582" t="s">
        <v>6452</v>
      </c>
      <c r="E566" s="621">
        <v>100000</v>
      </c>
      <c r="F566" s="582" t="s">
        <v>398</v>
      </c>
      <c r="G566" s="592" t="s">
        <v>18</v>
      </c>
      <c r="H566" s="592" t="s">
        <v>30</v>
      </c>
      <c r="I566" s="592" t="s">
        <v>93</v>
      </c>
      <c r="J566" s="592">
        <v>44266</v>
      </c>
      <c r="K566" s="595" t="s">
        <v>4137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6676</v>
      </c>
      <c r="C567" s="425" t="s">
        <v>17</v>
      </c>
      <c r="D567" s="582" t="s">
        <v>1350</v>
      </c>
      <c r="E567" s="594">
        <v>157308.25</v>
      </c>
      <c r="F567" s="582" t="s">
        <v>5426</v>
      </c>
      <c r="G567" s="582" t="s">
        <v>3223</v>
      </c>
      <c r="H567" s="582" t="s">
        <v>19</v>
      </c>
      <c r="I567" s="582" t="s">
        <v>3223</v>
      </c>
      <c r="J567" s="592">
        <v>44250</v>
      </c>
      <c r="K567" s="598" t="s">
        <v>4143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6677</v>
      </c>
      <c r="C568" s="582" t="s">
        <v>17</v>
      </c>
      <c r="D568" s="582" t="s">
        <v>283</v>
      </c>
      <c r="E568" s="594">
        <v>0</v>
      </c>
      <c r="F568" s="582" t="s">
        <v>5710</v>
      </c>
      <c r="G568" s="582" t="s">
        <v>18</v>
      </c>
      <c r="H568" s="582" t="s">
        <v>19</v>
      </c>
      <c r="I568" s="582" t="s">
        <v>4141</v>
      </c>
      <c r="J568" s="592">
        <v>44088</v>
      </c>
      <c r="K568" s="598" t="s">
        <v>4158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3966</v>
      </c>
      <c r="C569" s="425" t="s">
        <v>3950</v>
      </c>
      <c r="D569" s="582" t="s">
        <v>6452</v>
      </c>
      <c r="E569" s="621">
        <v>50000</v>
      </c>
      <c r="F569" s="582" t="s">
        <v>608</v>
      </c>
      <c r="G569" s="592" t="s">
        <v>18</v>
      </c>
      <c r="H569" s="592" t="s">
        <v>19</v>
      </c>
      <c r="I569" s="592" t="s">
        <v>3371</v>
      </c>
      <c r="J569" s="592">
        <v>43934</v>
      </c>
      <c r="K569" s="595" t="s">
        <v>4137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6678</v>
      </c>
      <c r="C570" s="425" t="s">
        <v>3221</v>
      </c>
      <c r="D570" s="582" t="s">
        <v>6452</v>
      </c>
      <c r="E570" s="621">
        <v>30000</v>
      </c>
      <c r="F570" s="582" t="s">
        <v>3527</v>
      </c>
      <c r="G570" s="592" t="s">
        <v>18</v>
      </c>
      <c r="H570" s="592" t="s">
        <v>30</v>
      </c>
      <c r="I570" s="592" t="s">
        <v>93</v>
      </c>
      <c r="J570" s="592">
        <v>44319</v>
      </c>
      <c r="K570" s="595" t="s">
        <v>4143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6553</v>
      </c>
      <c r="C571" s="425" t="s">
        <v>17</v>
      </c>
      <c r="D571" s="582" t="s">
        <v>6452</v>
      </c>
      <c r="E571" s="621">
        <v>20000</v>
      </c>
      <c r="F571" s="582" t="s">
        <v>5436</v>
      </c>
      <c r="G571" s="582" t="s">
        <v>204</v>
      </c>
      <c r="H571" s="582" t="s">
        <v>19</v>
      </c>
      <c r="I571" s="582" t="s">
        <v>4820</v>
      </c>
      <c r="J571" s="592">
        <v>44180</v>
      </c>
      <c r="K571" s="598" t="s">
        <v>4143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6679</v>
      </c>
      <c r="C572" s="425" t="s">
        <v>3221</v>
      </c>
      <c r="D572" s="582" t="s">
        <v>1350</v>
      </c>
      <c r="E572" s="621">
        <v>1421504</v>
      </c>
      <c r="F572" s="582" t="s">
        <v>3305</v>
      </c>
      <c r="G572" s="592" t="s">
        <v>18</v>
      </c>
      <c r="H572" s="592" t="s">
        <v>30</v>
      </c>
      <c r="I572" s="592" t="s">
        <v>93</v>
      </c>
      <c r="J572" s="592">
        <v>44280</v>
      </c>
      <c r="K572" s="595" t="s">
        <v>4158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6680</v>
      </c>
      <c r="C573" s="425" t="s">
        <v>3221</v>
      </c>
      <c r="D573" s="582" t="s">
        <v>6452</v>
      </c>
      <c r="E573" s="621">
        <v>8000</v>
      </c>
      <c r="F573" s="582" t="s">
        <v>3487</v>
      </c>
      <c r="G573" s="592" t="s">
        <v>3223</v>
      </c>
      <c r="H573" s="592" t="s">
        <v>19</v>
      </c>
      <c r="I573" s="592" t="s">
        <v>3224</v>
      </c>
      <c r="J573" s="592">
        <v>43704</v>
      </c>
      <c r="K573" s="595" t="s">
        <v>4154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6584</v>
      </c>
      <c r="C574" s="425" t="s">
        <v>3221</v>
      </c>
      <c r="D574" s="582" t="s">
        <v>6452</v>
      </c>
      <c r="E574" s="621">
        <v>20000</v>
      </c>
      <c r="F574" s="582" t="s">
        <v>3626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4143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6662</v>
      </c>
      <c r="C575" s="425" t="s">
        <v>3221</v>
      </c>
      <c r="D575" s="582" t="s">
        <v>6452</v>
      </c>
      <c r="E575" s="621">
        <v>300000</v>
      </c>
      <c r="F575" s="582" t="s">
        <v>398</v>
      </c>
      <c r="G575" s="592" t="s">
        <v>18</v>
      </c>
      <c r="H575" s="592" t="s">
        <v>30</v>
      </c>
      <c r="I575" s="592" t="s">
        <v>93</v>
      </c>
      <c r="J575" s="592">
        <v>44266</v>
      </c>
      <c r="K575" s="595" t="s">
        <v>4137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6586</v>
      </c>
      <c r="C576" s="425" t="s">
        <v>3221</v>
      </c>
      <c r="D576" s="582" t="s">
        <v>6452</v>
      </c>
      <c r="E576" s="621">
        <v>10000</v>
      </c>
      <c r="F576" s="582" t="s">
        <v>3759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4143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6460</v>
      </c>
      <c r="C577" s="425" t="s">
        <v>3221</v>
      </c>
      <c r="D577" s="582" t="s">
        <v>6452</v>
      </c>
      <c r="E577" s="621">
        <v>12000</v>
      </c>
      <c r="F577" s="582" t="s">
        <v>3524</v>
      </c>
      <c r="G577" s="592" t="s">
        <v>3223</v>
      </c>
      <c r="H577" s="592" t="s">
        <v>19</v>
      </c>
      <c r="I577" s="592" t="s">
        <v>3224</v>
      </c>
      <c r="J577" s="592">
        <v>43605</v>
      </c>
      <c r="K577" s="595" t="s">
        <v>4154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6681</v>
      </c>
      <c r="C578" s="425" t="s">
        <v>3221</v>
      </c>
      <c r="D578" s="582" t="s">
        <v>6452</v>
      </c>
      <c r="E578" s="621">
        <v>100000</v>
      </c>
      <c r="F578" s="582" t="s">
        <v>960</v>
      </c>
      <c r="G578" s="592" t="s">
        <v>18</v>
      </c>
      <c r="H578" s="592" t="s">
        <v>30</v>
      </c>
      <c r="I578" s="592" t="s">
        <v>3271</v>
      </c>
      <c r="J578" s="592">
        <v>44299</v>
      </c>
      <c r="K578" s="595" t="s">
        <v>4143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6682</v>
      </c>
      <c r="C579" s="582" t="s">
        <v>17</v>
      </c>
      <c r="D579" s="582" t="s">
        <v>283</v>
      </c>
      <c r="E579" s="594">
        <v>0</v>
      </c>
      <c r="F579" s="582" t="s">
        <v>5044</v>
      </c>
      <c r="G579" s="582" t="s">
        <v>204</v>
      </c>
      <c r="H579" s="582" t="s">
        <v>19</v>
      </c>
      <c r="I579" s="582" t="s">
        <v>6540</v>
      </c>
      <c r="J579" s="592">
        <v>44917</v>
      </c>
      <c r="K579" s="598" t="s">
        <v>4137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6683</v>
      </c>
      <c r="C580" s="425" t="s">
        <v>3221</v>
      </c>
      <c r="D580" s="582" t="s">
        <v>6452</v>
      </c>
      <c r="E580" s="621" t="s">
        <v>6684</v>
      </c>
      <c r="F580" s="582" t="s">
        <v>3690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4143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6596</v>
      </c>
      <c r="C581" s="425" t="s">
        <v>3221</v>
      </c>
      <c r="D581" s="582" t="s">
        <v>6452</v>
      </c>
      <c r="E581" s="621">
        <v>30000</v>
      </c>
      <c r="F581" s="582" t="s">
        <v>1501</v>
      </c>
      <c r="G581" s="592" t="s">
        <v>18</v>
      </c>
      <c r="H581" s="592" t="s">
        <v>30</v>
      </c>
      <c r="I581" s="592" t="s">
        <v>93</v>
      </c>
      <c r="J581" s="592">
        <v>44319</v>
      </c>
      <c r="K581" s="595" t="s">
        <v>4143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6570</v>
      </c>
      <c r="C582" s="425" t="s">
        <v>3221</v>
      </c>
      <c r="D582" s="582" t="s">
        <v>6452</v>
      </c>
      <c r="E582" s="621">
        <v>100000</v>
      </c>
      <c r="F582" s="582" t="s">
        <v>3741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4143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6685</v>
      </c>
      <c r="C583" s="425" t="s">
        <v>3221</v>
      </c>
      <c r="D583" s="582" t="s">
        <v>6452</v>
      </c>
      <c r="E583" s="621">
        <v>120000</v>
      </c>
      <c r="F583" s="582" t="s">
        <v>3628</v>
      </c>
      <c r="G583" s="592" t="s">
        <v>18</v>
      </c>
      <c r="H583" s="592" t="s">
        <v>30</v>
      </c>
      <c r="I583" s="592" t="s">
        <v>3271</v>
      </c>
      <c r="J583" s="592">
        <v>44279</v>
      </c>
      <c r="K583" s="595" t="s">
        <v>4137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6686</v>
      </c>
      <c r="C584" s="425" t="s">
        <v>17</v>
      </c>
      <c r="D584" s="582" t="s">
        <v>1350</v>
      </c>
      <c r="E584" s="594">
        <v>456422.62</v>
      </c>
      <c r="F584" s="582" t="s">
        <v>4888</v>
      </c>
      <c r="G584" s="582" t="s">
        <v>204</v>
      </c>
      <c r="H584" s="582" t="s">
        <v>19</v>
      </c>
      <c r="I584" s="582" t="s">
        <v>1889</v>
      </c>
      <c r="J584" s="592">
        <v>44130</v>
      </c>
      <c r="K584" s="598" t="s">
        <v>4143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6615</v>
      </c>
      <c r="C585" s="425" t="s">
        <v>3221</v>
      </c>
      <c r="D585" s="582" t="s">
        <v>6452</v>
      </c>
      <c r="E585" s="621">
        <v>100000</v>
      </c>
      <c r="F585" s="582" t="s">
        <v>3233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4154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6576</v>
      </c>
      <c r="C586" s="425" t="s">
        <v>3221</v>
      </c>
      <c r="D586" s="582" t="s">
        <v>6452</v>
      </c>
      <c r="E586" s="621">
        <v>14000</v>
      </c>
      <c r="F586" s="582" t="s">
        <v>2565</v>
      </c>
      <c r="G586" s="592" t="s">
        <v>18</v>
      </c>
      <c r="H586" s="592" t="s">
        <v>30</v>
      </c>
      <c r="I586" s="592" t="s">
        <v>93</v>
      </c>
      <c r="J586" s="592">
        <v>44280</v>
      </c>
      <c r="K586" s="595" t="s">
        <v>4143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6585</v>
      </c>
      <c r="C587" s="425" t="s">
        <v>3221</v>
      </c>
      <c r="D587" s="582" t="s">
        <v>6452</v>
      </c>
      <c r="E587" s="621">
        <v>45000</v>
      </c>
      <c r="F587" s="582" t="s">
        <v>3534</v>
      </c>
      <c r="G587" s="592" t="s">
        <v>18</v>
      </c>
      <c r="H587" s="592" t="s">
        <v>30</v>
      </c>
      <c r="I587" s="592" t="s">
        <v>3271</v>
      </c>
      <c r="J587" s="592">
        <v>44266</v>
      </c>
      <c r="K587" s="595" t="s">
        <v>4154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6590</v>
      </c>
      <c r="C588" s="425" t="s">
        <v>3221</v>
      </c>
      <c r="D588" s="582" t="s">
        <v>6452</v>
      </c>
      <c r="E588" s="621">
        <v>10000</v>
      </c>
      <c r="F588" s="582" t="s">
        <v>3333</v>
      </c>
      <c r="G588" s="592" t="s">
        <v>18</v>
      </c>
      <c r="H588" s="592" t="s">
        <v>30</v>
      </c>
      <c r="I588" s="592" t="s">
        <v>3271</v>
      </c>
      <c r="J588" s="592">
        <v>44260</v>
      </c>
      <c r="K588" s="595" t="s">
        <v>4143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6687</v>
      </c>
      <c r="C589" s="425" t="s">
        <v>3221</v>
      </c>
      <c r="D589" s="582" t="s">
        <v>6452</v>
      </c>
      <c r="E589" s="621">
        <v>100000</v>
      </c>
      <c r="F589" s="582" t="s">
        <v>3384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4680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6590</v>
      </c>
      <c r="C590" s="582" t="s">
        <v>3221</v>
      </c>
      <c r="D590" s="582" t="s">
        <v>283</v>
      </c>
      <c r="E590" s="594">
        <v>151371.24</v>
      </c>
      <c r="F590" s="582" t="s">
        <v>3333</v>
      </c>
      <c r="G590" s="592" t="s">
        <v>18</v>
      </c>
      <c r="H590" s="592" t="s">
        <v>30</v>
      </c>
      <c r="I590" s="592" t="s">
        <v>3271</v>
      </c>
      <c r="J590" s="592">
        <v>44260</v>
      </c>
      <c r="K590" s="595" t="s">
        <v>4143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6685</v>
      </c>
      <c r="C591" s="425" t="s">
        <v>3221</v>
      </c>
      <c r="D591" s="582" t="s">
        <v>6452</v>
      </c>
      <c r="E591" s="621">
        <v>80000</v>
      </c>
      <c r="F591" s="582" t="s">
        <v>3628</v>
      </c>
      <c r="G591" s="592" t="s">
        <v>18</v>
      </c>
      <c r="H591" s="592" t="s">
        <v>30</v>
      </c>
      <c r="I591" s="592" t="s">
        <v>3271</v>
      </c>
      <c r="J591" s="592">
        <v>44279</v>
      </c>
      <c r="K591" s="595" t="s">
        <v>4137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6637</v>
      </c>
      <c r="C592" s="582" t="s">
        <v>17</v>
      </c>
      <c r="D592" s="582" t="s">
        <v>283</v>
      </c>
      <c r="E592" s="594">
        <v>0</v>
      </c>
      <c r="F592" s="582" t="s">
        <v>5698</v>
      </c>
      <c r="G592" s="582" t="s">
        <v>204</v>
      </c>
      <c r="H592" s="582" t="s">
        <v>19</v>
      </c>
      <c r="I592" s="582" t="s">
        <v>4799</v>
      </c>
      <c r="J592" s="592">
        <v>44397</v>
      </c>
      <c r="K592" s="598" t="s">
        <v>4154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6688</v>
      </c>
      <c r="C593" s="582" t="s">
        <v>17</v>
      </c>
      <c r="D593" s="582" t="s">
        <v>283</v>
      </c>
      <c r="E593" s="594">
        <v>0</v>
      </c>
      <c r="F593" s="582" t="s">
        <v>4174</v>
      </c>
      <c r="G593" s="582" t="s">
        <v>18</v>
      </c>
      <c r="H593" s="582" t="s">
        <v>19</v>
      </c>
      <c r="I593" s="582" t="s">
        <v>4026</v>
      </c>
      <c r="J593" s="592">
        <v>44302</v>
      </c>
      <c r="K593" s="598" t="s">
        <v>4158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6689</v>
      </c>
      <c r="C594" s="582" t="s">
        <v>3221</v>
      </c>
      <c r="D594" s="582" t="s">
        <v>283</v>
      </c>
      <c r="E594" s="594">
        <v>172836.33</v>
      </c>
      <c r="F594" s="582" t="s">
        <v>3349</v>
      </c>
      <c r="G594" s="592" t="s">
        <v>3223</v>
      </c>
      <c r="H594" s="592" t="s">
        <v>19</v>
      </c>
      <c r="I594" s="592" t="s">
        <v>3224</v>
      </c>
      <c r="J594" s="592">
        <v>43865</v>
      </c>
      <c r="K594" s="595" t="s">
        <v>4143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6513</v>
      </c>
      <c r="C595" s="582" t="s">
        <v>3221</v>
      </c>
      <c r="D595" s="582" t="s">
        <v>283</v>
      </c>
      <c r="E595" s="594">
        <v>154589.26999999999</v>
      </c>
      <c r="F595" s="582" t="s">
        <v>3656</v>
      </c>
      <c r="G595" s="592" t="s">
        <v>3223</v>
      </c>
      <c r="H595" s="592" t="s">
        <v>19</v>
      </c>
      <c r="I595" s="592" t="s">
        <v>3224</v>
      </c>
      <c r="J595" s="592">
        <v>43873</v>
      </c>
      <c r="K595" s="595" t="s">
        <v>4143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6685</v>
      </c>
      <c r="C596" s="582" t="s">
        <v>3221</v>
      </c>
      <c r="D596" s="582" t="s">
        <v>283</v>
      </c>
      <c r="E596" s="594">
        <v>237009.79</v>
      </c>
      <c r="F596" s="582" t="s">
        <v>3628</v>
      </c>
      <c r="G596" s="592" t="s">
        <v>18</v>
      </c>
      <c r="H596" s="592" t="s">
        <v>30</v>
      </c>
      <c r="I596" s="592" t="s">
        <v>3271</v>
      </c>
      <c r="J596" s="592">
        <v>44279</v>
      </c>
      <c r="K596" s="595" t="s">
        <v>4137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6590</v>
      </c>
      <c r="C597" s="425" t="s">
        <v>3221</v>
      </c>
      <c r="D597" s="582" t="s">
        <v>6452</v>
      </c>
      <c r="E597" s="606">
        <v>49307.71</v>
      </c>
      <c r="F597" s="582" t="s">
        <v>3333</v>
      </c>
      <c r="G597" s="592" t="s">
        <v>18</v>
      </c>
      <c r="H597" s="592" t="s">
        <v>30</v>
      </c>
      <c r="I597" s="592" t="s">
        <v>3271</v>
      </c>
      <c r="J597" s="592">
        <v>44260</v>
      </c>
      <c r="K597" s="595" t="s">
        <v>4143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6604</v>
      </c>
      <c r="C598" s="425" t="s">
        <v>3221</v>
      </c>
      <c r="D598" s="582" t="s">
        <v>6452</v>
      </c>
      <c r="E598" s="621">
        <v>56000</v>
      </c>
      <c r="F598" s="582" t="s">
        <v>1568</v>
      </c>
      <c r="G598" s="592" t="s">
        <v>18</v>
      </c>
      <c r="H598" s="592" t="s">
        <v>30</v>
      </c>
      <c r="I598" s="592" t="s">
        <v>93</v>
      </c>
      <c r="J598" s="592">
        <v>44280</v>
      </c>
      <c r="K598" s="595" t="s">
        <v>4151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6675</v>
      </c>
      <c r="C599" s="425" t="s">
        <v>3221</v>
      </c>
      <c r="D599" s="582" t="s">
        <v>6452</v>
      </c>
      <c r="E599" s="621">
        <v>5500</v>
      </c>
      <c r="F599" s="582" t="s">
        <v>3482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4137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6603</v>
      </c>
      <c r="C600" s="425" t="s">
        <v>3221</v>
      </c>
      <c r="D600" s="582" t="s">
        <v>6452</v>
      </c>
      <c r="E600" s="621">
        <v>175000</v>
      </c>
      <c r="F600" s="582" t="s">
        <v>3515</v>
      </c>
      <c r="G600" s="592" t="s">
        <v>18</v>
      </c>
      <c r="H600" s="592" t="s">
        <v>30</v>
      </c>
      <c r="I600" s="592" t="s">
        <v>93</v>
      </c>
      <c r="J600" s="592">
        <v>44313</v>
      </c>
      <c r="K600" s="595" t="s">
        <v>4143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6690</v>
      </c>
      <c r="C601" s="425" t="s">
        <v>3221</v>
      </c>
      <c r="D601" s="582" t="s">
        <v>6452</v>
      </c>
      <c r="E601" s="621">
        <v>10000</v>
      </c>
      <c r="F601" s="582" t="s">
        <v>579</v>
      </c>
      <c r="G601" s="592" t="s">
        <v>18</v>
      </c>
      <c r="H601" s="592" t="s">
        <v>30</v>
      </c>
      <c r="I601" s="592" t="s">
        <v>93</v>
      </c>
      <c r="J601" s="592">
        <v>44421</v>
      </c>
      <c r="K601" s="595" t="s">
        <v>4143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6630</v>
      </c>
      <c r="C602" s="425" t="s">
        <v>3221</v>
      </c>
      <c r="D602" s="582" t="s">
        <v>6452</v>
      </c>
      <c r="E602" s="621">
        <v>10000</v>
      </c>
      <c r="F602" s="582" t="s">
        <v>864</v>
      </c>
      <c r="G602" s="592" t="s">
        <v>18</v>
      </c>
      <c r="H602" s="592" t="s">
        <v>30</v>
      </c>
      <c r="I602" s="592" t="s">
        <v>93</v>
      </c>
      <c r="J602" s="592">
        <v>44280</v>
      </c>
      <c r="K602" s="595" t="s">
        <v>4143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6458</v>
      </c>
      <c r="C603" s="425" t="s">
        <v>3221</v>
      </c>
      <c r="D603" s="582" t="s">
        <v>6452</v>
      </c>
      <c r="E603" s="621">
        <v>10000</v>
      </c>
      <c r="F603" s="582" t="s">
        <v>3487</v>
      </c>
      <c r="G603" s="592" t="s">
        <v>3223</v>
      </c>
      <c r="H603" s="592" t="s">
        <v>19</v>
      </c>
      <c r="I603" s="592" t="s">
        <v>3224</v>
      </c>
      <c r="J603" s="592">
        <v>43703</v>
      </c>
      <c r="K603" s="595" t="s">
        <v>4537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6519</v>
      </c>
      <c r="C604" s="425" t="s">
        <v>3221</v>
      </c>
      <c r="D604" s="582" t="s">
        <v>6452</v>
      </c>
      <c r="E604" s="621">
        <v>40000</v>
      </c>
      <c r="F604" s="582" t="s">
        <v>981</v>
      </c>
      <c r="G604" s="592" t="s">
        <v>18</v>
      </c>
      <c r="H604" s="592" t="s">
        <v>30</v>
      </c>
      <c r="I604" s="592" t="s">
        <v>93</v>
      </c>
      <c r="J604" s="592">
        <v>44321</v>
      </c>
      <c r="K604" s="595" t="s">
        <v>4143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6691</v>
      </c>
      <c r="C605" s="425" t="s">
        <v>3221</v>
      </c>
      <c r="D605" s="582" t="s">
        <v>6452</v>
      </c>
      <c r="E605" s="621">
        <v>150000</v>
      </c>
      <c r="F605" s="582" t="s">
        <v>3555</v>
      </c>
      <c r="G605" s="592" t="s">
        <v>3223</v>
      </c>
      <c r="H605" s="592" t="s">
        <v>19</v>
      </c>
      <c r="I605" s="592" t="s">
        <v>3224</v>
      </c>
      <c r="J605" s="592">
        <v>43879</v>
      </c>
      <c r="K605" s="595" t="s">
        <v>4143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6685</v>
      </c>
      <c r="C606" s="425" t="s">
        <v>3221</v>
      </c>
      <c r="D606" s="582" t="s">
        <v>6452</v>
      </c>
      <c r="E606" s="621">
        <v>30000</v>
      </c>
      <c r="F606" s="582" t="s">
        <v>3628</v>
      </c>
      <c r="G606" s="592" t="s">
        <v>18</v>
      </c>
      <c r="H606" s="592" t="s">
        <v>30</v>
      </c>
      <c r="I606" s="592" t="s">
        <v>3271</v>
      </c>
      <c r="J606" s="592">
        <v>44279</v>
      </c>
      <c r="K606" s="595" t="s">
        <v>4137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6584</v>
      </c>
      <c r="C607" s="425" t="s">
        <v>3221</v>
      </c>
      <c r="D607" s="582" t="s">
        <v>6452</v>
      </c>
      <c r="E607" s="621">
        <v>20000</v>
      </c>
      <c r="F607" s="582" t="s">
        <v>3626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4143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6692</v>
      </c>
      <c r="C608" s="425" t="s">
        <v>3221</v>
      </c>
      <c r="D608" s="582" t="s">
        <v>1350</v>
      </c>
      <c r="E608" s="594">
        <v>121689.31</v>
      </c>
      <c r="F608" s="582" t="s">
        <v>3473</v>
      </c>
      <c r="G608" s="592" t="s">
        <v>18</v>
      </c>
      <c r="H608" s="592" t="s">
        <v>30</v>
      </c>
      <c r="I608" s="592" t="s">
        <v>93</v>
      </c>
      <c r="J608" s="592">
        <v>44333</v>
      </c>
      <c r="K608" s="595" t="s">
        <v>4143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6546</v>
      </c>
      <c r="C609" s="425" t="s">
        <v>17</v>
      </c>
      <c r="D609" s="582" t="s">
        <v>1350</v>
      </c>
      <c r="E609" s="594">
        <v>94947.93</v>
      </c>
      <c r="F609" s="582" t="s">
        <v>5584</v>
      </c>
      <c r="G609" s="582" t="s">
        <v>204</v>
      </c>
      <c r="H609" s="582" t="s">
        <v>19</v>
      </c>
      <c r="I609" s="582" t="s">
        <v>5585</v>
      </c>
      <c r="J609" s="592">
        <v>44105</v>
      </c>
      <c r="K609" s="598" t="s">
        <v>4158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6693</v>
      </c>
      <c r="C610" s="582" t="s">
        <v>17</v>
      </c>
      <c r="D610" s="582" t="s">
        <v>283</v>
      </c>
      <c r="E610" s="594">
        <v>0</v>
      </c>
      <c r="F610" s="582" t="s">
        <v>4737</v>
      </c>
      <c r="G610" s="582" t="s">
        <v>204</v>
      </c>
      <c r="H610" s="582" t="s">
        <v>19</v>
      </c>
      <c r="I610" s="582" t="s">
        <v>3977</v>
      </c>
      <c r="J610" s="592">
        <v>44238</v>
      </c>
      <c r="K610" s="598" t="s">
        <v>4137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6661</v>
      </c>
      <c r="C611" s="425" t="s">
        <v>3221</v>
      </c>
      <c r="D611" s="582" t="s">
        <v>6452</v>
      </c>
      <c r="E611" s="621">
        <v>20000</v>
      </c>
      <c r="F611" s="582" t="s">
        <v>3794</v>
      </c>
      <c r="G611" s="592" t="s">
        <v>18</v>
      </c>
      <c r="H611" s="592" t="s">
        <v>30</v>
      </c>
      <c r="I611" s="592" t="s">
        <v>93</v>
      </c>
      <c r="J611" s="592">
        <v>44263</v>
      </c>
      <c r="K611" s="595" t="s">
        <v>4154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6694</v>
      </c>
      <c r="C612" s="582" t="s">
        <v>3221</v>
      </c>
      <c r="D612" s="582" t="s">
        <v>283</v>
      </c>
      <c r="E612" s="594">
        <v>489398.81</v>
      </c>
      <c r="F612" s="582" t="s">
        <v>3665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4137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6695</v>
      </c>
      <c r="C613" s="425" t="s">
        <v>17</v>
      </c>
      <c r="D613" s="582" t="s">
        <v>1350</v>
      </c>
      <c r="E613" s="594">
        <v>274363.67</v>
      </c>
      <c r="F613" s="582" t="s">
        <v>5604</v>
      </c>
      <c r="G613" s="582" t="s">
        <v>18</v>
      </c>
      <c r="H613" s="582" t="s">
        <v>76</v>
      </c>
      <c r="I613" s="582" t="s">
        <v>5605</v>
      </c>
      <c r="J613" s="592">
        <v>44356</v>
      </c>
      <c r="K613" s="598" t="s">
        <v>4154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6696</v>
      </c>
      <c r="C614" s="425" t="s">
        <v>17</v>
      </c>
      <c r="D614" s="582" t="s">
        <v>6452</v>
      </c>
      <c r="E614" s="594">
        <v>150000</v>
      </c>
      <c r="F614" s="582" t="s">
        <v>4923</v>
      </c>
      <c r="G614" s="582" t="s">
        <v>3223</v>
      </c>
      <c r="H614" s="582" t="s">
        <v>19</v>
      </c>
      <c r="I614" s="582" t="s">
        <v>3223</v>
      </c>
      <c r="J614" s="592">
        <v>44118</v>
      </c>
      <c r="K614" s="598" t="s">
        <v>4158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6466</v>
      </c>
      <c r="C615" s="582" t="s">
        <v>3221</v>
      </c>
      <c r="D615" s="582" t="s">
        <v>283</v>
      </c>
      <c r="E615" s="594">
        <v>15.64</v>
      </c>
      <c r="F615" s="582" t="s">
        <v>3532</v>
      </c>
      <c r="G615" s="592" t="s">
        <v>3223</v>
      </c>
      <c r="H615" s="592" t="s">
        <v>19</v>
      </c>
      <c r="I615" s="592" t="s">
        <v>3230</v>
      </c>
      <c r="J615" s="592">
        <v>43559</v>
      </c>
      <c r="K615" s="595" t="s">
        <v>4537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6486</v>
      </c>
      <c r="C616" s="582" t="s">
        <v>3221</v>
      </c>
      <c r="D616" s="582" t="s">
        <v>283</v>
      </c>
      <c r="E616" s="594">
        <v>115.28</v>
      </c>
      <c r="F616" s="582" t="s">
        <v>3513</v>
      </c>
      <c r="G616" s="592" t="s">
        <v>3223</v>
      </c>
      <c r="H616" s="592" t="s">
        <v>19</v>
      </c>
      <c r="I616" s="592" t="s">
        <v>3224</v>
      </c>
      <c r="J616" s="592">
        <v>43620</v>
      </c>
      <c r="K616" s="595" t="s">
        <v>4158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6497</v>
      </c>
      <c r="C617" s="582" t="s">
        <v>3221</v>
      </c>
      <c r="D617" s="582" t="s">
        <v>283</v>
      </c>
      <c r="E617" s="594">
        <v>13.08</v>
      </c>
      <c r="F617" s="582" t="s">
        <v>3421</v>
      </c>
      <c r="G617" s="592" t="s">
        <v>3223</v>
      </c>
      <c r="H617" s="592" t="s">
        <v>19</v>
      </c>
      <c r="I617" s="592" t="s">
        <v>3224</v>
      </c>
      <c r="J617" s="592">
        <v>43675</v>
      </c>
      <c r="K617" s="595" t="s">
        <v>4537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6697</v>
      </c>
      <c r="C618" s="582" t="s">
        <v>3221</v>
      </c>
      <c r="D618" s="582" t="s">
        <v>283</v>
      </c>
      <c r="E618" s="594"/>
      <c r="F618" s="582" t="s">
        <v>3403</v>
      </c>
      <c r="G618" s="592" t="s">
        <v>3223</v>
      </c>
      <c r="H618" s="592" t="s">
        <v>19</v>
      </c>
      <c r="I618" s="592" t="s">
        <v>3223</v>
      </c>
      <c r="J618" s="592" t="s">
        <v>3981</v>
      </c>
      <c r="K618" s="595" t="s">
        <v>4143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6575</v>
      </c>
      <c r="C619" s="582" t="s">
        <v>3221</v>
      </c>
      <c r="D619" s="582" t="s">
        <v>283</v>
      </c>
      <c r="E619" s="594">
        <v>3049.18</v>
      </c>
      <c r="F619" s="582" t="s">
        <v>3375</v>
      </c>
      <c r="G619" s="592" t="s">
        <v>3223</v>
      </c>
      <c r="H619" s="592" t="s">
        <v>19</v>
      </c>
      <c r="I619" s="592" t="s">
        <v>3223</v>
      </c>
      <c r="J619" s="592">
        <v>44124</v>
      </c>
      <c r="K619" s="595" t="s">
        <v>4143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6574</v>
      </c>
      <c r="C620" s="582" t="s">
        <v>3221</v>
      </c>
      <c r="D620" s="582" t="s">
        <v>283</v>
      </c>
      <c r="E620" s="594">
        <v>693.98</v>
      </c>
      <c r="F620" s="582" t="s">
        <v>3377</v>
      </c>
      <c r="G620" s="592" t="s">
        <v>3223</v>
      </c>
      <c r="H620" s="592" t="s">
        <v>19</v>
      </c>
      <c r="I620" s="592" t="s">
        <v>3223</v>
      </c>
      <c r="J620" s="592">
        <v>44118</v>
      </c>
      <c r="K620" s="595" t="s">
        <v>4143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6698</v>
      </c>
      <c r="C621" s="582" t="s">
        <v>3221</v>
      </c>
      <c r="D621" s="582" t="s">
        <v>283</v>
      </c>
      <c r="E621" s="594"/>
      <c r="F621" s="582" t="s">
        <v>3356</v>
      </c>
      <c r="G621" s="592" t="s">
        <v>3223</v>
      </c>
      <c r="H621" s="592" t="s">
        <v>19</v>
      </c>
      <c r="I621" s="592" t="s">
        <v>3230</v>
      </c>
      <c r="J621" s="592">
        <v>43609</v>
      </c>
      <c r="K621" s="595" t="s">
        <v>4158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6699</v>
      </c>
      <c r="C622" s="582" t="s">
        <v>3221</v>
      </c>
      <c r="D622" s="582" t="s">
        <v>283</v>
      </c>
      <c r="E622" s="594"/>
      <c r="F622" s="582" t="s">
        <v>3356</v>
      </c>
      <c r="G622" s="592" t="s">
        <v>3223</v>
      </c>
      <c r="H622" s="592" t="s">
        <v>19</v>
      </c>
      <c r="I622" s="592" t="s">
        <v>3230</v>
      </c>
      <c r="J622" s="592">
        <v>43609</v>
      </c>
      <c r="K622" s="595" t="s">
        <v>4154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6700</v>
      </c>
      <c r="C623" s="582" t="s">
        <v>3221</v>
      </c>
      <c r="D623" s="582" t="s">
        <v>283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6701</v>
      </c>
      <c r="C624" s="582" t="s">
        <v>3221</v>
      </c>
      <c r="D624" s="582" t="s">
        <v>283</v>
      </c>
      <c r="E624" s="594"/>
      <c r="F624" s="582" t="s">
        <v>3252</v>
      </c>
      <c r="G624" s="592" t="s">
        <v>3223</v>
      </c>
      <c r="H624" s="592" t="s">
        <v>19</v>
      </c>
      <c r="I624" s="592" t="s">
        <v>3224</v>
      </c>
      <c r="J624" s="592" t="s">
        <v>3981</v>
      </c>
      <c r="K624" s="595" t="s">
        <v>4143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6546</v>
      </c>
      <c r="C625" s="582" t="s">
        <v>17</v>
      </c>
      <c r="D625" s="582" t="s">
        <v>283</v>
      </c>
      <c r="E625" s="594">
        <v>0</v>
      </c>
      <c r="F625" s="582" t="s">
        <v>5584</v>
      </c>
      <c r="G625" s="582" t="s">
        <v>204</v>
      </c>
      <c r="H625" s="582" t="s">
        <v>19</v>
      </c>
      <c r="I625" s="582" t="s">
        <v>5585</v>
      </c>
      <c r="J625" s="592">
        <v>44105</v>
      </c>
      <c r="K625" s="598" t="s">
        <v>4158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6514</v>
      </c>
      <c r="C626" s="582" t="s">
        <v>3221</v>
      </c>
      <c r="D626" s="582" t="s">
        <v>1350</v>
      </c>
      <c r="E626" s="625">
        <v>73572.75</v>
      </c>
      <c r="F626" s="582" t="s">
        <v>3493</v>
      </c>
      <c r="G626" s="592" t="s">
        <v>3223</v>
      </c>
      <c r="H626" s="592" t="s">
        <v>19</v>
      </c>
      <c r="I626" s="592" t="s">
        <v>3224</v>
      </c>
      <c r="J626" s="592">
        <v>43875</v>
      </c>
      <c r="K626" s="595" t="s">
        <v>4154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6520</v>
      </c>
      <c r="C627" s="582" t="s">
        <v>3221</v>
      </c>
      <c r="D627" s="582" t="s">
        <v>6452</v>
      </c>
      <c r="E627" s="621">
        <v>10000</v>
      </c>
      <c r="F627" s="582" t="s">
        <v>3551</v>
      </c>
      <c r="G627" s="592" t="s">
        <v>18</v>
      </c>
      <c r="H627" s="592" t="s">
        <v>30</v>
      </c>
      <c r="I627" s="592" t="s">
        <v>93</v>
      </c>
      <c r="J627" s="592">
        <v>44295</v>
      </c>
      <c r="K627" s="595" t="s">
        <v>4151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6675</v>
      </c>
      <c r="C628" s="425" t="s">
        <v>3221</v>
      </c>
      <c r="D628" s="582" t="s">
        <v>283</v>
      </c>
      <c r="E628" s="621">
        <v>161212.56</v>
      </c>
      <c r="F628" s="582" t="s">
        <v>3482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4137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6702</v>
      </c>
      <c r="C629" s="582" t="s">
        <v>3221</v>
      </c>
      <c r="D629" s="582" t="s">
        <v>283</v>
      </c>
      <c r="E629" s="594"/>
      <c r="F629" s="582" t="s">
        <v>3810</v>
      </c>
      <c r="G629" s="592" t="s">
        <v>3223</v>
      </c>
      <c r="H629" s="592" t="s">
        <v>19</v>
      </c>
      <c r="I629" s="592" t="s">
        <v>3230</v>
      </c>
      <c r="J629" s="592" t="s">
        <v>3981</v>
      </c>
      <c r="K629" s="595" t="s">
        <v>4154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6703</v>
      </c>
      <c r="C630" s="582" t="s">
        <v>3221</v>
      </c>
      <c r="D630" s="582" t="s">
        <v>283</v>
      </c>
      <c r="E630" s="594"/>
      <c r="F630" s="582" t="s">
        <v>3810</v>
      </c>
      <c r="G630" s="592" t="s">
        <v>3223</v>
      </c>
      <c r="H630" s="592" t="s">
        <v>19</v>
      </c>
      <c r="I630" s="592" t="s">
        <v>3230</v>
      </c>
      <c r="J630" s="592" t="s">
        <v>3981</v>
      </c>
      <c r="K630" s="595" t="s">
        <v>4158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6550</v>
      </c>
      <c r="C631" s="582" t="s">
        <v>3221</v>
      </c>
      <c r="D631" s="582" t="s">
        <v>283</v>
      </c>
      <c r="E631" s="594">
        <v>1.47</v>
      </c>
      <c r="F631" s="582" t="s">
        <v>3755</v>
      </c>
      <c r="G631" s="592" t="s">
        <v>3223</v>
      </c>
      <c r="H631" s="592" t="s">
        <v>19</v>
      </c>
      <c r="I631" s="592" t="s">
        <v>3230</v>
      </c>
      <c r="J631" s="592">
        <v>43861</v>
      </c>
      <c r="K631" s="595" t="s">
        <v>4154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6511</v>
      </c>
      <c r="C632" s="582" t="s">
        <v>3221</v>
      </c>
      <c r="D632" s="582" t="s">
        <v>283</v>
      </c>
      <c r="E632" s="594">
        <v>2.93</v>
      </c>
      <c r="F632" s="582" t="s">
        <v>3667</v>
      </c>
      <c r="G632" s="592" t="s">
        <v>3223</v>
      </c>
      <c r="H632" s="592" t="s">
        <v>19</v>
      </c>
      <c r="I632" s="592" t="s">
        <v>3230</v>
      </c>
      <c r="J632" s="592">
        <v>43622</v>
      </c>
      <c r="K632" s="595" t="s">
        <v>4154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6704</v>
      </c>
      <c r="C633" s="582" t="s">
        <v>3221</v>
      </c>
      <c r="D633" s="582" t="s">
        <v>283</v>
      </c>
      <c r="E633" s="594"/>
      <c r="F633" s="582" t="s">
        <v>3667</v>
      </c>
      <c r="G633" s="592" t="s">
        <v>3223</v>
      </c>
      <c r="H633" s="592" t="s">
        <v>19</v>
      </c>
      <c r="I633" s="592" t="s">
        <v>3230</v>
      </c>
      <c r="J633" s="592">
        <v>43622</v>
      </c>
      <c r="K633" s="595" t="s">
        <v>4143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6593</v>
      </c>
      <c r="C634" s="582" t="s">
        <v>3221</v>
      </c>
      <c r="D634" s="582" t="s">
        <v>283</v>
      </c>
      <c r="E634" s="594">
        <v>0.22</v>
      </c>
      <c r="F634" s="582" t="s">
        <v>3639</v>
      </c>
      <c r="G634" s="592" t="s">
        <v>3223</v>
      </c>
      <c r="H634" s="592" t="s">
        <v>19</v>
      </c>
      <c r="I634" s="592" t="s">
        <v>3223</v>
      </c>
      <c r="J634" s="592">
        <v>44036</v>
      </c>
      <c r="K634" s="595" t="s">
        <v>4154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6705</v>
      </c>
      <c r="C635" s="582" t="s">
        <v>3221</v>
      </c>
      <c r="D635" s="582" t="s">
        <v>283</v>
      </c>
      <c r="E635" s="594"/>
      <c r="F635" s="582" t="s">
        <v>3604</v>
      </c>
      <c r="G635" s="592" t="s">
        <v>3223</v>
      </c>
      <c r="H635" s="592" t="s">
        <v>19</v>
      </c>
      <c r="I635" s="592" t="s">
        <v>3230</v>
      </c>
      <c r="J635" s="592" t="s">
        <v>3981</v>
      </c>
      <c r="K635" s="595" t="s">
        <v>4154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6489</v>
      </c>
      <c r="C636" s="582" t="s">
        <v>3221</v>
      </c>
      <c r="D636" s="582" t="s">
        <v>283</v>
      </c>
      <c r="E636" s="594">
        <v>146.69</v>
      </c>
      <c r="F636" s="582" t="s">
        <v>3585</v>
      </c>
      <c r="G636" s="592" t="s">
        <v>3223</v>
      </c>
      <c r="H636" s="592" t="s">
        <v>19</v>
      </c>
      <c r="I636" s="592" t="s">
        <v>3224</v>
      </c>
      <c r="J636" s="592">
        <v>43732</v>
      </c>
      <c r="K636" s="595" t="s">
        <v>4537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6706</v>
      </c>
      <c r="C637" s="582" t="s">
        <v>3221</v>
      </c>
      <c r="D637" s="582" t="s">
        <v>283</v>
      </c>
      <c r="E637" s="594">
        <v>78</v>
      </c>
      <c r="F637" s="582" t="s">
        <v>3549</v>
      </c>
      <c r="G637" s="592" t="s">
        <v>3223</v>
      </c>
      <c r="H637" s="592" t="s">
        <v>19</v>
      </c>
      <c r="I637" s="592" t="s">
        <v>3230</v>
      </c>
      <c r="J637" s="592">
        <v>43853</v>
      </c>
      <c r="K637" s="595" t="s">
        <v>4143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6707</v>
      </c>
      <c r="C638" s="425" t="s">
        <v>17</v>
      </c>
      <c r="D638" s="582" t="s">
        <v>1350</v>
      </c>
      <c r="E638" s="621">
        <v>44080.95</v>
      </c>
      <c r="F638" s="582" t="s">
        <v>4608</v>
      </c>
      <c r="G638" s="582" t="s">
        <v>204</v>
      </c>
      <c r="H638" s="582" t="s">
        <v>19</v>
      </c>
      <c r="I638" s="582" t="s">
        <v>6708</v>
      </c>
      <c r="J638" s="592">
        <v>44537</v>
      </c>
      <c r="K638" s="598" t="s">
        <v>4137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6687</v>
      </c>
      <c r="C639" s="425" t="s">
        <v>3221</v>
      </c>
      <c r="D639" s="582" t="s">
        <v>6452</v>
      </c>
      <c r="E639" s="621">
        <v>70000</v>
      </c>
      <c r="F639" s="582" t="s">
        <v>3384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4680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6709</v>
      </c>
      <c r="C640" s="425" t="s">
        <v>17</v>
      </c>
      <c r="D640" s="582" t="s">
        <v>6452</v>
      </c>
      <c r="E640" s="621">
        <v>100000</v>
      </c>
      <c r="F640" s="627" t="s">
        <v>3549</v>
      </c>
      <c r="G640" s="582" t="s">
        <v>3223</v>
      </c>
      <c r="H640" s="582" t="s">
        <v>19</v>
      </c>
      <c r="I640" s="582" t="s">
        <v>3223</v>
      </c>
      <c r="J640" s="582" t="s">
        <v>6710</v>
      </c>
      <c r="K640" s="598" t="s">
        <v>4154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6711</v>
      </c>
      <c r="C641" s="425" t="s">
        <v>17</v>
      </c>
      <c r="D641" s="582" t="s">
        <v>283</v>
      </c>
      <c r="E641" s="621">
        <v>90625.34</v>
      </c>
      <c r="F641" s="582" t="s">
        <v>5423</v>
      </c>
      <c r="G641" s="582" t="s">
        <v>18</v>
      </c>
      <c r="H641" s="582" t="s">
        <v>76</v>
      </c>
      <c r="I641" s="582" t="s">
        <v>88</v>
      </c>
      <c r="J641" s="592">
        <v>44362</v>
      </c>
      <c r="K641" s="598" t="s">
        <v>4137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6553</v>
      </c>
      <c r="C642" s="425" t="s">
        <v>17</v>
      </c>
      <c r="D642" s="582" t="s">
        <v>6452</v>
      </c>
      <c r="E642" s="621">
        <v>16000</v>
      </c>
      <c r="F642" s="582" t="s">
        <v>5436</v>
      </c>
      <c r="G642" s="582" t="s">
        <v>204</v>
      </c>
      <c r="H642" s="582" t="s">
        <v>19</v>
      </c>
      <c r="I642" s="582" t="s">
        <v>4820</v>
      </c>
      <c r="J642" s="592">
        <v>44180</v>
      </c>
      <c r="K642" s="598" t="s">
        <v>4143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6712</v>
      </c>
      <c r="C643" s="425" t="s">
        <v>17</v>
      </c>
      <c r="D643" s="582" t="s">
        <v>283</v>
      </c>
      <c r="E643" s="621">
        <v>661576.63</v>
      </c>
      <c r="F643" s="582" t="s">
        <v>5686</v>
      </c>
      <c r="G643" s="582" t="s">
        <v>204</v>
      </c>
      <c r="H643" s="582" t="s">
        <v>19</v>
      </c>
      <c r="I643" s="582" t="s">
        <v>4477</v>
      </c>
      <c r="J643" s="592">
        <v>44490</v>
      </c>
      <c r="K643" s="598" t="s">
        <v>4137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6527</v>
      </c>
      <c r="C644" s="425" t="s">
        <v>3221</v>
      </c>
      <c r="D644" s="582" t="s">
        <v>283</v>
      </c>
      <c r="E644" s="621">
        <v>1915</v>
      </c>
      <c r="F644" s="582" t="s">
        <v>3312</v>
      </c>
      <c r="G644" s="592" t="s">
        <v>3223</v>
      </c>
      <c r="H644" s="592" t="s">
        <v>19</v>
      </c>
      <c r="I644" s="592" t="s">
        <v>3224</v>
      </c>
      <c r="J644" s="592">
        <v>43725</v>
      </c>
      <c r="K644" s="595" t="s">
        <v>4537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6474</v>
      </c>
      <c r="C645" s="425" t="s">
        <v>3221</v>
      </c>
      <c r="D645" s="582" t="s">
        <v>6452</v>
      </c>
      <c r="E645" s="621">
        <v>3000</v>
      </c>
      <c r="F645" s="582" t="s">
        <v>3739</v>
      </c>
      <c r="G645" s="592" t="s">
        <v>3223</v>
      </c>
      <c r="H645" s="592" t="s">
        <v>19</v>
      </c>
      <c r="I645" s="592" t="s">
        <v>3224</v>
      </c>
      <c r="J645" s="592">
        <v>43894</v>
      </c>
      <c r="K645" s="595" t="s">
        <v>4154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6713</v>
      </c>
      <c r="C646" s="425" t="s">
        <v>17</v>
      </c>
      <c r="D646" s="582" t="s">
        <v>283</v>
      </c>
      <c r="E646" s="621">
        <v>792665.02</v>
      </c>
      <c r="F646" s="582" t="s">
        <v>4792</v>
      </c>
      <c r="G646" s="582" t="s">
        <v>204</v>
      </c>
      <c r="H646" s="582" t="s">
        <v>19</v>
      </c>
      <c r="I646" s="582" t="s">
        <v>4453</v>
      </c>
      <c r="J646" s="592">
        <v>44368</v>
      </c>
      <c r="K646" s="598" t="s">
        <v>4158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6520</v>
      </c>
      <c r="C647" s="425" t="s">
        <v>3221</v>
      </c>
      <c r="D647" s="582" t="s">
        <v>6452</v>
      </c>
      <c r="E647" s="621">
        <v>10000</v>
      </c>
      <c r="F647" s="582" t="s">
        <v>3551</v>
      </c>
      <c r="G647" s="592" t="s">
        <v>18</v>
      </c>
      <c r="H647" s="592" t="s">
        <v>30</v>
      </c>
      <c r="I647" s="592" t="s">
        <v>93</v>
      </c>
      <c r="J647" s="592">
        <v>44295</v>
      </c>
      <c r="K647" s="595" t="s">
        <v>4151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6460</v>
      </c>
      <c r="C648" s="425" t="s">
        <v>3221</v>
      </c>
      <c r="D648" s="582" t="s">
        <v>6452</v>
      </c>
      <c r="E648" s="621">
        <v>12000</v>
      </c>
      <c r="F648" s="582" t="s">
        <v>3524</v>
      </c>
      <c r="G648" s="592" t="s">
        <v>3223</v>
      </c>
      <c r="H648" s="592" t="s">
        <v>19</v>
      </c>
      <c r="I648" s="592" t="s">
        <v>3224</v>
      </c>
      <c r="J648" s="592">
        <v>43605</v>
      </c>
      <c r="K648" s="595" t="s">
        <v>4154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6714</v>
      </c>
      <c r="C649" s="425" t="s">
        <v>3221</v>
      </c>
      <c r="D649" s="582" t="s">
        <v>6452</v>
      </c>
      <c r="E649" s="621">
        <v>33000</v>
      </c>
      <c r="F649" s="582" t="s">
        <v>855</v>
      </c>
      <c r="G649" s="582" t="s">
        <v>18</v>
      </c>
      <c r="H649" s="582" t="s">
        <v>30</v>
      </c>
      <c r="I649" s="582" t="s">
        <v>3271</v>
      </c>
      <c r="J649" s="592">
        <v>44383</v>
      </c>
      <c r="K649" s="598" t="s">
        <v>4154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6586</v>
      </c>
      <c r="C650" s="425" t="s">
        <v>3221</v>
      </c>
      <c r="D650" s="582" t="s">
        <v>6452</v>
      </c>
      <c r="E650" s="621">
        <v>10000</v>
      </c>
      <c r="F650" s="582" t="s">
        <v>3759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4143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6715</v>
      </c>
      <c r="C651" s="425" t="s">
        <v>17</v>
      </c>
      <c r="D651" s="582" t="s">
        <v>283</v>
      </c>
      <c r="E651" s="621">
        <v>295388.82</v>
      </c>
      <c r="F651" s="582" t="s">
        <v>5064</v>
      </c>
      <c r="G651" s="582" t="s">
        <v>204</v>
      </c>
      <c r="H651" s="582" t="s">
        <v>19</v>
      </c>
      <c r="I651" s="582" t="s">
        <v>4407</v>
      </c>
      <c r="J651" s="592">
        <v>44111</v>
      </c>
      <c r="K651" s="598" t="s">
        <v>4137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6576</v>
      </c>
      <c r="C652" s="425" t="s">
        <v>3221</v>
      </c>
      <c r="D652" s="582" t="s">
        <v>6452</v>
      </c>
      <c r="E652" s="621">
        <v>14000</v>
      </c>
      <c r="F652" s="582" t="s">
        <v>2565</v>
      </c>
      <c r="G652" s="592" t="s">
        <v>18</v>
      </c>
      <c r="H652" s="592" t="s">
        <v>30</v>
      </c>
      <c r="I652" s="592" t="s">
        <v>93</v>
      </c>
      <c r="J652" s="592">
        <v>44280</v>
      </c>
      <c r="K652" s="595" t="s">
        <v>4143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6585</v>
      </c>
      <c r="C653" s="425" t="s">
        <v>3221</v>
      </c>
      <c r="D653" s="582" t="s">
        <v>6452</v>
      </c>
      <c r="E653" s="621">
        <v>40000</v>
      </c>
      <c r="F653" s="582" t="s">
        <v>3534</v>
      </c>
      <c r="G653" s="592" t="s">
        <v>18</v>
      </c>
      <c r="H653" s="592" t="s">
        <v>30</v>
      </c>
      <c r="I653" s="592" t="s">
        <v>3271</v>
      </c>
      <c r="J653" s="592">
        <v>44266</v>
      </c>
      <c r="K653" s="595" t="s">
        <v>4154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6716</v>
      </c>
      <c r="C654" s="425" t="s">
        <v>17</v>
      </c>
      <c r="D654" s="582" t="s">
        <v>283</v>
      </c>
      <c r="E654" s="621">
        <v>142605.94</v>
      </c>
      <c r="F654" s="582" t="s">
        <v>5551</v>
      </c>
      <c r="G654" s="582" t="s">
        <v>18</v>
      </c>
      <c r="H654" s="582" t="s">
        <v>19</v>
      </c>
      <c r="I654" s="582" t="s">
        <v>5553</v>
      </c>
      <c r="J654" s="592">
        <v>44271</v>
      </c>
      <c r="K654" s="598" t="s">
        <v>4191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6717</v>
      </c>
      <c r="C655" s="425" t="s">
        <v>17</v>
      </c>
      <c r="D655" s="582" t="s">
        <v>283</v>
      </c>
      <c r="E655" s="621">
        <v>148678.48000000001</v>
      </c>
      <c r="F655" s="582" t="s">
        <v>5551</v>
      </c>
      <c r="G655" s="582" t="s">
        <v>18</v>
      </c>
      <c r="H655" s="582" t="s">
        <v>19</v>
      </c>
      <c r="I655" s="582" t="s">
        <v>4141</v>
      </c>
      <c r="J655" s="592">
        <v>44272</v>
      </c>
      <c r="K655" s="598" t="s">
        <v>4154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6566</v>
      </c>
      <c r="C656" s="425" t="s">
        <v>3221</v>
      </c>
      <c r="D656" s="582" t="s">
        <v>6452</v>
      </c>
      <c r="E656" s="621">
        <v>20000</v>
      </c>
      <c r="F656" s="582" t="s">
        <v>3437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4143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6587</v>
      </c>
      <c r="C657" s="425" t="s">
        <v>3221</v>
      </c>
      <c r="D657" s="582" t="s">
        <v>6452</v>
      </c>
      <c r="E657" s="621">
        <v>30000</v>
      </c>
      <c r="F657" s="582" t="s">
        <v>2749</v>
      </c>
      <c r="G657" s="592" t="s">
        <v>18</v>
      </c>
      <c r="H657" s="592" t="s">
        <v>30</v>
      </c>
      <c r="I657" s="592" t="s">
        <v>93</v>
      </c>
      <c r="J657" s="592">
        <v>44280</v>
      </c>
      <c r="K657" s="595" t="s">
        <v>4137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6490</v>
      </c>
      <c r="C658" s="425" t="s">
        <v>3221</v>
      </c>
      <c r="D658" s="582" t="s">
        <v>6452</v>
      </c>
      <c r="E658" s="621">
        <v>200000</v>
      </c>
      <c r="F658" s="582" t="s">
        <v>3596</v>
      </c>
      <c r="G658" s="592" t="s">
        <v>3223</v>
      </c>
      <c r="H658" s="592" t="s">
        <v>19</v>
      </c>
      <c r="I658" s="592" t="s">
        <v>3224</v>
      </c>
      <c r="J658" s="592">
        <v>43620</v>
      </c>
      <c r="K658" s="595" t="s">
        <v>4143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6566</v>
      </c>
      <c r="C659" s="425" t="s">
        <v>3221</v>
      </c>
      <c r="D659" s="582" t="s">
        <v>6452</v>
      </c>
      <c r="E659" s="621">
        <v>3000</v>
      </c>
      <c r="F659" s="582" t="s">
        <v>3437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4143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6519</v>
      </c>
      <c r="C660" s="425" t="s">
        <v>3221</v>
      </c>
      <c r="D660" s="582" t="s">
        <v>6452</v>
      </c>
      <c r="E660" s="621">
        <v>40000</v>
      </c>
      <c r="F660" s="582" t="s">
        <v>981</v>
      </c>
      <c r="G660" s="592" t="s">
        <v>18</v>
      </c>
      <c r="H660" s="592" t="s">
        <v>30</v>
      </c>
      <c r="I660" s="592" t="s">
        <v>93</v>
      </c>
      <c r="J660" s="592">
        <v>44321</v>
      </c>
      <c r="K660" s="595" t="s">
        <v>4143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6570</v>
      </c>
      <c r="C661" s="425" t="s">
        <v>3221</v>
      </c>
      <c r="D661" s="582" t="s">
        <v>6452</v>
      </c>
      <c r="E661" s="621">
        <v>30000</v>
      </c>
      <c r="F661" s="582" t="s">
        <v>3741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4143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6523</v>
      </c>
      <c r="C662" s="425" t="s">
        <v>17</v>
      </c>
      <c r="D662" s="582" t="s">
        <v>6452</v>
      </c>
      <c r="E662" s="621">
        <v>5000</v>
      </c>
      <c r="F662" s="582" t="s">
        <v>4721</v>
      </c>
      <c r="G662" s="582" t="s">
        <v>204</v>
      </c>
      <c r="H662" s="582" t="s">
        <v>19</v>
      </c>
      <c r="I662" s="582" t="s">
        <v>4211</v>
      </c>
      <c r="J662" s="592">
        <v>44263</v>
      </c>
      <c r="K662" s="598" t="s">
        <v>4143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6601</v>
      </c>
      <c r="C663" s="425" t="s">
        <v>17</v>
      </c>
      <c r="D663" s="582" t="s">
        <v>6452</v>
      </c>
      <c r="E663" s="621">
        <v>12284.53</v>
      </c>
      <c r="F663" s="582" t="s">
        <v>4220</v>
      </c>
      <c r="G663" s="582" t="s">
        <v>204</v>
      </c>
      <c r="H663" s="582" t="s">
        <v>19</v>
      </c>
      <c r="I663" s="582" t="s">
        <v>6718</v>
      </c>
      <c r="J663" s="592">
        <v>44180</v>
      </c>
      <c r="K663" s="598" t="s">
        <v>4154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6719</v>
      </c>
      <c r="C664" s="425" t="s">
        <v>17</v>
      </c>
      <c r="D664" s="582" t="s">
        <v>283</v>
      </c>
      <c r="E664" s="621">
        <v>282779.84000000003</v>
      </c>
      <c r="F664" s="582" t="s">
        <v>4726</v>
      </c>
      <c r="G664" s="582" t="s">
        <v>204</v>
      </c>
      <c r="H664" s="582" t="s">
        <v>19</v>
      </c>
      <c r="I664" s="582" t="s">
        <v>3977</v>
      </c>
      <c r="J664" s="592">
        <v>44238</v>
      </c>
      <c r="K664" s="598" t="s">
        <v>4137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6661</v>
      </c>
      <c r="C665" s="425" t="s">
        <v>3221</v>
      </c>
      <c r="D665" s="582" t="s">
        <v>6452</v>
      </c>
      <c r="E665" s="621">
        <v>25000</v>
      </c>
      <c r="F665" s="582" t="s">
        <v>3794</v>
      </c>
      <c r="G665" s="592" t="s">
        <v>18</v>
      </c>
      <c r="H665" s="592" t="s">
        <v>30</v>
      </c>
      <c r="I665" s="592" t="s">
        <v>93</v>
      </c>
      <c r="J665" s="592">
        <v>44263</v>
      </c>
      <c r="K665" s="595" t="s">
        <v>4154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6620</v>
      </c>
      <c r="C666" s="425" t="s">
        <v>3221</v>
      </c>
      <c r="D666" s="582" t="s">
        <v>6452</v>
      </c>
      <c r="E666" s="621">
        <v>50000</v>
      </c>
      <c r="F666" s="582" t="s">
        <v>3590</v>
      </c>
      <c r="G666" s="592" t="s">
        <v>18</v>
      </c>
      <c r="H666" s="592" t="s">
        <v>30</v>
      </c>
      <c r="I666" s="592" t="s">
        <v>93</v>
      </c>
      <c r="J666" s="592">
        <v>44263</v>
      </c>
      <c r="K666" s="595" t="s">
        <v>4137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6720</v>
      </c>
      <c r="C667" s="425" t="s">
        <v>3221</v>
      </c>
      <c r="D667" s="582" t="s">
        <v>6452</v>
      </c>
      <c r="E667" s="621">
        <v>10000</v>
      </c>
      <c r="F667" s="582" t="s">
        <v>3633</v>
      </c>
      <c r="G667" s="592" t="s">
        <v>18</v>
      </c>
      <c r="H667" s="592" t="s">
        <v>30</v>
      </c>
      <c r="I667" s="592" t="s">
        <v>93</v>
      </c>
      <c r="J667" s="592">
        <v>44323</v>
      </c>
      <c r="K667" s="595" t="s">
        <v>4191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6721</v>
      </c>
      <c r="C668" s="425" t="s">
        <v>17</v>
      </c>
      <c r="D668" s="582" t="s">
        <v>6452</v>
      </c>
      <c r="E668" s="621">
        <v>18000</v>
      </c>
      <c r="F668" s="582" t="s">
        <v>3706</v>
      </c>
      <c r="G668" s="582" t="s">
        <v>3223</v>
      </c>
      <c r="H668" s="582" t="s">
        <v>19</v>
      </c>
      <c r="I668" s="582" t="s">
        <v>3223</v>
      </c>
      <c r="J668" s="592">
        <v>44151</v>
      </c>
      <c r="K668" s="598" t="s">
        <v>4143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6722</v>
      </c>
      <c r="C669" s="425" t="s">
        <v>3221</v>
      </c>
      <c r="D669" s="582" t="s">
        <v>1350</v>
      </c>
      <c r="E669" s="606">
        <v>52493.45</v>
      </c>
      <c r="F669" s="582" t="s">
        <v>3790</v>
      </c>
      <c r="G669" s="592" t="s">
        <v>18</v>
      </c>
      <c r="H669" s="592" t="s">
        <v>30</v>
      </c>
      <c r="I669" s="592" t="s">
        <v>93</v>
      </c>
      <c r="J669" s="592">
        <v>44411</v>
      </c>
      <c r="K669" s="595" t="s">
        <v>4143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6459</v>
      </c>
      <c r="C670" s="425" t="s">
        <v>3221</v>
      </c>
      <c r="D670" s="582" t="s">
        <v>6452</v>
      </c>
      <c r="E670" s="621">
        <v>200000</v>
      </c>
      <c r="F670" s="582" t="s">
        <v>3849</v>
      </c>
      <c r="G670" s="592" t="s">
        <v>3223</v>
      </c>
      <c r="H670" s="592" t="s">
        <v>19</v>
      </c>
      <c r="I670" s="592" t="s">
        <v>3224</v>
      </c>
      <c r="J670" s="592">
        <v>43567</v>
      </c>
      <c r="K670" s="595" t="s">
        <v>4143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6723</v>
      </c>
      <c r="C671" s="425" t="s">
        <v>3221</v>
      </c>
      <c r="D671" s="582" t="s">
        <v>283</v>
      </c>
      <c r="E671" s="621">
        <v>386234.9</v>
      </c>
      <c r="F671" s="582" t="s">
        <v>3491</v>
      </c>
      <c r="G671" s="592" t="s">
        <v>3223</v>
      </c>
      <c r="H671" s="592" t="s">
        <v>19</v>
      </c>
      <c r="I671" s="592" t="s">
        <v>3224</v>
      </c>
      <c r="J671" s="592">
        <v>43692</v>
      </c>
      <c r="K671" s="595" t="s">
        <v>4537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6678</v>
      </c>
      <c r="C672" s="425" t="s">
        <v>3221</v>
      </c>
      <c r="D672" s="582" t="s">
        <v>1350</v>
      </c>
      <c r="E672" s="621">
        <v>1035319</v>
      </c>
      <c r="F672" s="582" t="s">
        <v>3527</v>
      </c>
      <c r="G672" s="592" t="s">
        <v>18</v>
      </c>
      <c r="H672" s="592" t="s">
        <v>30</v>
      </c>
      <c r="I672" s="592" t="s">
        <v>93</v>
      </c>
      <c r="J672" s="592">
        <v>44319</v>
      </c>
      <c r="K672" s="595" t="s">
        <v>4143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6724</v>
      </c>
      <c r="C673" s="425" t="s">
        <v>3221</v>
      </c>
      <c r="D673" s="582" t="s">
        <v>6452</v>
      </c>
      <c r="E673" s="621">
        <v>359568.24</v>
      </c>
      <c r="F673" s="582" t="s">
        <v>3222</v>
      </c>
      <c r="G673" s="592" t="s">
        <v>3223</v>
      </c>
      <c r="H673" s="592" t="s">
        <v>19</v>
      </c>
      <c r="I673" s="592" t="s">
        <v>3224</v>
      </c>
      <c r="J673" s="592">
        <v>43570</v>
      </c>
      <c r="K673" s="595" t="s">
        <v>4154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6458</v>
      </c>
      <c r="C674" s="425" t="s">
        <v>3221</v>
      </c>
      <c r="D674" s="582" t="s">
        <v>6452</v>
      </c>
      <c r="E674" s="605">
        <v>10000</v>
      </c>
      <c r="F674" s="582" t="s">
        <v>3487</v>
      </c>
      <c r="G674" s="592" t="s">
        <v>3223</v>
      </c>
      <c r="H674" s="592" t="s">
        <v>19</v>
      </c>
      <c r="I674" s="592" t="s">
        <v>3224</v>
      </c>
      <c r="J674" s="592">
        <v>43703</v>
      </c>
      <c r="K674" s="595" t="s">
        <v>4537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6725</v>
      </c>
      <c r="C675" s="425" t="s">
        <v>3221</v>
      </c>
      <c r="D675" s="582" t="s">
        <v>283</v>
      </c>
      <c r="E675" s="605">
        <v>103527.44</v>
      </c>
      <c r="F675" s="582" t="s">
        <v>3249</v>
      </c>
      <c r="G675" s="592" t="s">
        <v>3223</v>
      </c>
      <c r="H675" s="592" t="s">
        <v>19</v>
      </c>
      <c r="I675" s="592" t="s">
        <v>3230</v>
      </c>
      <c r="J675" s="592">
        <v>43633</v>
      </c>
      <c r="K675" s="595" t="s">
        <v>4154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6553</v>
      </c>
      <c r="C676" s="425" t="s">
        <v>17</v>
      </c>
      <c r="D676" s="582" t="s">
        <v>6452</v>
      </c>
      <c r="E676" s="605">
        <v>20000</v>
      </c>
      <c r="F676" s="582" t="s">
        <v>5436</v>
      </c>
      <c r="G676" s="582" t="s">
        <v>204</v>
      </c>
      <c r="H676" s="582" t="s">
        <v>19</v>
      </c>
      <c r="I676" s="582" t="s">
        <v>4820</v>
      </c>
      <c r="J676" s="592">
        <v>44180</v>
      </c>
      <c r="K676" s="598" t="s">
        <v>4143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6520</v>
      </c>
      <c r="C677" s="425" t="s">
        <v>3221</v>
      </c>
      <c r="D677" s="582" t="s">
        <v>6452</v>
      </c>
      <c r="E677" s="605">
        <v>10000</v>
      </c>
      <c r="F677" s="582" t="s">
        <v>3551</v>
      </c>
      <c r="G677" s="592" t="s">
        <v>18</v>
      </c>
      <c r="H677" s="592" t="s">
        <v>30</v>
      </c>
      <c r="I677" s="592" t="s">
        <v>93</v>
      </c>
      <c r="J677" s="592">
        <v>44295</v>
      </c>
      <c r="K677" s="595" t="s">
        <v>4151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6588</v>
      </c>
      <c r="C678" s="425" t="s">
        <v>3221</v>
      </c>
      <c r="D678" s="582" t="s">
        <v>1350</v>
      </c>
      <c r="E678" s="633">
        <v>52575.43</v>
      </c>
      <c r="F678" s="582" t="s">
        <v>2182</v>
      </c>
      <c r="G678" s="592" t="s">
        <v>18</v>
      </c>
      <c r="H678" s="592" t="s">
        <v>30</v>
      </c>
      <c r="I678" s="592" t="s">
        <v>93</v>
      </c>
      <c r="J678" s="592">
        <v>44322</v>
      </c>
      <c r="K678" s="595" t="s">
        <v>4143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6690</v>
      </c>
      <c r="C679" s="425" t="s">
        <v>3221</v>
      </c>
      <c r="D679" s="582" t="s">
        <v>6452</v>
      </c>
      <c r="E679" s="606">
        <v>6843.64</v>
      </c>
      <c r="F679" s="582" t="s">
        <v>579</v>
      </c>
      <c r="G679" s="592" t="s">
        <v>18</v>
      </c>
      <c r="H679" s="592" t="s">
        <v>30</v>
      </c>
      <c r="I679" s="592" t="s">
        <v>93</v>
      </c>
      <c r="J679" s="592">
        <v>44421</v>
      </c>
      <c r="K679" s="595" t="s">
        <v>4143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6726</v>
      </c>
      <c r="C680" s="425" t="s">
        <v>17</v>
      </c>
      <c r="D680" s="582" t="s">
        <v>283</v>
      </c>
      <c r="E680" s="605">
        <v>124370.77</v>
      </c>
      <c r="F680" s="582" t="s">
        <v>5744</v>
      </c>
      <c r="G680" s="582" t="s">
        <v>204</v>
      </c>
      <c r="H680" s="582" t="s">
        <v>19</v>
      </c>
      <c r="I680" s="582" t="s">
        <v>5745</v>
      </c>
      <c r="J680" s="592">
        <v>44209</v>
      </c>
      <c r="K680" s="598" t="s">
        <v>4191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6584</v>
      </c>
      <c r="C681" s="425" t="s">
        <v>3221</v>
      </c>
      <c r="D681" s="582" t="s">
        <v>6452</v>
      </c>
      <c r="E681" s="605">
        <v>3000</v>
      </c>
      <c r="F681" s="582" t="s">
        <v>3626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4143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6722</v>
      </c>
      <c r="C682" s="425" t="s">
        <v>3221</v>
      </c>
      <c r="D682" s="582" t="s">
        <v>283</v>
      </c>
      <c r="E682" s="605">
        <v>0</v>
      </c>
      <c r="F682" s="582" t="s">
        <v>3790</v>
      </c>
      <c r="G682" s="592" t="s">
        <v>18</v>
      </c>
      <c r="H682" s="592" t="s">
        <v>30</v>
      </c>
      <c r="I682" s="592" t="s">
        <v>93</v>
      </c>
      <c r="J682" s="592">
        <v>44411</v>
      </c>
      <c r="K682" s="595" t="s">
        <v>4143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6588</v>
      </c>
      <c r="C683" s="425" t="s">
        <v>3221</v>
      </c>
      <c r="D683" s="582" t="s">
        <v>283</v>
      </c>
      <c r="E683" s="633">
        <v>52575.43</v>
      </c>
      <c r="F683" s="582" t="s">
        <v>2182</v>
      </c>
      <c r="G683" s="592" t="s">
        <v>18</v>
      </c>
      <c r="H683" s="592" t="s">
        <v>30</v>
      </c>
      <c r="I683" s="592" t="s">
        <v>93</v>
      </c>
      <c r="J683" s="592">
        <v>44322</v>
      </c>
      <c r="K683" s="595" t="s">
        <v>4143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6692</v>
      </c>
      <c r="C684" s="425" t="s">
        <v>3221</v>
      </c>
      <c r="D684" s="582" t="s">
        <v>283</v>
      </c>
      <c r="E684" s="633">
        <v>3940.3</v>
      </c>
      <c r="F684" s="582" t="s">
        <v>3473</v>
      </c>
      <c r="G684" s="592" t="s">
        <v>18</v>
      </c>
      <c r="H684" s="592" t="s">
        <v>30</v>
      </c>
      <c r="I684" s="592" t="s">
        <v>93</v>
      </c>
      <c r="J684" s="592">
        <v>44333</v>
      </c>
      <c r="K684" s="595" t="s">
        <v>4143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6679</v>
      </c>
      <c r="C685" s="425" t="s">
        <v>3221</v>
      </c>
      <c r="D685" s="582" t="s">
        <v>283</v>
      </c>
      <c r="E685" s="605">
        <v>2041.36</v>
      </c>
      <c r="F685" s="582" t="s">
        <v>3305</v>
      </c>
      <c r="G685" s="592" t="s">
        <v>18</v>
      </c>
      <c r="H685" s="592" t="s">
        <v>30</v>
      </c>
      <c r="I685" s="592" t="s">
        <v>93</v>
      </c>
      <c r="J685" s="592">
        <v>44280</v>
      </c>
      <c r="K685" s="595" t="s">
        <v>4158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6570</v>
      </c>
      <c r="C686" s="425" t="s">
        <v>3221</v>
      </c>
      <c r="D686" s="582" t="s">
        <v>6452</v>
      </c>
      <c r="E686" s="605">
        <v>54835.4</v>
      </c>
      <c r="F686" s="582" t="s">
        <v>3741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4143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6615</v>
      </c>
      <c r="C687" s="425" t="s">
        <v>3221</v>
      </c>
      <c r="D687" s="582" t="s">
        <v>6452</v>
      </c>
      <c r="E687" s="605">
        <v>100000</v>
      </c>
      <c r="F687" s="582" t="s">
        <v>3233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4154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6727</v>
      </c>
      <c r="C688" s="425" t="s">
        <v>17</v>
      </c>
      <c r="D688" s="582" t="s">
        <v>283</v>
      </c>
      <c r="E688" s="605">
        <v>290532.13</v>
      </c>
      <c r="F688" s="582" t="s">
        <v>5490</v>
      </c>
      <c r="G688" s="582" t="s">
        <v>18</v>
      </c>
      <c r="H688" s="582" t="s">
        <v>76</v>
      </c>
      <c r="I688" s="582" t="s">
        <v>88</v>
      </c>
      <c r="J688" s="592">
        <v>44259</v>
      </c>
      <c r="K688" s="598" t="s">
        <v>4158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6523</v>
      </c>
      <c r="C689" s="425" t="s">
        <v>17</v>
      </c>
      <c r="D689" s="582" t="s">
        <v>6452</v>
      </c>
      <c r="E689" s="605">
        <v>5000</v>
      </c>
      <c r="F689" s="582" t="s">
        <v>4721</v>
      </c>
      <c r="G689" s="582" t="s">
        <v>204</v>
      </c>
      <c r="H689" s="582" t="s">
        <v>19</v>
      </c>
      <c r="I689" s="582" t="s">
        <v>4211</v>
      </c>
      <c r="J689" s="592">
        <v>44263</v>
      </c>
      <c r="K689" s="598" t="s">
        <v>4137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6728</v>
      </c>
      <c r="C690" s="425" t="s">
        <v>17</v>
      </c>
      <c r="D690" s="582" t="s">
        <v>283</v>
      </c>
      <c r="E690" s="605">
        <v>93114.82</v>
      </c>
      <c r="F690" s="582" t="s">
        <v>4710</v>
      </c>
      <c r="G690" s="582" t="s">
        <v>204</v>
      </c>
      <c r="H690" s="582" t="s">
        <v>19</v>
      </c>
      <c r="I690" s="582" t="s">
        <v>4711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6729</v>
      </c>
      <c r="C691" s="425" t="s">
        <v>17</v>
      </c>
      <c r="D691" s="582" t="s">
        <v>6452</v>
      </c>
      <c r="E691" s="605">
        <v>48809.84</v>
      </c>
      <c r="F691" s="582" t="s">
        <v>5581</v>
      </c>
      <c r="G691" s="582" t="s">
        <v>18</v>
      </c>
      <c r="H691" s="582" t="s">
        <v>76</v>
      </c>
      <c r="I691" s="582" t="s">
        <v>5605</v>
      </c>
      <c r="J691" s="592">
        <v>44340</v>
      </c>
      <c r="K691" s="598" t="s">
        <v>4158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6730</v>
      </c>
      <c r="C692" s="425" t="s">
        <v>17</v>
      </c>
      <c r="D692" s="582" t="s">
        <v>6452</v>
      </c>
      <c r="E692" s="605">
        <v>10000</v>
      </c>
      <c r="F692" s="582" t="s">
        <v>4557</v>
      </c>
      <c r="G692" s="582" t="s">
        <v>18</v>
      </c>
      <c r="H692" s="582" t="s">
        <v>19</v>
      </c>
      <c r="I692" s="582" t="s">
        <v>3371</v>
      </c>
      <c r="J692" s="592">
        <v>44399</v>
      </c>
      <c r="K692" s="598" t="s">
        <v>4143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6592</v>
      </c>
      <c r="C693" s="425" t="s">
        <v>3221</v>
      </c>
      <c r="D693" s="582" t="s">
        <v>283</v>
      </c>
      <c r="E693" s="605">
        <v>370651.89</v>
      </c>
      <c r="F693" s="582" t="s">
        <v>3496</v>
      </c>
      <c r="G693" s="592" t="s">
        <v>3223</v>
      </c>
      <c r="H693" s="592" t="s">
        <v>19</v>
      </c>
      <c r="I693" s="592" t="s">
        <v>3230</v>
      </c>
      <c r="J693" s="592">
        <v>43752</v>
      </c>
      <c r="K693" s="595" t="s">
        <v>4143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6586</v>
      </c>
      <c r="C694" s="425" t="s">
        <v>3221</v>
      </c>
      <c r="D694" s="582" t="s">
        <v>6452</v>
      </c>
      <c r="E694" s="605">
        <v>10000</v>
      </c>
      <c r="F694" s="582" t="s">
        <v>3759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4143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6731</v>
      </c>
      <c r="C695" s="425" t="s">
        <v>17</v>
      </c>
      <c r="D695" s="582" t="s">
        <v>6452</v>
      </c>
      <c r="E695" s="605">
        <v>25000</v>
      </c>
      <c r="F695" s="582" t="s">
        <v>6732</v>
      </c>
      <c r="G695" s="574" t="s">
        <v>3223</v>
      </c>
      <c r="H695" s="635" t="s">
        <v>19</v>
      </c>
      <c r="I695" s="635" t="s">
        <v>3223</v>
      </c>
      <c r="J695" s="636">
        <v>44452</v>
      </c>
      <c r="K695" s="598" t="s">
        <v>4143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6507</v>
      </c>
      <c r="C696" s="425" t="s">
        <v>3221</v>
      </c>
      <c r="D696" s="582" t="s">
        <v>1350</v>
      </c>
      <c r="E696" s="605">
        <v>282315.92</v>
      </c>
      <c r="F696" s="582" t="s">
        <v>3335</v>
      </c>
      <c r="G696" s="592" t="s">
        <v>3223</v>
      </c>
      <c r="H696" s="592" t="s">
        <v>19</v>
      </c>
      <c r="I696" s="592" t="s">
        <v>3224</v>
      </c>
      <c r="J696" s="592">
        <v>43707</v>
      </c>
      <c r="K696" s="595" t="s">
        <v>4158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6733</v>
      </c>
      <c r="C697" s="425" t="s">
        <v>3221</v>
      </c>
      <c r="D697" s="582" t="s">
        <v>1350</v>
      </c>
      <c r="E697" s="605">
        <v>33813.279999999999</v>
      </c>
      <c r="F697" s="582" t="s">
        <v>3319</v>
      </c>
      <c r="G697" s="592" t="s">
        <v>3223</v>
      </c>
      <c r="H697" s="592" t="s">
        <v>19</v>
      </c>
      <c r="I697" s="592" t="s">
        <v>3224</v>
      </c>
      <c r="J697" s="592">
        <v>43769</v>
      </c>
      <c r="K697" s="595" t="s">
        <v>4154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6595</v>
      </c>
      <c r="C698" s="425" t="s">
        <v>3221</v>
      </c>
      <c r="D698" s="582" t="s">
        <v>1350</v>
      </c>
      <c r="E698" s="605">
        <v>90662.42</v>
      </c>
      <c r="F698" s="582" t="s">
        <v>3243</v>
      </c>
      <c r="G698" s="592" t="s">
        <v>3223</v>
      </c>
      <c r="H698" s="592" t="s">
        <v>19</v>
      </c>
      <c r="I698" s="592" t="s">
        <v>3224</v>
      </c>
      <c r="J698" s="592">
        <v>43753</v>
      </c>
      <c r="K698" s="595" t="s">
        <v>4143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6460</v>
      </c>
      <c r="C699" s="425" t="s">
        <v>3221</v>
      </c>
      <c r="D699" s="582" t="s">
        <v>6452</v>
      </c>
      <c r="E699" s="605">
        <v>2000</v>
      </c>
      <c r="F699" s="582" t="s">
        <v>3524</v>
      </c>
      <c r="G699" s="592" t="s">
        <v>3223</v>
      </c>
      <c r="H699" s="592" t="s">
        <v>19</v>
      </c>
      <c r="I699" s="592" t="s">
        <v>3224</v>
      </c>
      <c r="J699" s="592">
        <v>43605</v>
      </c>
      <c r="K699" s="595" t="s">
        <v>4154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6734</v>
      </c>
      <c r="C700" s="425" t="s">
        <v>17</v>
      </c>
      <c r="D700" s="582" t="s">
        <v>283</v>
      </c>
      <c r="E700" s="605">
        <v>121773.16</v>
      </c>
      <c r="F700" s="582" t="s">
        <v>4750</v>
      </c>
      <c r="G700" s="582" t="s">
        <v>18</v>
      </c>
      <c r="H700" s="582" t="s">
        <v>19</v>
      </c>
      <c r="I700" s="582" t="s">
        <v>4141</v>
      </c>
      <c r="J700" s="592">
        <v>44231</v>
      </c>
      <c r="K700" s="598" t="s">
        <v>4154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6735</v>
      </c>
      <c r="C701" s="425" t="s">
        <v>17</v>
      </c>
      <c r="D701" s="582" t="s">
        <v>6452</v>
      </c>
      <c r="E701" s="605">
        <v>31579.5</v>
      </c>
      <c r="F701" s="582" t="s">
        <v>4763</v>
      </c>
      <c r="G701" s="582" t="s">
        <v>18</v>
      </c>
      <c r="H701" s="582" t="s">
        <v>76</v>
      </c>
      <c r="I701" s="582" t="s">
        <v>88</v>
      </c>
      <c r="J701" s="592">
        <v>44413</v>
      </c>
      <c r="K701" s="598" t="s">
        <v>4158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6583</v>
      </c>
      <c r="C702" s="425" t="s">
        <v>3221</v>
      </c>
      <c r="D702" s="582" t="s">
        <v>6452</v>
      </c>
      <c r="E702" s="605">
        <v>313886.59000000003</v>
      </c>
      <c r="F702" s="582" t="s">
        <v>3293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4137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6508</v>
      </c>
      <c r="C703" s="425" t="s">
        <v>17</v>
      </c>
      <c r="D703" s="582" t="s">
        <v>283</v>
      </c>
      <c r="E703" s="605">
        <v>251499.32</v>
      </c>
      <c r="F703" s="582" t="s">
        <v>4824</v>
      </c>
      <c r="G703" s="574" t="s">
        <v>3223</v>
      </c>
      <c r="H703" s="635" t="s">
        <v>19</v>
      </c>
      <c r="I703" s="635" t="s">
        <v>3223</v>
      </c>
      <c r="J703" s="636">
        <v>43901</v>
      </c>
      <c r="K703" s="598" t="s">
        <v>4137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6661</v>
      </c>
      <c r="C704" s="425" t="s">
        <v>3221</v>
      </c>
      <c r="D704" s="582" t="s">
        <v>6452</v>
      </c>
      <c r="E704" s="605">
        <v>20000</v>
      </c>
      <c r="F704" s="582" t="s">
        <v>3794</v>
      </c>
      <c r="G704" s="592" t="s">
        <v>18</v>
      </c>
      <c r="H704" s="592" t="s">
        <v>30</v>
      </c>
      <c r="I704" s="592" t="s">
        <v>93</v>
      </c>
      <c r="J704" s="592">
        <v>44263</v>
      </c>
      <c r="K704" s="595" t="s">
        <v>4154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6678</v>
      </c>
      <c r="C705" s="425" t="s">
        <v>3221</v>
      </c>
      <c r="D705" s="582" t="s">
        <v>283</v>
      </c>
      <c r="E705" s="605">
        <v>261364.56</v>
      </c>
      <c r="F705" s="582" t="s">
        <v>3527</v>
      </c>
      <c r="G705" s="592" t="s">
        <v>18</v>
      </c>
      <c r="H705" s="592" t="s">
        <v>30</v>
      </c>
      <c r="I705" s="592" t="s">
        <v>93</v>
      </c>
      <c r="J705" s="592">
        <v>44319</v>
      </c>
      <c r="K705" s="595" t="s">
        <v>4143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6566</v>
      </c>
      <c r="C706" s="425" t="s">
        <v>3221</v>
      </c>
      <c r="D706" s="582" t="s">
        <v>6452</v>
      </c>
      <c r="E706" s="605">
        <v>80000</v>
      </c>
      <c r="F706" s="582" t="s">
        <v>3437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4143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6633</v>
      </c>
      <c r="C707" s="425" t="s">
        <v>3221</v>
      </c>
      <c r="D707" s="582" t="s">
        <v>6452</v>
      </c>
      <c r="E707" s="605">
        <v>500</v>
      </c>
      <c r="F707" s="582" t="s">
        <v>537</v>
      </c>
      <c r="G707" s="592" t="s">
        <v>18</v>
      </c>
      <c r="H707" s="592" t="s">
        <v>30</v>
      </c>
      <c r="I707" s="592" t="s">
        <v>93</v>
      </c>
      <c r="J707" s="592">
        <v>44263</v>
      </c>
      <c r="K707" s="595" t="s">
        <v>4143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6736</v>
      </c>
      <c r="C708" s="425" t="s">
        <v>3221</v>
      </c>
      <c r="D708" s="582" t="s">
        <v>6452</v>
      </c>
      <c r="E708" s="605">
        <v>650000</v>
      </c>
      <c r="F708" s="582" t="s">
        <v>3590</v>
      </c>
      <c r="G708" s="592" t="s">
        <v>18</v>
      </c>
      <c r="H708" s="592" t="s">
        <v>30</v>
      </c>
      <c r="I708" s="592" t="s">
        <v>93</v>
      </c>
      <c r="J708" s="592">
        <v>44390</v>
      </c>
      <c r="K708" s="595" t="s">
        <v>4143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6662</v>
      </c>
      <c r="C709" s="425" t="s">
        <v>3221</v>
      </c>
      <c r="D709" s="582" t="s">
        <v>6452</v>
      </c>
      <c r="E709" s="605">
        <v>1250000</v>
      </c>
      <c r="F709" s="582" t="s">
        <v>398</v>
      </c>
      <c r="G709" s="592" t="s">
        <v>18</v>
      </c>
      <c r="H709" s="592" t="s">
        <v>30</v>
      </c>
      <c r="I709" s="592" t="s">
        <v>93</v>
      </c>
      <c r="J709" s="592">
        <v>44266</v>
      </c>
      <c r="K709" s="595" t="s">
        <v>4137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6737</v>
      </c>
      <c r="C710" s="425" t="s">
        <v>17</v>
      </c>
      <c r="D710" s="582" t="s">
        <v>6452</v>
      </c>
      <c r="E710" s="605">
        <v>20000</v>
      </c>
      <c r="F710" s="582" t="s">
        <v>6738</v>
      </c>
      <c r="G710" s="574" t="s">
        <v>18</v>
      </c>
      <c r="H710" s="635" t="s">
        <v>76</v>
      </c>
      <c r="I710" s="635" t="s">
        <v>88</v>
      </c>
      <c r="J710" s="636">
        <v>44287</v>
      </c>
      <c r="K710" s="598" t="s">
        <v>4143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6591</v>
      </c>
      <c r="C711" s="425" t="s">
        <v>17</v>
      </c>
      <c r="D711" s="582" t="s">
        <v>1350</v>
      </c>
      <c r="E711" s="605">
        <v>114197.45</v>
      </c>
      <c r="F711" s="582" t="s">
        <v>6739</v>
      </c>
      <c r="G711" s="574" t="s">
        <v>18</v>
      </c>
      <c r="H711" s="635" t="s">
        <v>76</v>
      </c>
      <c r="I711" s="635" t="s">
        <v>88</v>
      </c>
      <c r="J711" s="636">
        <v>44298</v>
      </c>
      <c r="K711" s="582" t="s">
        <v>4154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6520</v>
      </c>
      <c r="C712" s="425" t="s">
        <v>3221</v>
      </c>
      <c r="D712" s="582" t="s">
        <v>6452</v>
      </c>
      <c r="E712" s="605">
        <v>35000</v>
      </c>
      <c r="F712" s="582" t="s">
        <v>3551</v>
      </c>
      <c r="G712" s="592" t="s">
        <v>18</v>
      </c>
      <c r="H712" s="592" t="s">
        <v>30</v>
      </c>
      <c r="I712" s="592" t="s">
        <v>93</v>
      </c>
      <c r="J712" s="592">
        <v>44295</v>
      </c>
      <c r="K712" s="592" t="s">
        <v>4151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6740</v>
      </c>
      <c r="C713" s="425" t="s">
        <v>17</v>
      </c>
      <c r="D713" s="582" t="s">
        <v>283</v>
      </c>
      <c r="E713" s="605">
        <v>130920.08</v>
      </c>
      <c r="F713" s="582" t="s">
        <v>4921</v>
      </c>
      <c r="G713" s="582" t="s">
        <v>18</v>
      </c>
      <c r="H713" s="582" t="s">
        <v>76</v>
      </c>
      <c r="I713" s="582" t="s">
        <v>88</v>
      </c>
      <c r="J713" s="592">
        <v>44252</v>
      </c>
      <c r="K713" s="582" t="s">
        <v>4158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6741</v>
      </c>
      <c r="C714" s="425" t="s">
        <v>17</v>
      </c>
      <c r="D714" s="582" t="s">
        <v>283</v>
      </c>
      <c r="E714" s="605">
        <v>98719.08</v>
      </c>
      <c r="F714" s="582" t="s">
        <v>4353</v>
      </c>
      <c r="G714" s="582" t="s">
        <v>3223</v>
      </c>
      <c r="H714" s="582" t="s">
        <v>19</v>
      </c>
      <c r="I714" s="582" t="s">
        <v>3223</v>
      </c>
      <c r="J714" s="592">
        <v>44390</v>
      </c>
      <c r="K714" s="582" t="s">
        <v>4143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6576</v>
      </c>
      <c r="C715" s="425" t="s">
        <v>3221</v>
      </c>
      <c r="D715" s="582" t="s">
        <v>6452</v>
      </c>
      <c r="E715" s="605">
        <v>59000</v>
      </c>
      <c r="F715" s="582" t="s">
        <v>2565</v>
      </c>
      <c r="G715" s="592" t="s">
        <v>18</v>
      </c>
      <c r="H715" s="592" t="s">
        <v>30</v>
      </c>
      <c r="I715" s="592" t="s">
        <v>93</v>
      </c>
      <c r="J715" s="592">
        <v>44280</v>
      </c>
      <c r="K715" s="592" t="s">
        <v>4143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6742</v>
      </c>
      <c r="C716" s="425" t="s">
        <v>3221</v>
      </c>
      <c r="D716" s="582" t="s">
        <v>1350</v>
      </c>
      <c r="E716" s="605">
        <v>95072.23</v>
      </c>
      <c r="F716" s="582" t="s">
        <v>3236</v>
      </c>
      <c r="G716" s="592" t="s">
        <v>3223</v>
      </c>
      <c r="H716" s="592" t="s">
        <v>19</v>
      </c>
      <c r="I716" s="592" t="s">
        <v>3230</v>
      </c>
      <c r="J716" s="592">
        <v>43780</v>
      </c>
      <c r="K716" s="592" t="s">
        <v>4154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6687</v>
      </c>
      <c r="C717" s="425" t="s">
        <v>3221</v>
      </c>
      <c r="D717" s="582" t="s">
        <v>1350</v>
      </c>
      <c r="E717" s="605">
        <v>287057.81</v>
      </c>
      <c r="F717" s="582" t="s">
        <v>3384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4680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6743</v>
      </c>
      <c r="C718" s="425" t="s">
        <v>17</v>
      </c>
      <c r="D718" s="582" t="s">
        <v>6452</v>
      </c>
      <c r="E718" s="605">
        <v>15000</v>
      </c>
      <c r="F718" s="582" t="s">
        <v>2730</v>
      </c>
      <c r="G718" s="582" t="s">
        <v>18</v>
      </c>
      <c r="H718" s="582" t="s">
        <v>19</v>
      </c>
      <c r="I718" s="582" t="s">
        <v>3371</v>
      </c>
      <c r="J718" s="592">
        <v>44293</v>
      </c>
      <c r="K718" s="582" t="s">
        <v>4137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6639</v>
      </c>
      <c r="C719" s="425" t="s">
        <v>3221</v>
      </c>
      <c r="D719" s="582" t="s">
        <v>6452</v>
      </c>
      <c r="E719" s="605">
        <v>200000</v>
      </c>
      <c r="F719" s="582" t="s">
        <v>3428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4143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6615</v>
      </c>
      <c r="C720" s="425" t="s">
        <v>3221</v>
      </c>
      <c r="D720" s="582" t="s">
        <v>6452</v>
      </c>
      <c r="E720" s="605">
        <v>150000</v>
      </c>
      <c r="F720" s="582" t="s">
        <v>3233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4154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6744</v>
      </c>
      <c r="C721" s="425" t="s">
        <v>3221</v>
      </c>
      <c r="D721" s="582" t="s">
        <v>6452</v>
      </c>
      <c r="E721" s="605">
        <v>500000</v>
      </c>
      <c r="F721" s="582" t="s">
        <v>3688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4143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6570</v>
      </c>
      <c r="C722" s="425" t="s">
        <v>3221</v>
      </c>
      <c r="D722" s="582" t="s">
        <v>6452</v>
      </c>
      <c r="E722" s="605">
        <v>50000</v>
      </c>
      <c r="F722" s="582" t="s">
        <v>3741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4143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6520</v>
      </c>
      <c r="C723" s="425" t="s">
        <v>3221</v>
      </c>
      <c r="D723" s="582" t="s">
        <v>6452</v>
      </c>
      <c r="E723" s="605">
        <v>10000</v>
      </c>
      <c r="F723" s="582" t="s">
        <v>3551</v>
      </c>
      <c r="G723" s="592" t="s">
        <v>18</v>
      </c>
      <c r="H723" s="592" t="s">
        <v>30</v>
      </c>
      <c r="I723" s="592" t="s">
        <v>93</v>
      </c>
      <c r="J723" s="592">
        <v>44295</v>
      </c>
      <c r="K723" s="592" t="s">
        <v>4151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6661</v>
      </c>
      <c r="C724" s="425" t="s">
        <v>3221</v>
      </c>
      <c r="D724" s="582" t="s">
        <v>6452</v>
      </c>
      <c r="E724" s="605">
        <v>20000</v>
      </c>
      <c r="F724" s="582" t="s">
        <v>3794</v>
      </c>
      <c r="G724" s="592" t="s">
        <v>18</v>
      </c>
      <c r="H724" s="592" t="s">
        <v>30</v>
      </c>
      <c r="I724" s="592" t="s">
        <v>93</v>
      </c>
      <c r="J724" s="592">
        <v>44263</v>
      </c>
      <c r="K724" s="592" t="s">
        <v>4154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6586</v>
      </c>
      <c r="C725" s="425" t="s">
        <v>3221</v>
      </c>
      <c r="D725" s="582" t="s">
        <v>6452</v>
      </c>
      <c r="E725" s="605">
        <v>12000</v>
      </c>
      <c r="F725" s="582" t="s">
        <v>3759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4143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6519</v>
      </c>
      <c r="C726" s="425" t="s">
        <v>3221</v>
      </c>
      <c r="D726" s="582" t="s">
        <v>6452</v>
      </c>
      <c r="E726" s="605">
        <v>40000</v>
      </c>
      <c r="F726" s="582" t="s">
        <v>981</v>
      </c>
      <c r="G726" s="592" t="s">
        <v>18</v>
      </c>
      <c r="H726" s="592" t="s">
        <v>30</v>
      </c>
      <c r="I726" s="592" t="s">
        <v>93</v>
      </c>
      <c r="J726" s="592">
        <v>44321</v>
      </c>
      <c r="K726" s="592" t="s">
        <v>4143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6553</v>
      </c>
      <c r="C727" s="425" t="s">
        <v>17</v>
      </c>
      <c r="D727" s="582" t="s">
        <v>6452</v>
      </c>
      <c r="E727" s="605">
        <v>5800</v>
      </c>
      <c r="F727" s="582" t="s">
        <v>5436</v>
      </c>
      <c r="G727" s="582" t="s">
        <v>204</v>
      </c>
      <c r="H727" s="582" t="s">
        <v>19</v>
      </c>
      <c r="I727" s="582" t="s">
        <v>4820</v>
      </c>
      <c r="J727" s="592">
        <v>44180</v>
      </c>
      <c r="K727" s="582" t="s">
        <v>4143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6628</v>
      </c>
      <c r="C728" s="425" t="s">
        <v>17</v>
      </c>
      <c r="D728" s="582" t="s">
        <v>6452</v>
      </c>
      <c r="E728" s="605">
        <v>200000</v>
      </c>
      <c r="F728" s="575" t="s">
        <v>4382</v>
      </c>
      <c r="G728" s="574" t="s">
        <v>3223</v>
      </c>
      <c r="H728" s="635" t="s">
        <v>19</v>
      </c>
      <c r="I728" s="635" t="s">
        <v>3223</v>
      </c>
      <c r="J728" s="636">
        <v>44235</v>
      </c>
      <c r="K728" s="575" t="s">
        <v>4143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6633</v>
      </c>
      <c r="C729" s="425" t="s">
        <v>3221</v>
      </c>
      <c r="D729" s="582" t="s">
        <v>6452</v>
      </c>
      <c r="E729" s="605">
        <v>500</v>
      </c>
      <c r="F729" s="582" t="s">
        <v>537</v>
      </c>
      <c r="G729" s="592" t="s">
        <v>18</v>
      </c>
      <c r="H729" s="592" t="s">
        <v>30</v>
      </c>
      <c r="I729" s="592" t="s">
        <v>93</v>
      </c>
      <c r="J729" s="592">
        <v>44263</v>
      </c>
      <c r="K729" s="592" t="s">
        <v>4143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6584</v>
      </c>
      <c r="C730" s="425" t="s">
        <v>3221</v>
      </c>
      <c r="D730" s="582" t="s">
        <v>6452</v>
      </c>
      <c r="E730" s="605">
        <v>10000</v>
      </c>
      <c r="F730" s="582" t="s">
        <v>3626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4143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6458</v>
      </c>
      <c r="C731" s="425" t="s">
        <v>3221</v>
      </c>
      <c r="D731" s="582" t="s">
        <v>6452</v>
      </c>
      <c r="E731" s="605">
        <v>25000</v>
      </c>
      <c r="F731" s="582" t="s">
        <v>3487</v>
      </c>
      <c r="G731" s="592" t="s">
        <v>3223</v>
      </c>
      <c r="H731" s="592" t="s">
        <v>19</v>
      </c>
      <c r="I731" s="592" t="s">
        <v>3224</v>
      </c>
      <c r="J731" s="592">
        <v>43703</v>
      </c>
      <c r="K731" s="592" t="s">
        <v>4537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6473</v>
      </c>
      <c r="C732" s="425" t="s">
        <v>3221</v>
      </c>
      <c r="D732" s="582" t="s">
        <v>6452</v>
      </c>
      <c r="E732" s="605">
        <v>6000</v>
      </c>
      <c r="F732" s="582" t="s">
        <v>3801</v>
      </c>
      <c r="G732" s="592" t="s">
        <v>3223</v>
      </c>
      <c r="H732" s="592" t="s">
        <v>19</v>
      </c>
      <c r="I732" s="592" t="s">
        <v>3224</v>
      </c>
      <c r="J732" s="592">
        <v>43717</v>
      </c>
      <c r="K732" s="592" t="s">
        <v>4537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6460</v>
      </c>
      <c r="C733" s="425" t="s">
        <v>3221</v>
      </c>
      <c r="D733" s="582" t="s">
        <v>6452</v>
      </c>
      <c r="E733" s="605">
        <v>12000</v>
      </c>
      <c r="F733" s="582" t="s">
        <v>3524</v>
      </c>
      <c r="G733" s="592" t="s">
        <v>3223</v>
      </c>
      <c r="H733" s="592" t="s">
        <v>19</v>
      </c>
      <c r="I733" s="592" t="s">
        <v>3224</v>
      </c>
      <c r="J733" s="592">
        <v>43605</v>
      </c>
      <c r="K733" s="592" t="s">
        <v>4154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6476</v>
      </c>
      <c r="C734" s="425" t="s">
        <v>3221</v>
      </c>
      <c r="D734" s="582" t="s">
        <v>6452</v>
      </c>
      <c r="E734" s="605">
        <v>100000</v>
      </c>
      <c r="F734" s="582" t="s">
        <v>3286</v>
      </c>
      <c r="G734" s="592" t="s">
        <v>3223</v>
      </c>
      <c r="H734" s="592" t="s">
        <v>19</v>
      </c>
      <c r="I734" s="592" t="s">
        <v>3224</v>
      </c>
      <c r="J734" s="592">
        <v>43867</v>
      </c>
      <c r="K734" s="592" t="s">
        <v>4143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6661</v>
      </c>
      <c r="C735" s="425" t="s">
        <v>3221</v>
      </c>
      <c r="D735" s="582" t="s">
        <v>6452</v>
      </c>
      <c r="E735" s="605">
        <v>20000</v>
      </c>
      <c r="F735" s="582" t="s">
        <v>3794</v>
      </c>
      <c r="G735" s="592" t="s">
        <v>18</v>
      </c>
      <c r="H735" s="592" t="s">
        <v>30</v>
      </c>
      <c r="I735" s="592" t="s">
        <v>93</v>
      </c>
      <c r="J735" s="592">
        <v>44263</v>
      </c>
      <c r="K735" s="592" t="s">
        <v>4154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6474</v>
      </c>
      <c r="C736" s="425" t="s">
        <v>3221</v>
      </c>
      <c r="D736" s="582" t="s">
        <v>6452</v>
      </c>
      <c r="E736" s="605">
        <v>4000</v>
      </c>
      <c r="F736" s="582" t="s">
        <v>3739</v>
      </c>
      <c r="G736" s="592" t="s">
        <v>3223</v>
      </c>
      <c r="H736" s="592" t="s">
        <v>19</v>
      </c>
      <c r="I736" s="592" t="s">
        <v>3224</v>
      </c>
      <c r="J736" s="592">
        <v>43894</v>
      </c>
      <c r="K736" s="592" t="s">
        <v>4154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6632</v>
      </c>
      <c r="C737" s="425" t="s">
        <v>17</v>
      </c>
      <c r="D737" s="582" t="s">
        <v>283</v>
      </c>
      <c r="E737" s="605">
        <v>165996.78</v>
      </c>
      <c r="F737" s="582" t="s">
        <v>5073</v>
      </c>
      <c r="G737" s="582" t="s">
        <v>204</v>
      </c>
      <c r="H737" s="582" t="s">
        <v>19</v>
      </c>
      <c r="I737" s="620" t="s">
        <v>5074</v>
      </c>
      <c r="J737" s="592">
        <v>44130</v>
      </c>
      <c r="K737" s="598" t="s">
        <v>4143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6707</v>
      </c>
      <c r="C738" s="425" t="s">
        <v>17</v>
      </c>
      <c r="D738" s="582" t="s">
        <v>283</v>
      </c>
      <c r="E738" s="605">
        <v>2049.5500000000002</v>
      </c>
      <c r="F738" s="582" t="s">
        <v>4608</v>
      </c>
      <c r="G738" s="582" t="s">
        <v>204</v>
      </c>
      <c r="H738" s="582" t="s">
        <v>19</v>
      </c>
      <c r="I738" s="582" t="s">
        <v>4202</v>
      </c>
      <c r="J738" s="592">
        <v>44075</v>
      </c>
      <c r="K738" s="582" t="s">
        <v>4137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6452</v>
      </c>
      <c r="E739" s="605">
        <v>24469.7</v>
      </c>
      <c r="F739" s="582" t="s">
        <v>5125</v>
      </c>
      <c r="G739" s="592" t="s">
        <v>18</v>
      </c>
      <c r="H739" s="592" t="s">
        <v>76</v>
      </c>
      <c r="I739" s="592" t="s">
        <v>4483</v>
      </c>
      <c r="J739" s="592">
        <v>44487</v>
      </c>
      <c r="K739" s="592" t="s">
        <v>4143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6585</v>
      </c>
      <c r="C740" s="425" t="s">
        <v>3221</v>
      </c>
      <c r="D740" s="582" t="s">
        <v>6452</v>
      </c>
      <c r="E740" s="605">
        <v>10000</v>
      </c>
      <c r="F740" s="582" t="s">
        <v>3534</v>
      </c>
      <c r="G740" s="592" t="s">
        <v>18</v>
      </c>
      <c r="H740" s="592" t="s">
        <v>30</v>
      </c>
      <c r="I740" s="592" t="s">
        <v>3271</v>
      </c>
      <c r="J740" s="592">
        <v>44266</v>
      </c>
      <c r="K740" s="592" t="s">
        <v>4154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6721</v>
      </c>
      <c r="C741" s="425" t="s">
        <v>17</v>
      </c>
      <c r="D741" s="582" t="s">
        <v>283</v>
      </c>
      <c r="E741" s="605">
        <v>79069.899999999994</v>
      </c>
      <c r="F741" s="582" t="s">
        <v>3706</v>
      </c>
      <c r="G741" s="582" t="s">
        <v>3223</v>
      </c>
      <c r="H741" s="582" t="s">
        <v>19</v>
      </c>
      <c r="I741" s="582" t="s">
        <v>3223</v>
      </c>
      <c r="J741" s="592">
        <v>44151</v>
      </c>
      <c r="K741" s="582" t="s">
        <v>4143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6745</v>
      </c>
      <c r="C742" s="425" t="s">
        <v>3221</v>
      </c>
      <c r="D742" s="582" t="s">
        <v>6452</v>
      </c>
      <c r="E742" s="605">
        <v>104000</v>
      </c>
      <c r="F742" s="582" t="s">
        <v>3553</v>
      </c>
      <c r="G742" s="592" t="s">
        <v>18</v>
      </c>
      <c r="H742" s="592" t="s">
        <v>30</v>
      </c>
      <c r="I742" s="592" t="s">
        <v>93</v>
      </c>
      <c r="J742" s="592">
        <v>44263</v>
      </c>
      <c r="K742" s="592" t="s">
        <v>4143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6746</v>
      </c>
      <c r="C743" s="425" t="s">
        <v>17</v>
      </c>
      <c r="D743" s="582" t="s">
        <v>1350</v>
      </c>
      <c r="E743" s="605">
        <v>47268.23</v>
      </c>
      <c r="F743" s="582" t="s">
        <v>5155</v>
      </c>
      <c r="G743" s="582" t="s">
        <v>3223</v>
      </c>
      <c r="H743" s="582" t="s">
        <v>19</v>
      </c>
      <c r="I743" s="582" t="s">
        <v>3223</v>
      </c>
      <c r="J743" s="592">
        <v>44734</v>
      </c>
      <c r="K743" s="582" t="s">
        <v>4143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6532</v>
      </c>
      <c r="C744" s="425" t="s">
        <v>17</v>
      </c>
      <c r="D744" s="582" t="s">
        <v>6452</v>
      </c>
      <c r="E744" s="605">
        <v>5000</v>
      </c>
      <c r="F744" s="582" t="s">
        <v>4206</v>
      </c>
      <c r="G744" s="582" t="s">
        <v>3223</v>
      </c>
      <c r="H744" s="582" t="s">
        <v>19</v>
      </c>
      <c r="I744" s="582" t="s">
        <v>3223</v>
      </c>
      <c r="J744" s="592">
        <v>44180</v>
      </c>
      <c r="K744" s="582" t="s">
        <v>4143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6520</v>
      </c>
      <c r="C745" s="425" t="s">
        <v>3221</v>
      </c>
      <c r="D745" s="582" t="s">
        <v>6452</v>
      </c>
      <c r="E745" s="605">
        <v>5000</v>
      </c>
      <c r="F745" s="582" t="s">
        <v>3551</v>
      </c>
      <c r="G745" s="592" t="s">
        <v>18</v>
      </c>
      <c r="H745" s="592" t="s">
        <v>30</v>
      </c>
      <c r="I745" s="592" t="s">
        <v>93</v>
      </c>
      <c r="J745" s="592">
        <v>44295</v>
      </c>
      <c r="K745" s="592" t="s">
        <v>4151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6523</v>
      </c>
      <c r="C746" s="425" t="s">
        <v>17</v>
      </c>
      <c r="D746" s="582" t="s">
        <v>6452</v>
      </c>
      <c r="E746" s="605">
        <v>5000</v>
      </c>
      <c r="F746" s="582" t="s">
        <v>6747</v>
      </c>
      <c r="G746" s="574" t="s">
        <v>204</v>
      </c>
      <c r="H746" s="635" t="s">
        <v>19</v>
      </c>
      <c r="I746" s="635" t="s">
        <v>4211</v>
      </c>
      <c r="J746" s="636">
        <v>44263</v>
      </c>
      <c r="K746" s="582" t="s">
        <v>4143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6748</v>
      </c>
      <c r="C747" s="425" t="s">
        <v>17</v>
      </c>
      <c r="D747" s="582" t="s">
        <v>283</v>
      </c>
      <c r="E747" s="605">
        <v>110068.61</v>
      </c>
      <c r="F747" s="582" t="s">
        <v>5257</v>
      </c>
      <c r="G747" s="582" t="s">
        <v>18</v>
      </c>
      <c r="H747" s="582" t="s">
        <v>76</v>
      </c>
      <c r="I747" s="582" t="s">
        <v>88</v>
      </c>
      <c r="J747" s="592">
        <v>44369</v>
      </c>
      <c r="K747" s="582" t="s">
        <v>4158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6749</v>
      </c>
      <c r="C748" s="425" t="s">
        <v>3221</v>
      </c>
      <c r="D748" s="582" t="s">
        <v>6452</v>
      </c>
      <c r="E748" s="605">
        <v>114749.72</v>
      </c>
      <c r="F748" s="582" t="s">
        <v>3573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4137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6570</v>
      </c>
      <c r="C749" s="425" t="s">
        <v>3221</v>
      </c>
      <c r="D749" s="582" t="s">
        <v>6452</v>
      </c>
      <c r="E749" s="605">
        <v>30000</v>
      </c>
      <c r="F749" s="582" t="s">
        <v>3741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4143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6462</v>
      </c>
      <c r="C750" s="425" t="s">
        <v>3221</v>
      </c>
      <c r="D750" s="582" t="s">
        <v>283</v>
      </c>
      <c r="E750" s="605">
        <v>240263.39</v>
      </c>
      <c r="F750" s="582" t="s">
        <v>3366</v>
      </c>
      <c r="G750" s="592" t="s">
        <v>3223</v>
      </c>
      <c r="H750" s="592" t="s">
        <v>19</v>
      </c>
      <c r="I750" s="592" t="s">
        <v>3224</v>
      </c>
      <c r="J750" s="592">
        <v>43822</v>
      </c>
      <c r="K750" s="592" t="s">
        <v>4154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6460</v>
      </c>
      <c r="C751" s="425" t="s">
        <v>3221</v>
      </c>
      <c r="D751" s="582" t="s">
        <v>6452</v>
      </c>
      <c r="E751" s="605">
        <v>5000</v>
      </c>
      <c r="F751" s="582" t="s">
        <v>3524</v>
      </c>
      <c r="G751" s="592" t="s">
        <v>3223</v>
      </c>
      <c r="H751" s="592" t="s">
        <v>19</v>
      </c>
      <c r="I751" s="592" t="s">
        <v>3224</v>
      </c>
      <c r="J751" s="592">
        <v>43605</v>
      </c>
      <c r="K751" s="592" t="s">
        <v>4154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6604</v>
      </c>
      <c r="C752" s="425" t="s">
        <v>3221</v>
      </c>
      <c r="D752" s="582" t="s">
        <v>6452</v>
      </c>
      <c r="E752" s="605">
        <v>5000</v>
      </c>
      <c r="F752" s="582" t="s">
        <v>1568</v>
      </c>
      <c r="G752" s="592" t="s">
        <v>18</v>
      </c>
      <c r="H752" s="592" t="s">
        <v>30</v>
      </c>
      <c r="I752" s="592" t="s">
        <v>93</v>
      </c>
      <c r="J752" s="592">
        <v>44280</v>
      </c>
      <c r="K752" s="592" t="s">
        <v>4151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6476</v>
      </c>
      <c r="C753" s="425" t="s">
        <v>3221</v>
      </c>
      <c r="D753" s="582" t="s">
        <v>283</v>
      </c>
      <c r="E753" s="605">
        <v>840387.52</v>
      </c>
      <c r="F753" s="582" t="s">
        <v>3286</v>
      </c>
      <c r="G753" s="592" t="s">
        <v>3223</v>
      </c>
      <c r="H753" s="592" t="s">
        <v>19</v>
      </c>
      <c r="I753" s="592" t="s">
        <v>3224</v>
      </c>
      <c r="J753" s="592">
        <v>43867</v>
      </c>
      <c r="K753" s="592" t="s">
        <v>4143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6630</v>
      </c>
      <c r="C754" s="425" t="s">
        <v>3221</v>
      </c>
      <c r="D754" s="582" t="s">
        <v>6452</v>
      </c>
      <c r="E754" s="605">
        <v>40000</v>
      </c>
      <c r="F754" s="582" t="s">
        <v>864</v>
      </c>
      <c r="G754" s="592" t="s">
        <v>18</v>
      </c>
      <c r="H754" s="592" t="s">
        <v>30</v>
      </c>
      <c r="I754" s="592" t="s">
        <v>93</v>
      </c>
      <c r="J754" s="592">
        <v>44280</v>
      </c>
      <c r="K754" s="592" t="s">
        <v>4143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6750</v>
      </c>
      <c r="C755" s="425" t="s">
        <v>17</v>
      </c>
      <c r="D755" s="582" t="s">
        <v>1350</v>
      </c>
      <c r="E755" s="605">
        <v>368899.52</v>
      </c>
      <c r="F755" s="582" t="s">
        <v>5166</v>
      </c>
      <c r="G755" s="582" t="s">
        <v>18</v>
      </c>
      <c r="H755" s="582" t="s">
        <v>76</v>
      </c>
      <c r="I755" s="582" t="s">
        <v>88</v>
      </c>
      <c r="J755" s="592">
        <v>44251</v>
      </c>
      <c r="K755" s="582" t="s">
        <v>4143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6661</v>
      </c>
      <c r="C756" s="425" t="s">
        <v>3221</v>
      </c>
      <c r="D756" s="582" t="s">
        <v>6452</v>
      </c>
      <c r="E756" s="605">
        <v>30000</v>
      </c>
      <c r="F756" s="582" t="s">
        <v>3794</v>
      </c>
      <c r="G756" s="592" t="s">
        <v>18</v>
      </c>
      <c r="H756" s="592" t="s">
        <v>30</v>
      </c>
      <c r="I756" s="592" t="s">
        <v>93</v>
      </c>
      <c r="J756" s="592">
        <v>44263</v>
      </c>
      <c r="K756" s="592" t="s">
        <v>4154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6720</v>
      </c>
      <c r="C757" s="425" t="s">
        <v>3221</v>
      </c>
      <c r="D757" s="582" t="s">
        <v>6452</v>
      </c>
      <c r="E757" s="605">
        <v>40000</v>
      </c>
      <c r="F757" s="582" t="s">
        <v>3633</v>
      </c>
      <c r="G757" s="592" t="s">
        <v>18</v>
      </c>
      <c r="H757" s="592" t="s">
        <v>30</v>
      </c>
      <c r="I757" s="592" t="s">
        <v>93</v>
      </c>
      <c r="J757" s="592">
        <v>44323</v>
      </c>
      <c r="K757" s="592" t="s">
        <v>4191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6662</v>
      </c>
      <c r="C758" s="425" t="s">
        <v>3221</v>
      </c>
      <c r="D758" s="582" t="s">
        <v>6452</v>
      </c>
      <c r="E758" s="605">
        <v>100000</v>
      </c>
      <c r="F758" s="582" t="s">
        <v>398</v>
      </c>
      <c r="G758" s="592" t="s">
        <v>18</v>
      </c>
      <c r="H758" s="592" t="s">
        <v>30</v>
      </c>
      <c r="I758" s="592" t="s">
        <v>93</v>
      </c>
      <c r="J758" s="592">
        <v>44266</v>
      </c>
      <c r="K758" s="592" t="s">
        <v>4137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6460</v>
      </c>
      <c r="C759" s="425" t="s">
        <v>3221</v>
      </c>
      <c r="D759" s="582" t="s">
        <v>6452</v>
      </c>
      <c r="E759" s="605">
        <v>14000</v>
      </c>
      <c r="F759" s="582" t="s">
        <v>3524</v>
      </c>
      <c r="G759" s="592" t="s">
        <v>3223</v>
      </c>
      <c r="H759" s="592" t="s">
        <v>19</v>
      </c>
      <c r="I759" s="592" t="s">
        <v>3224</v>
      </c>
      <c r="J759" s="592">
        <v>43605</v>
      </c>
      <c r="K759" s="592" t="s">
        <v>4154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6473</v>
      </c>
      <c r="C760" s="425" t="s">
        <v>3221</v>
      </c>
      <c r="D760" s="582" t="s">
        <v>6452</v>
      </c>
      <c r="E760" s="605">
        <v>5000</v>
      </c>
      <c r="F760" s="582" t="s">
        <v>3801</v>
      </c>
      <c r="G760" s="592" t="s">
        <v>3223</v>
      </c>
      <c r="H760" s="592" t="s">
        <v>19</v>
      </c>
      <c r="I760" s="592" t="s">
        <v>3224</v>
      </c>
      <c r="J760" s="592">
        <v>43717</v>
      </c>
      <c r="K760" s="592" t="s">
        <v>4537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6751</v>
      </c>
      <c r="C761" s="425" t="s">
        <v>17</v>
      </c>
      <c r="D761" s="582" t="s">
        <v>283</v>
      </c>
      <c r="E761" s="605">
        <v>97410.240000000005</v>
      </c>
      <c r="F761" s="582" t="s">
        <v>6752</v>
      </c>
      <c r="G761" s="582" t="s">
        <v>18</v>
      </c>
      <c r="H761" s="582" t="s">
        <v>19</v>
      </c>
      <c r="I761" s="582" t="s">
        <v>4026</v>
      </c>
      <c r="J761" s="592">
        <v>44354</v>
      </c>
      <c r="K761" s="582" t="s">
        <v>4158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6661</v>
      </c>
      <c r="C762" s="425" t="s">
        <v>3221</v>
      </c>
      <c r="D762" s="582" t="s">
        <v>6452</v>
      </c>
      <c r="E762" s="605" t="s">
        <v>6753</v>
      </c>
      <c r="F762" s="582" t="s">
        <v>3794</v>
      </c>
      <c r="G762" s="592" t="s">
        <v>18</v>
      </c>
      <c r="H762" s="592" t="s">
        <v>30</v>
      </c>
      <c r="I762" s="592" t="s">
        <v>93</v>
      </c>
      <c r="J762" s="592">
        <v>44263</v>
      </c>
      <c r="K762" s="592" t="s">
        <v>4154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6754</v>
      </c>
      <c r="C763" s="425" t="s">
        <v>3221</v>
      </c>
      <c r="D763" s="582" t="s">
        <v>1350</v>
      </c>
      <c r="E763" s="606">
        <v>648751.76</v>
      </c>
      <c r="F763" s="582" t="s">
        <v>3447</v>
      </c>
      <c r="G763" s="592" t="s">
        <v>18</v>
      </c>
      <c r="H763" s="592" t="s">
        <v>30</v>
      </c>
      <c r="I763" s="592" t="s">
        <v>93</v>
      </c>
      <c r="J763" s="592">
        <v>44280</v>
      </c>
      <c r="K763" s="592" t="s">
        <v>4137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6755</v>
      </c>
      <c r="C764" s="425" t="s">
        <v>3221</v>
      </c>
      <c r="D764" s="582" t="s">
        <v>1350</v>
      </c>
      <c r="E764" s="625">
        <v>146875.19</v>
      </c>
      <c r="F764" s="582" t="s">
        <v>3815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4154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6639</v>
      </c>
      <c r="C765" s="425" t="s">
        <v>3221</v>
      </c>
      <c r="D765" s="582" t="s">
        <v>6452</v>
      </c>
      <c r="E765" s="605" t="s">
        <v>6756</v>
      </c>
      <c r="F765" s="582" t="s">
        <v>3428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4143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6615</v>
      </c>
      <c r="C766" s="425" t="s">
        <v>3221</v>
      </c>
      <c r="D766" s="582" t="s">
        <v>6452</v>
      </c>
      <c r="E766" s="605" t="s">
        <v>6757</v>
      </c>
      <c r="F766" s="582" t="s">
        <v>3233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4154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6758</v>
      </c>
      <c r="C767" s="425" t="s">
        <v>3221</v>
      </c>
      <c r="D767" s="582" t="s">
        <v>6452</v>
      </c>
      <c r="E767" s="605" t="s">
        <v>6759</v>
      </c>
      <c r="F767" s="582" t="s">
        <v>3442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4137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4030</v>
      </c>
      <c r="C768" s="425" t="s">
        <v>3950</v>
      </c>
      <c r="D768" s="582" t="s">
        <v>283</v>
      </c>
      <c r="E768" s="605">
        <v>151280.20000000001</v>
      </c>
      <c r="F768" s="582" t="s">
        <v>4029</v>
      </c>
      <c r="G768" s="592" t="s">
        <v>18</v>
      </c>
      <c r="H768" s="592" t="s">
        <v>19</v>
      </c>
      <c r="I768" s="592" t="s">
        <v>3996</v>
      </c>
      <c r="J768" s="592">
        <v>43731</v>
      </c>
      <c r="K768" s="592" t="s">
        <v>4137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6661</v>
      </c>
      <c r="C769" s="425" t="s">
        <v>3221</v>
      </c>
      <c r="D769" s="582" t="s">
        <v>6452</v>
      </c>
      <c r="E769" s="605" t="s">
        <v>6760</v>
      </c>
      <c r="F769" s="582" t="s">
        <v>3794</v>
      </c>
      <c r="G769" s="592" t="s">
        <v>18</v>
      </c>
      <c r="H769" s="592" t="s">
        <v>30</v>
      </c>
      <c r="I769" s="592" t="s">
        <v>93</v>
      </c>
      <c r="J769" s="592">
        <v>44263</v>
      </c>
      <c r="K769" s="592" t="s">
        <v>4154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3973</v>
      </c>
      <c r="C770" s="425" t="s">
        <v>3950</v>
      </c>
      <c r="D770" s="582" t="s">
        <v>6452</v>
      </c>
      <c r="E770" s="605">
        <v>8500</v>
      </c>
      <c r="F770" s="582" t="s">
        <v>3972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4143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6520</v>
      </c>
      <c r="C771" s="425" t="s">
        <v>3221</v>
      </c>
      <c r="D771" s="582" t="s">
        <v>6452</v>
      </c>
      <c r="E771" s="605" t="s">
        <v>6761</v>
      </c>
      <c r="F771" s="582" t="s">
        <v>3551</v>
      </c>
      <c r="G771" s="592" t="s">
        <v>18</v>
      </c>
      <c r="H771" s="592" t="s">
        <v>30</v>
      </c>
      <c r="I771" s="592" t="s">
        <v>93</v>
      </c>
      <c r="J771" s="592">
        <v>44295</v>
      </c>
      <c r="K771" s="592" t="s">
        <v>4151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6586</v>
      </c>
      <c r="C772" s="425" t="s">
        <v>3221</v>
      </c>
      <c r="D772" s="582" t="s">
        <v>6452</v>
      </c>
      <c r="E772" s="605" t="s">
        <v>6761</v>
      </c>
      <c r="F772" s="582" t="s">
        <v>3759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4143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4003</v>
      </c>
      <c r="C773" s="425" t="s">
        <v>3950</v>
      </c>
      <c r="D773" s="582" t="s">
        <v>1350</v>
      </c>
      <c r="E773" s="605">
        <v>9354.08</v>
      </c>
      <c r="F773" s="582" t="s">
        <v>4002</v>
      </c>
      <c r="G773" s="592" t="s">
        <v>18</v>
      </c>
      <c r="H773" s="592" t="s">
        <v>19</v>
      </c>
      <c r="I773" s="592" t="s">
        <v>4004</v>
      </c>
      <c r="J773" s="592">
        <v>43718</v>
      </c>
      <c r="K773" s="592" t="s">
        <v>4154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6584</v>
      </c>
      <c r="C774" s="425" t="s">
        <v>3221</v>
      </c>
      <c r="D774" s="582" t="s">
        <v>6452</v>
      </c>
      <c r="E774" s="605">
        <v>3000</v>
      </c>
      <c r="F774" s="582" t="s">
        <v>3626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4143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6762</v>
      </c>
      <c r="C775" s="425" t="s">
        <v>17</v>
      </c>
      <c r="D775" s="582" t="s">
        <v>283</v>
      </c>
      <c r="E775" s="605">
        <v>659874.72</v>
      </c>
      <c r="F775" s="582" t="s">
        <v>5195</v>
      </c>
      <c r="G775" s="582" t="s">
        <v>204</v>
      </c>
      <c r="H775" s="582" t="s">
        <v>19</v>
      </c>
      <c r="I775" s="582" t="s">
        <v>4322</v>
      </c>
      <c r="J775" s="592">
        <v>44005</v>
      </c>
      <c r="K775" s="582" t="s">
        <v>4137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4042</v>
      </c>
      <c r="C776" s="425" t="s">
        <v>3950</v>
      </c>
      <c r="D776" s="582" t="s">
        <v>283</v>
      </c>
      <c r="E776" s="605">
        <v>147515.9</v>
      </c>
      <c r="F776" s="582" t="s">
        <v>4041</v>
      </c>
      <c r="G776" s="592" t="s">
        <v>18</v>
      </c>
      <c r="H776" s="592" t="s">
        <v>19</v>
      </c>
      <c r="I776" s="592" t="s">
        <v>3371</v>
      </c>
      <c r="J776" s="592">
        <v>43873</v>
      </c>
      <c r="K776" s="592" t="s">
        <v>4137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6566</v>
      </c>
      <c r="C777" s="425" t="s">
        <v>3221</v>
      </c>
      <c r="D777" s="582" t="s">
        <v>6452</v>
      </c>
      <c r="E777" s="605">
        <v>80000</v>
      </c>
      <c r="F777" s="582" t="s">
        <v>3437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4143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6474</v>
      </c>
      <c r="C778" s="425" t="s">
        <v>3221</v>
      </c>
      <c r="D778" s="582" t="s">
        <v>6452</v>
      </c>
      <c r="E778" s="605">
        <v>5000</v>
      </c>
      <c r="F778" s="582" t="s">
        <v>3739</v>
      </c>
      <c r="G778" s="592" t="s">
        <v>3223</v>
      </c>
      <c r="H778" s="592" t="s">
        <v>19</v>
      </c>
      <c r="I778" s="592" t="s">
        <v>3224</v>
      </c>
      <c r="J778" s="592">
        <v>43894</v>
      </c>
      <c r="K778" s="592" t="s">
        <v>4154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6566</v>
      </c>
      <c r="C779" s="425" t="s">
        <v>3221</v>
      </c>
      <c r="D779" s="582" t="s">
        <v>283</v>
      </c>
      <c r="E779" s="605">
        <v>181959.12</v>
      </c>
      <c r="F779" s="582" t="s">
        <v>3437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4143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6763</v>
      </c>
      <c r="C780" s="425" t="s">
        <v>17</v>
      </c>
      <c r="D780" s="582" t="s">
        <v>6452</v>
      </c>
      <c r="E780" s="605">
        <v>50000</v>
      </c>
      <c r="F780" s="582" t="s">
        <v>4300</v>
      </c>
      <c r="G780" s="582" t="s">
        <v>18</v>
      </c>
      <c r="H780" s="582" t="s">
        <v>19</v>
      </c>
      <c r="I780" s="582" t="s">
        <v>4301</v>
      </c>
      <c r="J780" s="592">
        <v>44061</v>
      </c>
      <c r="K780" s="582" t="s">
        <v>4143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6520</v>
      </c>
      <c r="C781" s="425" t="s">
        <v>3221</v>
      </c>
      <c r="D781" s="582" t="s">
        <v>6452</v>
      </c>
      <c r="E781" s="605">
        <v>10000</v>
      </c>
      <c r="F781" s="582" t="s">
        <v>3551</v>
      </c>
      <c r="G781" s="592" t="s">
        <v>18</v>
      </c>
      <c r="H781" s="592" t="s">
        <v>30</v>
      </c>
      <c r="I781" s="592" t="s">
        <v>93</v>
      </c>
      <c r="J781" s="592">
        <v>44295</v>
      </c>
      <c r="K781" s="592" t="s">
        <v>4151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6764</v>
      </c>
      <c r="C782" s="425" t="s">
        <v>3221</v>
      </c>
      <c r="D782" s="582" t="s">
        <v>6452</v>
      </c>
      <c r="E782" s="605">
        <v>15000</v>
      </c>
      <c r="F782" s="582" t="s">
        <v>3562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4154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6765</v>
      </c>
      <c r="C783" s="425" t="s">
        <v>17</v>
      </c>
      <c r="D783" s="582" t="s">
        <v>283</v>
      </c>
      <c r="E783" s="605">
        <v>109449.2</v>
      </c>
      <c r="F783" s="582" t="s">
        <v>4238</v>
      </c>
      <c r="G783" s="582" t="s">
        <v>204</v>
      </c>
      <c r="H783" s="582" t="s">
        <v>19</v>
      </c>
      <c r="I783" s="582" t="s">
        <v>4239</v>
      </c>
      <c r="J783" s="592">
        <v>44202</v>
      </c>
      <c r="K783" s="582" t="s">
        <v>4137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6670</v>
      </c>
      <c r="C784" s="425" t="s">
        <v>17</v>
      </c>
      <c r="D784" s="582" t="s">
        <v>1350</v>
      </c>
      <c r="E784" s="605">
        <v>139991.04000000001</v>
      </c>
      <c r="F784" s="582" t="s">
        <v>6766</v>
      </c>
      <c r="G784" s="582" t="s">
        <v>18</v>
      </c>
      <c r="H784" s="582" t="s">
        <v>76</v>
      </c>
      <c r="I784" s="582" t="s">
        <v>88</v>
      </c>
      <c r="J784" s="592">
        <v>44204</v>
      </c>
      <c r="K784" s="582" t="s">
        <v>4359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1350</v>
      </c>
      <c r="E785" s="605">
        <v>193747.43</v>
      </c>
      <c r="F785" s="582" t="s">
        <v>5261</v>
      </c>
      <c r="G785" s="592" t="s">
        <v>18</v>
      </c>
      <c r="H785" s="592" t="s">
        <v>76</v>
      </c>
      <c r="I785" s="592" t="s">
        <v>351</v>
      </c>
      <c r="J785" s="592">
        <v>44508</v>
      </c>
      <c r="K785" s="592" t="s">
        <v>4154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6553</v>
      </c>
      <c r="C786" s="425" t="s">
        <v>17</v>
      </c>
      <c r="D786" s="582" t="s">
        <v>6452</v>
      </c>
      <c r="E786" s="605">
        <v>12000</v>
      </c>
      <c r="F786" s="582" t="s">
        <v>5436</v>
      </c>
      <c r="G786" s="582" t="s">
        <v>204</v>
      </c>
      <c r="H786" s="582" t="s">
        <v>19</v>
      </c>
      <c r="I786" s="582" t="s">
        <v>4820</v>
      </c>
      <c r="J786" s="592">
        <v>44180</v>
      </c>
      <c r="K786" s="582" t="s">
        <v>4143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6754</v>
      </c>
      <c r="C787" s="425" t="s">
        <v>3221</v>
      </c>
      <c r="D787" s="582" t="s">
        <v>283</v>
      </c>
      <c r="E787" s="605">
        <v>0</v>
      </c>
      <c r="F787" s="582" t="s">
        <v>3447</v>
      </c>
      <c r="G787" s="592" t="s">
        <v>18</v>
      </c>
      <c r="H787" s="592" t="s">
        <v>30</v>
      </c>
      <c r="I787" s="592" t="s">
        <v>93</v>
      </c>
      <c r="J787" s="592">
        <v>44280</v>
      </c>
      <c r="K787" s="592" t="s">
        <v>4137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6767</v>
      </c>
      <c r="C788" s="425" t="s">
        <v>3221</v>
      </c>
      <c r="D788" s="582" t="s">
        <v>6452</v>
      </c>
      <c r="E788" s="605">
        <v>25000</v>
      </c>
      <c r="F788" s="582" t="s">
        <v>3643</v>
      </c>
      <c r="G788" s="592" t="s">
        <v>3223</v>
      </c>
      <c r="H788" s="592" t="s">
        <v>19</v>
      </c>
      <c r="I788" s="592" t="s">
        <v>3224</v>
      </c>
      <c r="J788" s="592">
        <v>43811</v>
      </c>
      <c r="K788" s="592" t="s">
        <v>4154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6768</v>
      </c>
      <c r="C789" s="425" t="s">
        <v>17</v>
      </c>
      <c r="D789" s="582" t="s">
        <v>1350</v>
      </c>
      <c r="E789" s="605">
        <v>13213.29</v>
      </c>
      <c r="F789" s="582" t="s">
        <v>4810</v>
      </c>
      <c r="G789" s="574" t="s">
        <v>18</v>
      </c>
      <c r="H789" s="635" t="s">
        <v>76</v>
      </c>
      <c r="I789" s="635" t="s">
        <v>88</v>
      </c>
      <c r="J789" s="636">
        <v>44405</v>
      </c>
      <c r="K789" s="575" t="s">
        <v>4143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6528</v>
      </c>
      <c r="C790" s="425" t="s">
        <v>3221</v>
      </c>
      <c r="D790" s="582" t="s">
        <v>6452</v>
      </c>
      <c r="E790" s="606">
        <v>13800</v>
      </c>
      <c r="F790" s="582" t="s">
        <v>3825</v>
      </c>
      <c r="G790" s="592" t="s">
        <v>3223</v>
      </c>
      <c r="H790" s="592" t="s">
        <v>19</v>
      </c>
      <c r="I790" s="592" t="s">
        <v>3230</v>
      </c>
      <c r="J790" s="592">
        <v>43822</v>
      </c>
      <c r="K790" s="592" t="s">
        <v>4154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6473</v>
      </c>
      <c r="C791" s="425" t="s">
        <v>3221</v>
      </c>
      <c r="D791" s="582" t="s">
        <v>283</v>
      </c>
      <c r="E791" s="606">
        <v>3800</v>
      </c>
      <c r="F791" s="582" t="s">
        <v>3801</v>
      </c>
      <c r="G791" s="592" t="s">
        <v>3223</v>
      </c>
      <c r="H791" s="592" t="s">
        <v>19</v>
      </c>
      <c r="I791" s="592" t="s">
        <v>3224</v>
      </c>
      <c r="J791" s="592">
        <v>43717</v>
      </c>
      <c r="K791" s="592" t="s">
        <v>4537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6733</v>
      </c>
      <c r="C792" s="425" t="s">
        <v>3221</v>
      </c>
      <c r="D792" s="582" t="s">
        <v>1350</v>
      </c>
      <c r="E792" s="605">
        <v>11926.38</v>
      </c>
      <c r="F792" s="582" t="s">
        <v>3319</v>
      </c>
      <c r="G792" s="592" t="s">
        <v>3223</v>
      </c>
      <c r="H792" s="592" t="s">
        <v>19</v>
      </c>
      <c r="I792" s="592" t="s">
        <v>3224</v>
      </c>
      <c r="J792" s="592">
        <v>43769</v>
      </c>
      <c r="K792" s="592" t="s">
        <v>4154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6524</v>
      </c>
      <c r="C793" s="425" t="s">
        <v>3221</v>
      </c>
      <c r="D793" s="582" t="s">
        <v>1350</v>
      </c>
      <c r="E793" s="605">
        <v>219739.11</v>
      </c>
      <c r="F793" s="582" t="s">
        <v>3580</v>
      </c>
      <c r="G793" s="592" t="s">
        <v>18</v>
      </c>
      <c r="H793" s="592" t="s">
        <v>30</v>
      </c>
      <c r="I793" s="592" t="s">
        <v>93</v>
      </c>
      <c r="J793" s="592">
        <v>44319</v>
      </c>
      <c r="K793" s="592" t="s">
        <v>4143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6460</v>
      </c>
      <c r="C794" s="425" t="s">
        <v>3221</v>
      </c>
      <c r="D794" s="582" t="s">
        <v>6452</v>
      </c>
      <c r="E794" s="605">
        <v>3000</v>
      </c>
      <c r="F794" s="582" t="s">
        <v>3524</v>
      </c>
      <c r="G794" s="592" t="s">
        <v>3223</v>
      </c>
      <c r="H794" s="592" t="s">
        <v>19</v>
      </c>
      <c r="I794" s="592" t="s">
        <v>3224</v>
      </c>
      <c r="J794" s="592">
        <v>43605</v>
      </c>
      <c r="K794" s="592" t="s">
        <v>4154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6582</v>
      </c>
      <c r="C795" s="425" t="s">
        <v>3221</v>
      </c>
      <c r="D795" s="582" t="s">
        <v>6452</v>
      </c>
      <c r="E795" s="605">
        <v>30000</v>
      </c>
      <c r="F795" s="582" t="s">
        <v>3569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4143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6647</v>
      </c>
      <c r="C796" s="425" t="s">
        <v>3221</v>
      </c>
      <c r="D796" s="582" t="s">
        <v>6452</v>
      </c>
      <c r="E796" s="605">
        <v>10000</v>
      </c>
      <c r="F796" s="582" t="s">
        <v>3846</v>
      </c>
      <c r="G796" s="592" t="s">
        <v>18</v>
      </c>
      <c r="H796" s="592" t="s">
        <v>30</v>
      </c>
      <c r="I796" s="592" t="s">
        <v>3271</v>
      </c>
      <c r="J796" s="592">
        <v>44267</v>
      </c>
      <c r="K796" s="592" t="s">
        <v>4143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6452</v>
      </c>
      <c r="E797" s="605">
        <v>25000</v>
      </c>
      <c r="F797" s="582" t="s">
        <v>4745</v>
      </c>
      <c r="G797" s="592" t="s">
        <v>18</v>
      </c>
      <c r="H797" s="592" t="s">
        <v>76</v>
      </c>
      <c r="I797" s="592" t="s">
        <v>5367</v>
      </c>
      <c r="J797" s="592">
        <v>44511</v>
      </c>
      <c r="K797" s="592" t="s">
        <v>4143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6730</v>
      </c>
      <c r="C798" s="425" t="s">
        <v>17</v>
      </c>
      <c r="D798" s="582" t="s">
        <v>6452</v>
      </c>
      <c r="E798" s="605">
        <v>10000</v>
      </c>
      <c r="F798" s="582" t="s">
        <v>6769</v>
      </c>
      <c r="G798" s="582" t="s">
        <v>18</v>
      </c>
      <c r="H798" s="582" t="s">
        <v>19</v>
      </c>
      <c r="I798" s="582" t="s">
        <v>3371</v>
      </c>
      <c r="J798" s="592">
        <v>44399</v>
      </c>
      <c r="K798" s="582" t="s">
        <v>6770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6771</v>
      </c>
      <c r="C799" s="582" t="s">
        <v>17</v>
      </c>
      <c r="D799" s="582" t="s">
        <v>1350</v>
      </c>
      <c r="E799" s="594">
        <v>142585.32</v>
      </c>
      <c r="F799" s="582" t="s">
        <v>5261</v>
      </c>
      <c r="G799" s="582" t="s">
        <v>18</v>
      </c>
      <c r="H799" s="582" t="s">
        <v>76</v>
      </c>
      <c r="I799" s="617" t="s">
        <v>351</v>
      </c>
      <c r="J799" s="639">
        <v>44508</v>
      </c>
      <c r="K799" s="582" t="s">
        <v>4154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6772</v>
      </c>
      <c r="C800" s="582" t="s">
        <v>17</v>
      </c>
      <c r="D800" s="582" t="s">
        <v>6452</v>
      </c>
      <c r="E800" s="594">
        <v>3500</v>
      </c>
      <c r="F800" s="582" t="s">
        <v>4374</v>
      </c>
      <c r="G800" s="582" t="s">
        <v>18</v>
      </c>
      <c r="H800" s="582" t="s">
        <v>76</v>
      </c>
      <c r="I800" s="617" t="s">
        <v>229</v>
      </c>
      <c r="J800" s="639">
        <v>44523</v>
      </c>
      <c r="K800" s="582" t="s">
        <v>4151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6583</v>
      </c>
      <c r="C801" s="425" t="s">
        <v>3221</v>
      </c>
      <c r="D801" s="582" t="s">
        <v>283</v>
      </c>
      <c r="E801" s="605" t="s">
        <v>6773</v>
      </c>
      <c r="F801" s="582" t="s">
        <v>3293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4137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6553</v>
      </c>
      <c r="C802" s="582" t="s">
        <v>17</v>
      </c>
      <c r="D802" s="582" t="s">
        <v>6452</v>
      </c>
      <c r="E802" s="594">
        <v>11000</v>
      </c>
      <c r="F802" s="582" t="s">
        <v>5436</v>
      </c>
      <c r="G802" s="582" t="s">
        <v>204</v>
      </c>
      <c r="H802" s="582" t="s">
        <v>19</v>
      </c>
      <c r="I802" s="617" t="s">
        <v>4820</v>
      </c>
      <c r="J802" s="639">
        <v>44180</v>
      </c>
      <c r="K802" s="582" t="s">
        <v>4143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6774</v>
      </c>
      <c r="C803" s="582" t="s">
        <v>17</v>
      </c>
      <c r="D803" s="582" t="s">
        <v>6452</v>
      </c>
      <c r="E803" s="594">
        <v>25000</v>
      </c>
      <c r="F803" s="582" t="s">
        <v>1968</v>
      </c>
      <c r="G803" s="574" t="s">
        <v>18</v>
      </c>
      <c r="H803" s="574" t="s">
        <v>19</v>
      </c>
      <c r="I803" s="574" t="s">
        <v>6775</v>
      </c>
      <c r="J803" s="615">
        <v>44594</v>
      </c>
      <c r="K803" s="582" t="s">
        <v>4151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6776</v>
      </c>
      <c r="C804" s="582" t="s">
        <v>17</v>
      </c>
      <c r="D804" s="582" t="s">
        <v>6452</v>
      </c>
      <c r="E804" s="594">
        <v>45000</v>
      </c>
      <c r="F804" s="582" t="s">
        <v>4135</v>
      </c>
      <c r="G804" s="582" t="s">
        <v>18</v>
      </c>
      <c r="H804" s="582" t="s">
        <v>19</v>
      </c>
      <c r="I804" s="617" t="s">
        <v>3984</v>
      </c>
      <c r="J804" s="639">
        <v>44482</v>
      </c>
      <c r="K804" s="582" t="s">
        <v>4137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6553</v>
      </c>
      <c r="C805" s="582" t="s">
        <v>17</v>
      </c>
      <c r="D805" s="582" t="s">
        <v>6452</v>
      </c>
      <c r="E805" s="594">
        <v>10000</v>
      </c>
      <c r="F805" s="582" t="s">
        <v>5436</v>
      </c>
      <c r="G805" s="582" t="s">
        <v>204</v>
      </c>
      <c r="H805" s="574" t="s">
        <v>19</v>
      </c>
      <c r="I805" s="617" t="s">
        <v>4820</v>
      </c>
      <c r="J805" s="639">
        <v>44180</v>
      </c>
      <c r="K805" s="582" t="s">
        <v>4143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3221</v>
      </c>
      <c r="D806" s="582" t="s">
        <v>6452</v>
      </c>
      <c r="E806" s="606">
        <v>25000</v>
      </c>
      <c r="F806" s="551" t="s">
        <v>3794</v>
      </c>
      <c r="G806" s="574" t="s">
        <v>18</v>
      </c>
      <c r="H806" s="582" t="s">
        <v>30</v>
      </c>
      <c r="I806" s="582" t="s">
        <v>93</v>
      </c>
      <c r="J806" s="612">
        <v>44585</v>
      </c>
      <c r="K806" s="617" t="s">
        <v>4151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3221</v>
      </c>
      <c r="D807" s="582" t="s">
        <v>6452</v>
      </c>
      <c r="E807" s="606">
        <v>106000</v>
      </c>
      <c r="F807" s="575" t="s">
        <v>3547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4137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6777</v>
      </c>
      <c r="C808" s="551" t="s">
        <v>3221</v>
      </c>
      <c r="D808" s="582" t="s">
        <v>6452</v>
      </c>
      <c r="E808" s="606">
        <v>100000</v>
      </c>
      <c r="F808" s="582" t="s">
        <v>6778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4137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3221</v>
      </c>
      <c r="D809" s="582" t="s">
        <v>6452</v>
      </c>
      <c r="E809" s="594">
        <v>500</v>
      </c>
      <c r="F809" s="582" t="s">
        <v>537</v>
      </c>
      <c r="G809" s="574" t="s">
        <v>18</v>
      </c>
      <c r="H809" s="582" t="s">
        <v>30</v>
      </c>
      <c r="I809" s="582" t="s">
        <v>93</v>
      </c>
      <c r="J809" s="592">
        <v>44263</v>
      </c>
      <c r="K809" s="582" t="s">
        <v>4143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6532</v>
      </c>
      <c r="C810" s="582" t="s">
        <v>17</v>
      </c>
      <c r="D810" s="582" t="s">
        <v>6452</v>
      </c>
      <c r="E810" s="606">
        <v>8000</v>
      </c>
      <c r="F810" s="582" t="s">
        <v>4206</v>
      </c>
      <c r="G810" s="582" t="s">
        <v>3223</v>
      </c>
      <c r="H810" s="582" t="s">
        <v>3443</v>
      </c>
      <c r="I810" s="582" t="s">
        <v>3223</v>
      </c>
      <c r="J810" s="592">
        <v>44180</v>
      </c>
      <c r="K810" s="582" t="s">
        <v>4143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3221</v>
      </c>
      <c r="D811" s="582" t="s">
        <v>6452</v>
      </c>
      <c r="E811" s="606">
        <v>7500</v>
      </c>
      <c r="F811" s="582" t="s">
        <v>3487</v>
      </c>
      <c r="G811" s="582" t="s">
        <v>3223</v>
      </c>
      <c r="H811" s="592"/>
      <c r="I811" s="582" t="s">
        <v>3223</v>
      </c>
      <c r="J811" s="592">
        <v>43703</v>
      </c>
      <c r="K811" s="582" t="s">
        <v>4537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6523</v>
      </c>
      <c r="C812" s="551" t="s">
        <v>17</v>
      </c>
      <c r="D812" s="617" t="s">
        <v>6452</v>
      </c>
      <c r="E812" s="618">
        <v>5000</v>
      </c>
      <c r="F812" s="617" t="s">
        <v>4721</v>
      </c>
      <c r="G812" s="617" t="s">
        <v>204</v>
      </c>
      <c r="H812" s="617" t="s">
        <v>19</v>
      </c>
      <c r="I812" s="617" t="s">
        <v>4211</v>
      </c>
      <c r="J812" s="616">
        <v>44263</v>
      </c>
      <c r="K812" s="551" t="s">
        <v>4143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6596</v>
      </c>
      <c r="C813" s="551" t="s">
        <v>3221</v>
      </c>
      <c r="D813" s="582" t="s">
        <v>6452</v>
      </c>
      <c r="E813" s="606">
        <v>40000</v>
      </c>
      <c r="F813" s="582" t="s">
        <v>1501</v>
      </c>
      <c r="G813" s="582" t="s">
        <v>18</v>
      </c>
      <c r="H813" s="582" t="s">
        <v>30</v>
      </c>
      <c r="I813" s="582" t="s">
        <v>93</v>
      </c>
      <c r="J813" s="592">
        <v>44319</v>
      </c>
      <c r="K813" s="582" t="s">
        <v>4143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6779</v>
      </c>
      <c r="C814" s="551" t="s">
        <v>3221</v>
      </c>
      <c r="D814" s="582" t="s">
        <v>6452</v>
      </c>
      <c r="E814" s="606">
        <v>25000</v>
      </c>
      <c r="F814" s="582" t="s">
        <v>3794</v>
      </c>
      <c r="G814" s="582" t="s">
        <v>18</v>
      </c>
      <c r="H814" s="582" t="s">
        <v>30</v>
      </c>
      <c r="I814" s="582" t="s">
        <v>93</v>
      </c>
      <c r="J814" s="592">
        <v>44585</v>
      </c>
      <c r="K814" s="582" t="s">
        <v>4151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6780</v>
      </c>
      <c r="C815" s="551" t="s">
        <v>3221</v>
      </c>
      <c r="D815" s="582" t="s">
        <v>6452</v>
      </c>
      <c r="E815" s="594">
        <v>16000</v>
      </c>
      <c r="F815" s="582" t="s">
        <v>2681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4158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3221</v>
      </c>
      <c r="D816" s="582" t="s">
        <v>283</v>
      </c>
      <c r="E816" s="594">
        <v>31234</v>
      </c>
      <c r="F816" s="551" t="s">
        <v>3747</v>
      </c>
      <c r="G816" s="574" t="s">
        <v>3223</v>
      </c>
      <c r="H816" s="574" t="s">
        <v>19</v>
      </c>
      <c r="I816" s="582" t="s">
        <v>3230</v>
      </c>
      <c r="J816" s="592">
        <v>43865</v>
      </c>
      <c r="K816" s="582" t="s">
        <v>4143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6781</v>
      </c>
      <c r="C817" s="551" t="s">
        <v>3221</v>
      </c>
      <c r="D817" s="582" t="s">
        <v>6452</v>
      </c>
      <c r="E817" s="594">
        <v>10000</v>
      </c>
      <c r="F817" s="582" t="s">
        <v>864</v>
      </c>
      <c r="G817" s="582" t="s">
        <v>18</v>
      </c>
      <c r="H817" s="582" t="s">
        <v>30</v>
      </c>
      <c r="I817" s="582" t="s">
        <v>93</v>
      </c>
      <c r="J817" s="592">
        <v>44607</v>
      </c>
      <c r="K817" s="582" t="s">
        <v>4151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6767</v>
      </c>
      <c r="C818" s="551" t="s">
        <v>3221</v>
      </c>
      <c r="D818" s="582" t="s">
        <v>6452</v>
      </c>
      <c r="E818" s="594">
        <v>20000</v>
      </c>
      <c r="F818" s="582" t="s">
        <v>6782</v>
      </c>
      <c r="G818" s="582" t="s">
        <v>3223</v>
      </c>
      <c r="H818" s="582" t="s">
        <v>19</v>
      </c>
      <c r="I818" s="582" t="s">
        <v>3224</v>
      </c>
      <c r="J818" s="592">
        <v>43811</v>
      </c>
      <c r="K818" s="582" t="s">
        <v>4154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6783</v>
      </c>
      <c r="C819" s="582" t="s">
        <v>17</v>
      </c>
      <c r="D819" s="582" t="s">
        <v>6452</v>
      </c>
      <c r="E819" s="594">
        <v>73500</v>
      </c>
      <c r="F819" s="582" t="s">
        <v>4188</v>
      </c>
      <c r="G819" s="574" t="s">
        <v>18</v>
      </c>
      <c r="H819" s="582" t="s">
        <v>76</v>
      </c>
      <c r="I819" s="582" t="s">
        <v>77</v>
      </c>
      <c r="J819" s="592">
        <v>44609</v>
      </c>
      <c r="K819" s="617" t="s">
        <v>4154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6784</v>
      </c>
      <c r="C820" s="551" t="s">
        <v>3221</v>
      </c>
      <c r="D820" s="582" t="s">
        <v>283</v>
      </c>
      <c r="E820" s="594">
        <v>229216</v>
      </c>
      <c r="F820" s="582" t="s">
        <v>3257</v>
      </c>
      <c r="G820" s="582" t="s">
        <v>3223</v>
      </c>
      <c r="H820" s="582" t="s">
        <v>19</v>
      </c>
      <c r="I820" s="582" t="s">
        <v>3230</v>
      </c>
      <c r="J820" s="592">
        <v>44186</v>
      </c>
      <c r="K820" s="582" t="s">
        <v>4143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6785</v>
      </c>
      <c r="C821" s="551" t="s">
        <v>3221</v>
      </c>
      <c r="D821" s="582" t="s">
        <v>1350</v>
      </c>
      <c r="E821" s="594">
        <v>184170</v>
      </c>
      <c r="F821" s="582" t="s">
        <v>3702</v>
      </c>
      <c r="G821" s="582" t="s">
        <v>18</v>
      </c>
      <c r="H821" s="582" t="s">
        <v>30</v>
      </c>
      <c r="I821" s="582" t="s">
        <v>93</v>
      </c>
      <c r="J821" s="592">
        <v>44280</v>
      </c>
      <c r="K821" s="582" t="s">
        <v>4137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3221</v>
      </c>
      <c r="D822" s="582" t="s">
        <v>1350</v>
      </c>
      <c r="E822" s="594">
        <v>237755</v>
      </c>
      <c r="F822" s="642" t="s">
        <v>3700</v>
      </c>
      <c r="G822" s="582" t="s">
        <v>18</v>
      </c>
      <c r="H822" s="582" t="s">
        <v>30</v>
      </c>
      <c r="I822" s="582" t="s">
        <v>93</v>
      </c>
      <c r="J822" s="592">
        <v>44280</v>
      </c>
      <c r="K822" s="582" t="s">
        <v>4158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6745</v>
      </c>
      <c r="C823" s="551" t="s">
        <v>3221</v>
      </c>
      <c r="D823" s="582" t="s">
        <v>6452</v>
      </c>
      <c r="E823" s="594">
        <v>63000</v>
      </c>
      <c r="F823" s="642" t="s">
        <v>3553</v>
      </c>
      <c r="G823" s="582" t="s">
        <v>18</v>
      </c>
      <c r="H823" s="582" t="s">
        <v>30</v>
      </c>
      <c r="I823" s="582" t="s">
        <v>93</v>
      </c>
      <c r="J823" s="592">
        <v>44263</v>
      </c>
      <c r="K823" s="582" t="s">
        <v>4143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6584</v>
      </c>
      <c r="C824" s="551" t="s">
        <v>3221</v>
      </c>
      <c r="D824" s="582" t="s">
        <v>6452</v>
      </c>
      <c r="E824" s="594">
        <v>3000</v>
      </c>
      <c r="F824" s="582" t="s">
        <v>3626</v>
      </c>
      <c r="G824" s="582" t="s">
        <v>18</v>
      </c>
      <c r="H824" s="582" t="s">
        <v>30</v>
      </c>
      <c r="I824" s="582" t="s">
        <v>93</v>
      </c>
      <c r="J824" s="592">
        <v>44322</v>
      </c>
      <c r="K824" s="582" t="s">
        <v>4143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6777</v>
      </c>
      <c r="C825" s="551" t="s">
        <v>3221</v>
      </c>
      <c r="D825" s="582" t="s">
        <v>1350</v>
      </c>
      <c r="E825" s="594">
        <v>285598</v>
      </c>
      <c r="F825" s="551" t="s">
        <v>3654</v>
      </c>
      <c r="G825" s="582" t="s">
        <v>18</v>
      </c>
      <c r="H825" s="582" t="s">
        <v>30</v>
      </c>
      <c r="I825" s="582" t="s">
        <v>93</v>
      </c>
      <c r="J825" s="592">
        <v>44448</v>
      </c>
      <c r="K825" s="582" t="s">
        <v>4137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6767</v>
      </c>
      <c r="C826" s="551" t="s">
        <v>3221</v>
      </c>
      <c r="D826" s="582" t="s">
        <v>6452</v>
      </c>
      <c r="E826" s="594">
        <v>15000</v>
      </c>
      <c r="F826" s="582" t="s">
        <v>6782</v>
      </c>
      <c r="G826" s="582" t="s">
        <v>3223</v>
      </c>
      <c r="H826" s="582" t="s">
        <v>19</v>
      </c>
      <c r="I826" s="582" t="s">
        <v>3224</v>
      </c>
      <c r="J826" s="592">
        <v>43811</v>
      </c>
      <c r="K826" s="582" t="s">
        <v>4154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6786</v>
      </c>
      <c r="C827" s="425" t="s">
        <v>3221</v>
      </c>
      <c r="D827" s="582" t="s">
        <v>283</v>
      </c>
      <c r="E827" s="605"/>
      <c r="F827" s="582" t="s">
        <v>3777</v>
      </c>
      <c r="G827" s="592" t="s">
        <v>18</v>
      </c>
      <c r="H827" s="592" t="s">
        <v>30</v>
      </c>
      <c r="I827" s="592" t="s">
        <v>3271</v>
      </c>
      <c r="J827" s="592">
        <v>44199</v>
      </c>
      <c r="K827" s="592" t="s">
        <v>4154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6586</v>
      </c>
      <c r="C828" s="551" t="s">
        <v>3221</v>
      </c>
      <c r="D828" s="582" t="s">
        <v>6452</v>
      </c>
      <c r="E828" s="594">
        <v>10000</v>
      </c>
      <c r="F828" s="551" t="s">
        <v>3759</v>
      </c>
      <c r="G828" s="582" t="s">
        <v>18</v>
      </c>
      <c r="H828" s="582" t="s">
        <v>30</v>
      </c>
      <c r="I828" s="582" t="s">
        <v>93</v>
      </c>
      <c r="J828" s="592">
        <v>44319</v>
      </c>
      <c r="K828" s="582" t="s">
        <v>4143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6767</v>
      </c>
      <c r="C829" s="551" t="s">
        <v>3221</v>
      </c>
      <c r="D829" s="582" t="s">
        <v>6452</v>
      </c>
      <c r="E829" s="594">
        <v>20000</v>
      </c>
      <c r="F829" s="582" t="s">
        <v>6782</v>
      </c>
      <c r="G829" s="582" t="s">
        <v>3223</v>
      </c>
      <c r="H829" s="582" t="s">
        <v>19</v>
      </c>
      <c r="I829" s="582" t="s">
        <v>3224</v>
      </c>
      <c r="J829" s="592">
        <v>43811</v>
      </c>
      <c r="K829" s="582" t="s">
        <v>4154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6617</v>
      </c>
      <c r="C830" s="551" t="s">
        <v>3221</v>
      </c>
      <c r="D830" s="582" t="s">
        <v>6452</v>
      </c>
      <c r="E830" s="594">
        <v>1000000</v>
      </c>
      <c r="F830" s="582" t="s">
        <v>3652</v>
      </c>
      <c r="G830" s="582" t="s">
        <v>18</v>
      </c>
      <c r="H830" s="582" t="s">
        <v>30</v>
      </c>
      <c r="I830" s="582" t="s">
        <v>93</v>
      </c>
      <c r="J830" s="592">
        <v>44321</v>
      </c>
      <c r="K830" s="582" t="s">
        <v>4151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75</v>
      </c>
      <c r="C831" s="582" t="s">
        <v>17</v>
      </c>
      <c r="D831" s="582" t="s">
        <v>6452</v>
      </c>
      <c r="E831" s="594">
        <v>7000</v>
      </c>
      <c r="F831" s="582" t="s">
        <v>4839</v>
      </c>
      <c r="G831" s="574" t="s">
        <v>18</v>
      </c>
      <c r="H831" s="582" t="s">
        <v>76</v>
      </c>
      <c r="I831" s="582" t="s">
        <v>77</v>
      </c>
      <c r="J831" s="592">
        <v>44615</v>
      </c>
      <c r="K831" s="617" t="s">
        <v>4143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6787</v>
      </c>
      <c r="C832" s="582" t="s">
        <v>17</v>
      </c>
      <c r="D832" s="582" t="s">
        <v>1350</v>
      </c>
      <c r="E832" s="594">
        <v>100351.65</v>
      </c>
      <c r="F832" s="582" t="s">
        <v>4518</v>
      </c>
      <c r="G832" s="574" t="s">
        <v>18</v>
      </c>
      <c r="H832" s="574" t="s">
        <v>19</v>
      </c>
      <c r="I832" s="582" t="s">
        <v>6788</v>
      </c>
      <c r="J832" s="615">
        <v>44365</v>
      </c>
      <c r="K832" s="551" t="s">
        <v>4191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6789</v>
      </c>
      <c r="C833" s="582" t="s">
        <v>17</v>
      </c>
      <c r="D833" s="582" t="s">
        <v>1350</v>
      </c>
      <c r="E833" s="594">
        <v>169950.33</v>
      </c>
      <c r="F833" s="551" t="s">
        <v>5495</v>
      </c>
      <c r="G833" s="574" t="s">
        <v>18</v>
      </c>
      <c r="H833" s="574" t="s">
        <v>2304</v>
      </c>
      <c r="I833" s="574" t="s">
        <v>6369</v>
      </c>
      <c r="J833" s="615">
        <v>44298</v>
      </c>
      <c r="K833" s="575" t="s">
        <v>4143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1350</v>
      </c>
      <c r="E834" s="594">
        <v>103307.43</v>
      </c>
      <c r="F834" s="582" t="s">
        <v>5734</v>
      </c>
      <c r="G834" s="574" t="s">
        <v>18</v>
      </c>
      <c r="H834" s="582" t="s">
        <v>76</v>
      </c>
      <c r="I834" s="574" t="s">
        <v>4483</v>
      </c>
      <c r="J834" s="592">
        <v>44469</v>
      </c>
      <c r="K834" s="551" t="s">
        <v>4137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6452</v>
      </c>
      <c r="E835" s="594">
        <v>25000</v>
      </c>
      <c r="F835" s="582" t="s">
        <v>4645</v>
      </c>
      <c r="G835" s="574" t="s">
        <v>18</v>
      </c>
      <c r="H835" s="582" t="s">
        <v>76</v>
      </c>
      <c r="I835" s="582" t="s">
        <v>4483</v>
      </c>
      <c r="J835" s="592">
        <v>44503</v>
      </c>
      <c r="K835" s="551" t="s">
        <v>4191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6790</v>
      </c>
      <c r="C836" s="582" t="s">
        <v>17</v>
      </c>
      <c r="D836" s="582" t="s">
        <v>1350</v>
      </c>
      <c r="E836" s="594">
        <v>175092.43</v>
      </c>
      <c r="F836" s="582" t="s">
        <v>4684</v>
      </c>
      <c r="G836" s="574" t="s">
        <v>204</v>
      </c>
      <c r="H836" s="574" t="s">
        <v>19</v>
      </c>
      <c r="I836" s="574" t="s">
        <v>3977</v>
      </c>
      <c r="J836" s="592">
        <v>44075</v>
      </c>
      <c r="K836" s="617" t="s">
        <v>4143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6791</v>
      </c>
      <c r="C837" s="582" t="s">
        <v>17</v>
      </c>
      <c r="D837" s="582" t="s">
        <v>1350</v>
      </c>
      <c r="E837" s="594">
        <v>101496.62</v>
      </c>
      <c r="F837" s="582" t="s">
        <v>5704</v>
      </c>
      <c r="G837" s="574" t="s">
        <v>204</v>
      </c>
      <c r="H837" s="582" t="s">
        <v>2304</v>
      </c>
      <c r="I837" s="582" t="s">
        <v>6369</v>
      </c>
      <c r="J837" s="592">
        <v>44256</v>
      </c>
      <c r="K837" s="617" t="s">
        <v>4137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6758</v>
      </c>
      <c r="C838" s="551" t="s">
        <v>3221</v>
      </c>
      <c r="D838" s="582" t="s">
        <v>6452</v>
      </c>
      <c r="E838" s="594">
        <v>10000</v>
      </c>
      <c r="F838" s="582" t="s">
        <v>3442</v>
      </c>
      <c r="G838" s="582" t="s">
        <v>18</v>
      </c>
      <c r="H838" s="582" t="s">
        <v>30</v>
      </c>
      <c r="I838" s="582" t="s">
        <v>93</v>
      </c>
      <c r="J838" s="592">
        <v>44280</v>
      </c>
      <c r="K838" s="582" t="s">
        <v>4137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6786</v>
      </c>
      <c r="C839" s="551" t="s">
        <v>3221</v>
      </c>
      <c r="D839" s="582" t="s">
        <v>1350</v>
      </c>
      <c r="E839" s="594">
        <v>117357</v>
      </c>
      <c r="F839" s="582" t="s">
        <v>3777</v>
      </c>
      <c r="G839" s="582" t="s">
        <v>18</v>
      </c>
      <c r="H839" s="582" t="s">
        <v>30</v>
      </c>
      <c r="I839" s="582" t="s">
        <v>3271</v>
      </c>
      <c r="J839" s="592">
        <v>44330</v>
      </c>
      <c r="K839" s="582" t="s">
        <v>4154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6792</v>
      </c>
      <c r="C840" s="551" t="s">
        <v>3221</v>
      </c>
      <c r="D840" s="582" t="s">
        <v>6452</v>
      </c>
      <c r="E840" s="594">
        <v>19000</v>
      </c>
      <c r="F840" s="582" t="s">
        <v>1604</v>
      </c>
      <c r="G840" s="582" t="s">
        <v>18</v>
      </c>
      <c r="H840" s="582" t="s">
        <v>30</v>
      </c>
      <c r="I840" s="582" t="s">
        <v>3271</v>
      </c>
      <c r="J840" s="592">
        <v>44263</v>
      </c>
      <c r="K840" s="582" t="s">
        <v>4143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6793</v>
      </c>
      <c r="C841" s="551" t="s">
        <v>3221</v>
      </c>
      <c r="D841" s="582" t="s">
        <v>6452</v>
      </c>
      <c r="E841" s="594">
        <v>14000</v>
      </c>
      <c r="F841" s="582" t="s">
        <v>6794</v>
      </c>
      <c r="G841" s="582" t="s">
        <v>3223</v>
      </c>
      <c r="H841" s="582" t="s">
        <v>19</v>
      </c>
      <c r="I841" s="582" t="s">
        <v>3224</v>
      </c>
      <c r="J841" s="592">
        <v>43605</v>
      </c>
      <c r="K841" s="582" t="s">
        <v>4158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6690</v>
      </c>
      <c r="C842" s="551" t="s">
        <v>3221</v>
      </c>
      <c r="D842" s="582" t="s">
        <v>6452</v>
      </c>
      <c r="E842" s="594">
        <v>5000</v>
      </c>
      <c r="F842" s="582" t="s">
        <v>579</v>
      </c>
      <c r="G842" s="582" t="s">
        <v>18</v>
      </c>
      <c r="H842" s="582" t="s">
        <v>30</v>
      </c>
      <c r="I842" s="582" t="s">
        <v>93</v>
      </c>
      <c r="J842" s="592">
        <v>44421</v>
      </c>
      <c r="K842" s="582" t="s">
        <v>4143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6779</v>
      </c>
      <c r="C843" s="551" t="s">
        <v>3221</v>
      </c>
      <c r="D843" s="582" t="s">
        <v>6452</v>
      </c>
      <c r="E843" s="594">
        <v>25000</v>
      </c>
      <c r="F843" s="582" t="s">
        <v>3794</v>
      </c>
      <c r="G843" s="582" t="s">
        <v>18</v>
      </c>
      <c r="H843" s="582" t="s">
        <v>30</v>
      </c>
      <c r="I843" s="582" t="s">
        <v>93</v>
      </c>
      <c r="J843" s="592">
        <v>44585</v>
      </c>
      <c r="K843" s="582" t="s">
        <v>4151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6795</v>
      </c>
      <c r="C844" s="551" t="s">
        <v>3221</v>
      </c>
      <c r="D844" s="582" t="s">
        <v>6452</v>
      </c>
      <c r="E844" s="594">
        <v>300000</v>
      </c>
      <c r="F844" s="582" t="s">
        <v>1722</v>
      </c>
      <c r="G844" s="582" t="s">
        <v>18</v>
      </c>
      <c r="H844" s="582" t="s">
        <v>30</v>
      </c>
      <c r="I844" s="582" t="s">
        <v>93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6774</v>
      </c>
      <c r="C845" s="582" t="s">
        <v>17</v>
      </c>
      <c r="D845" s="582" t="s">
        <v>6452</v>
      </c>
      <c r="E845" s="594">
        <v>15000</v>
      </c>
      <c r="F845" s="582" t="s">
        <v>1968</v>
      </c>
      <c r="G845" s="574" t="s">
        <v>18</v>
      </c>
      <c r="H845" s="574" t="s">
        <v>19</v>
      </c>
      <c r="I845" s="574" t="s">
        <v>6775</v>
      </c>
      <c r="J845" s="592">
        <v>44594</v>
      </c>
      <c r="K845" s="617" t="s">
        <v>4151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6599</v>
      </c>
      <c r="C846" s="582" t="s">
        <v>17</v>
      </c>
      <c r="D846" s="582" t="s">
        <v>1350</v>
      </c>
      <c r="E846" s="594">
        <v>2232</v>
      </c>
      <c r="F846" s="575" t="s">
        <v>1355</v>
      </c>
      <c r="G846" s="574" t="s">
        <v>204</v>
      </c>
      <c r="H846" s="574" t="s">
        <v>19</v>
      </c>
      <c r="I846" s="574" t="s">
        <v>4453</v>
      </c>
      <c r="J846" s="612">
        <v>44145</v>
      </c>
      <c r="K846" s="617" t="s">
        <v>4137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6796</v>
      </c>
      <c r="C847" s="582" t="s">
        <v>17</v>
      </c>
      <c r="D847" s="582" t="s">
        <v>283</v>
      </c>
      <c r="E847" s="594">
        <v>129000</v>
      </c>
      <c r="F847" s="575" t="s">
        <v>5280</v>
      </c>
      <c r="G847" s="574" t="s">
        <v>204</v>
      </c>
      <c r="H847" s="582" t="s">
        <v>2304</v>
      </c>
      <c r="I847" s="574" t="s">
        <v>6363</v>
      </c>
      <c r="J847" s="612">
        <v>44216</v>
      </c>
      <c r="K847" s="617" t="s">
        <v>4137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6797</v>
      </c>
      <c r="C848" s="582" t="s">
        <v>17</v>
      </c>
      <c r="D848" s="582" t="s">
        <v>283</v>
      </c>
      <c r="E848" s="594">
        <v>630477</v>
      </c>
      <c r="F848" s="575" t="s">
        <v>5280</v>
      </c>
      <c r="G848" s="574" t="s">
        <v>204</v>
      </c>
      <c r="H848" s="582" t="s">
        <v>2304</v>
      </c>
      <c r="I848" s="574" t="s">
        <v>6363</v>
      </c>
      <c r="J848" s="612">
        <v>44207</v>
      </c>
      <c r="K848" s="617" t="s">
        <v>4191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6798</v>
      </c>
      <c r="C849" s="582" t="s">
        <v>17</v>
      </c>
      <c r="D849" s="582" t="s">
        <v>283</v>
      </c>
      <c r="E849" s="594">
        <v>152856.49</v>
      </c>
      <c r="F849" s="551" t="s">
        <v>4441</v>
      </c>
      <c r="G849" s="574" t="s">
        <v>204</v>
      </c>
      <c r="H849" s="582" t="s">
        <v>2304</v>
      </c>
      <c r="I849" s="574" t="s">
        <v>6363</v>
      </c>
      <c r="J849" s="612">
        <v>44385</v>
      </c>
      <c r="K849" s="617" t="s">
        <v>4137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6799</v>
      </c>
      <c r="C850" s="551" t="s">
        <v>17</v>
      </c>
      <c r="D850" s="582" t="s">
        <v>6452</v>
      </c>
      <c r="E850" s="594">
        <v>22140.93</v>
      </c>
      <c r="F850" s="582" t="s">
        <v>6800</v>
      </c>
      <c r="G850" s="582" t="s">
        <v>18</v>
      </c>
      <c r="H850" s="582" t="s">
        <v>76</v>
      </c>
      <c r="I850" s="582" t="s">
        <v>77</v>
      </c>
      <c r="J850" s="592">
        <v>44656</v>
      </c>
      <c r="K850" s="582" t="s">
        <v>4143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6801</v>
      </c>
      <c r="C851" s="582" t="s">
        <v>17</v>
      </c>
      <c r="D851" s="582" t="s">
        <v>283</v>
      </c>
      <c r="E851" s="594">
        <v>230428.79</v>
      </c>
      <c r="F851" s="643" t="s">
        <v>5742</v>
      </c>
      <c r="G851" s="574" t="s">
        <v>204</v>
      </c>
      <c r="H851" s="582" t="s">
        <v>2304</v>
      </c>
      <c r="I851" s="574" t="s">
        <v>6363</v>
      </c>
      <c r="J851" s="612">
        <v>44294</v>
      </c>
      <c r="K851" s="617" t="s">
        <v>4137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6802</v>
      </c>
      <c r="C852" s="582" t="s">
        <v>17</v>
      </c>
      <c r="D852" s="582" t="s">
        <v>283</v>
      </c>
      <c r="E852" s="594">
        <v>281890.89</v>
      </c>
      <c r="F852" s="582" t="s">
        <v>4623</v>
      </c>
      <c r="G852" s="574" t="s">
        <v>18</v>
      </c>
      <c r="H852" s="574" t="s">
        <v>76</v>
      </c>
      <c r="I852" s="574" t="s">
        <v>88</v>
      </c>
      <c r="J852" s="592">
        <v>44300</v>
      </c>
      <c r="K852" s="617" t="s">
        <v>4143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3221</v>
      </c>
      <c r="D853" s="582" t="s">
        <v>1350</v>
      </c>
      <c r="E853" s="594">
        <v>84500</v>
      </c>
      <c r="F853" s="582" t="s">
        <v>3686</v>
      </c>
      <c r="G853" s="582" t="s">
        <v>3289</v>
      </c>
      <c r="H853" s="582" t="s">
        <v>19</v>
      </c>
      <c r="I853" s="582" t="s">
        <v>3289</v>
      </c>
      <c r="J853" s="592">
        <v>43441</v>
      </c>
      <c r="K853" s="582" t="s">
        <v>4158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6595</v>
      </c>
      <c r="C854" s="551" t="s">
        <v>3221</v>
      </c>
      <c r="D854" s="582" t="s">
        <v>1350</v>
      </c>
      <c r="E854" s="594">
        <v>32277</v>
      </c>
      <c r="F854" s="582" t="s">
        <v>3243</v>
      </c>
      <c r="G854" s="582" t="s">
        <v>3223</v>
      </c>
      <c r="H854" s="582" t="s">
        <v>19</v>
      </c>
      <c r="I854" s="582" t="s">
        <v>3224</v>
      </c>
      <c r="J854" s="592">
        <v>43753</v>
      </c>
      <c r="K854" s="582" t="s">
        <v>4143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6584</v>
      </c>
      <c r="C855" s="551" t="s">
        <v>3221</v>
      </c>
      <c r="D855" s="582" t="s">
        <v>283</v>
      </c>
      <c r="E855" s="594">
        <v>15091.06</v>
      </c>
      <c r="F855" s="582" t="s">
        <v>3626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4143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6783</v>
      </c>
      <c r="C856" s="551" t="s">
        <v>17</v>
      </c>
      <c r="D856" s="582" t="s">
        <v>6452</v>
      </c>
      <c r="E856" s="594">
        <v>31400</v>
      </c>
      <c r="F856" s="582" t="s">
        <v>4188</v>
      </c>
      <c r="G856" s="582" t="s">
        <v>18</v>
      </c>
      <c r="H856" s="582" t="s">
        <v>76</v>
      </c>
      <c r="I856" s="592" t="s">
        <v>77</v>
      </c>
      <c r="J856" s="592">
        <v>44609</v>
      </c>
      <c r="K856" s="582" t="s">
        <v>4154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6519</v>
      </c>
      <c r="C857" s="551" t="s">
        <v>3221</v>
      </c>
      <c r="D857" s="582" t="s">
        <v>6452</v>
      </c>
      <c r="E857" s="594">
        <v>40000</v>
      </c>
      <c r="F857" s="551" t="s">
        <v>6803</v>
      </c>
      <c r="G857" s="582" t="s">
        <v>18</v>
      </c>
      <c r="H857" s="582" t="s">
        <v>30</v>
      </c>
      <c r="I857" s="582" t="s">
        <v>93</v>
      </c>
      <c r="J857" s="592">
        <v>44321</v>
      </c>
      <c r="K857" s="582" t="s">
        <v>4143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6804</v>
      </c>
      <c r="C858" s="551" t="s">
        <v>17</v>
      </c>
      <c r="D858" s="582" t="s">
        <v>283</v>
      </c>
      <c r="E858" s="594">
        <v>171724.96</v>
      </c>
      <c r="F858" s="582" t="s">
        <v>5119</v>
      </c>
      <c r="G858" s="582" t="s">
        <v>18</v>
      </c>
      <c r="H858" s="582" t="s">
        <v>76</v>
      </c>
      <c r="I858" s="592" t="s">
        <v>88</v>
      </c>
      <c r="J858" s="592">
        <v>44274</v>
      </c>
      <c r="K858" s="582" t="s">
        <v>4143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6779</v>
      </c>
      <c r="C859" s="551" t="s">
        <v>3221</v>
      </c>
      <c r="D859" s="582" t="s">
        <v>6452</v>
      </c>
      <c r="E859" s="594">
        <v>25000</v>
      </c>
      <c r="F859" s="551" t="s">
        <v>6805</v>
      </c>
      <c r="G859" s="582" t="s">
        <v>18</v>
      </c>
      <c r="H859" s="582" t="s">
        <v>30</v>
      </c>
      <c r="I859" s="582" t="s">
        <v>93</v>
      </c>
      <c r="J859" s="592">
        <v>44263</v>
      </c>
      <c r="K859" s="582" t="s">
        <v>4154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6806</v>
      </c>
      <c r="C860" s="551" t="s">
        <v>17</v>
      </c>
      <c r="D860" s="582" t="s">
        <v>283</v>
      </c>
      <c r="E860" s="594">
        <v>221711.79</v>
      </c>
      <c r="F860" s="582" t="s">
        <v>4334</v>
      </c>
      <c r="G860" s="582" t="s">
        <v>18</v>
      </c>
      <c r="H860" s="582" t="s">
        <v>2304</v>
      </c>
      <c r="I860" s="592" t="s">
        <v>6363</v>
      </c>
      <c r="J860" s="592">
        <v>44252</v>
      </c>
      <c r="K860" s="582" t="s">
        <v>4137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6807</v>
      </c>
      <c r="C861" s="551" t="s">
        <v>3221</v>
      </c>
      <c r="D861" s="582" t="s">
        <v>6452</v>
      </c>
      <c r="E861" s="594">
        <v>31000</v>
      </c>
      <c r="F861" s="551" t="s">
        <v>6808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4137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6809</v>
      </c>
      <c r="C862" s="551" t="s">
        <v>3221</v>
      </c>
      <c r="D862" s="582" t="s">
        <v>6452</v>
      </c>
      <c r="E862" s="594">
        <v>105000</v>
      </c>
      <c r="F862" s="582" t="s">
        <v>1325</v>
      </c>
      <c r="G862" s="582" t="s">
        <v>18</v>
      </c>
      <c r="H862" s="582" t="s">
        <v>30</v>
      </c>
      <c r="I862" s="592" t="s">
        <v>727</v>
      </c>
      <c r="J862" s="592">
        <v>44677</v>
      </c>
      <c r="K862" s="582" t="s">
        <v>4151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6774</v>
      </c>
      <c r="C863" s="551" t="s">
        <v>17</v>
      </c>
      <c r="D863" s="582" t="s">
        <v>6452</v>
      </c>
      <c r="E863" s="594">
        <v>25000</v>
      </c>
      <c r="F863" s="582" t="s">
        <v>1968</v>
      </c>
      <c r="G863" s="582" t="s">
        <v>18</v>
      </c>
      <c r="H863" s="582" t="s">
        <v>19</v>
      </c>
      <c r="I863" s="592" t="s">
        <v>5385</v>
      </c>
      <c r="J863" s="592">
        <v>44594</v>
      </c>
      <c r="K863" s="582" t="s">
        <v>4151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6810</v>
      </c>
      <c r="C864" s="551" t="s">
        <v>3221</v>
      </c>
      <c r="D864" s="582" t="s">
        <v>6452</v>
      </c>
      <c r="E864" s="594">
        <v>15000</v>
      </c>
      <c r="F864" s="551" t="s">
        <v>3434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4143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6582</v>
      </c>
      <c r="C865" s="551" t="s">
        <v>3221</v>
      </c>
      <c r="D865" s="582" t="s">
        <v>6452</v>
      </c>
      <c r="E865" s="594">
        <v>24500</v>
      </c>
      <c r="F865" s="551" t="s">
        <v>6811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4154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6812</v>
      </c>
      <c r="C866" s="425" t="s">
        <v>3221</v>
      </c>
      <c r="D866" s="582" t="s">
        <v>283</v>
      </c>
      <c r="E866" s="605" t="s">
        <v>6813</v>
      </c>
      <c r="F866" s="582" t="s">
        <v>3587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4143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6814</v>
      </c>
      <c r="C867" s="551" t="s">
        <v>17</v>
      </c>
      <c r="D867" s="582" t="s">
        <v>283</v>
      </c>
      <c r="E867" s="594">
        <v>2966054.05</v>
      </c>
      <c r="F867" s="582" t="s">
        <v>4358</v>
      </c>
      <c r="G867" s="582" t="s">
        <v>18</v>
      </c>
      <c r="H867" s="582" t="s">
        <v>2304</v>
      </c>
      <c r="I867" s="592" t="s">
        <v>6363</v>
      </c>
      <c r="J867" s="592">
        <v>44426</v>
      </c>
      <c r="K867" s="582" t="s">
        <v>4360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6670</v>
      </c>
      <c r="C868" s="551" t="s">
        <v>17</v>
      </c>
      <c r="D868" s="582" t="s">
        <v>283</v>
      </c>
      <c r="E868" s="594">
        <v>2132.5500000000002</v>
      </c>
      <c r="F868" s="582" t="s">
        <v>4358</v>
      </c>
      <c r="G868" s="582" t="s">
        <v>18</v>
      </c>
      <c r="H868" s="582" t="s">
        <v>2304</v>
      </c>
      <c r="I868" s="592" t="s">
        <v>6363</v>
      </c>
      <c r="J868" s="592">
        <v>44204</v>
      </c>
      <c r="K868" s="582" t="s">
        <v>4359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6591</v>
      </c>
      <c r="C869" s="551" t="s">
        <v>17</v>
      </c>
      <c r="D869" s="582" t="s">
        <v>283</v>
      </c>
      <c r="E869" s="594">
        <v>2832.67</v>
      </c>
      <c r="F869" s="582" t="s">
        <v>4284</v>
      </c>
      <c r="G869" s="582" t="s">
        <v>18</v>
      </c>
      <c r="H869" s="582" t="s">
        <v>2304</v>
      </c>
      <c r="I869" s="592" t="s">
        <v>6363</v>
      </c>
      <c r="J869" s="592">
        <v>44298</v>
      </c>
      <c r="K869" s="582" t="s">
        <v>4154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6815</v>
      </c>
      <c r="C870" s="551" t="s">
        <v>17</v>
      </c>
      <c r="D870" s="582" t="s">
        <v>283</v>
      </c>
      <c r="E870" s="594">
        <v>815208.64</v>
      </c>
      <c r="F870" s="582" t="s">
        <v>4403</v>
      </c>
      <c r="G870" s="582" t="s">
        <v>18</v>
      </c>
      <c r="H870" s="582" t="s">
        <v>76</v>
      </c>
      <c r="I870" s="592" t="s">
        <v>6363</v>
      </c>
      <c r="J870" s="592">
        <v>44445</v>
      </c>
      <c r="K870" s="582" t="s">
        <v>4360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3973</v>
      </c>
      <c r="C871" s="551" t="s">
        <v>3950</v>
      </c>
      <c r="D871" s="582" t="s">
        <v>6452</v>
      </c>
      <c r="E871" s="594">
        <v>3000</v>
      </c>
      <c r="F871" s="582" t="s">
        <v>3972</v>
      </c>
      <c r="G871" s="582" t="s">
        <v>18</v>
      </c>
      <c r="H871" s="582" t="s">
        <v>18</v>
      </c>
      <c r="I871" s="592" t="s">
        <v>6356</v>
      </c>
      <c r="J871" s="592">
        <v>44062</v>
      </c>
      <c r="K871" s="582" t="s">
        <v>4143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6786</v>
      </c>
      <c r="C872" s="551" t="s">
        <v>3221</v>
      </c>
      <c r="D872" s="582" t="s">
        <v>1350</v>
      </c>
      <c r="E872" s="594">
        <v>119000</v>
      </c>
      <c r="F872" s="551" t="s">
        <v>3777</v>
      </c>
      <c r="G872" s="582" t="s">
        <v>18</v>
      </c>
      <c r="H872" s="582" t="s">
        <v>30</v>
      </c>
      <c r="I872" s="582" t="s">
        <v>3271</v>
      </c>
      <c r="J872" s="592">
        <v>44199</v>
      </c>
      <c r="K872" s="592" t="s">
        <v>4154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6816</v>
      </c>
      <c r="C873" s="551" t="s">
        <v>17</v>
      </c>
      <c r="D873" s="582" t="s">
        <v>6452</v>
      </c>
      <c r="E873" s="594">
        <v>50000</v>
      </c>
      <c r="F873" s="551" t="s">
        <v>2305</v>
      </c>
      <c r="G873" s="582" t="s">
        <v>18</v>
      </c>
      <c r="H873" s="582" t="s">
        <v>76</v>
      </c>
      <c r="I873" s="582" t="s">
        <v>77</v>
      </c>
      <c r="J873" s="592">
        <v>44614</v>
      </c>
      <c r="K873" s="582" t="s">
        <v>4143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6817</v>
      </c>
      <c r="C874" s="551" t="s">
        <v>3221</v>
      </c>
      <c r="D874" s="582" t="s">
        <v>6452</v>
      </c>
      <c r="E874" s="594">
        <v>33000</v>
      </c>
      <c r="F874" s="551" t="s">
        <v>6818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4154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6819</v>
      </c>
      <c r="C875" s="551" t="s">
        <v>17</v>
      </c>
      <c r="D875" s="582" t="s">
        <v>6452</v>
      </c>
      <c r="E875" s="594">
        <v>129700</v>
      </c>
      <c r="F875" s="551" t="s">
        <v>5452</v>
      </c>
      <c r="G875" s="582" t="s">
        <v>204</v>
      </c>
      <c r="H875" s="582" t="s">
        <v>19</v>
      </c>
      <c r="I875" s="582" t="s">
        <v>4477</v>
      </c>
      <c r="J875" s="592">
        <v>44320</v>
      </c>
      <c r="K875" s="582" t="s">
        <v>4137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6458</v>
      </c>
      <c r="C876" s="551" t="s">
        <v>3221</v>
      </c>
      <c r="D876" s="582" t="s">
        <v>6452</v>
      </c>
      <c r="E876" s="594">
        <v>6000</v>
      </c>
      <c r="F876" s="551" t="s">
        <v>3487</v>
      </c>
      <c r="G876" s="582" t="s">
        <v>3223</v>
      </c>
      <c r="H876" s="582" t="s">
        <v>19</v>
      </c>
      <c r="I876" s="582" t="s">
        <v>3224</v>
      </c>
      <c r="J876" s="592">
        <v>43703</v>
      </c>
      <c r="K876" s="592" t="s">
        <v>4537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6820</v>
      </c>
      <c r="C877" s="551" t="s">
        <v>17</v>
      </c>
      <c r="D877" s="582" t="s">
        <v>283</v>
      </c>
      <c r="E877" s="594">
        <v>66169.95</v>
      </c>
      <c r="F877" s="582" t="s">
        <v>4193</v>
      </c>
      <c r="G877" s="582" t="s">
        <v>18</v>
      </c>
      <c r="H877" s="582" t="s">
        <v>76</v>
      </c>
      <c r="I877" s="592" t="s">
        <v>88</v>
      </c>
      <c r="J877" s="592">
        <v>44547</v>
      </c>
      <c r="K877" s="582" t="s">
        <v>4158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6821</v>
      </c>
      <c r="C878" s="551" t="s">
        <v>17</v>
      </c>
      <c r="D878" s="582" t="s">
        <v>283</v>
      </c>
      <c r="E878" s="594">
        <v>154271.19</v>
      </c>
      <c r="F878" s="582" t="s">
        <v>5041</v>
      </c>
      <c r="G878" s="582" t="s">
        <v>18</v>
      </c>
      <c r="H878" s="582" t="s">
        <v>19</v>
      </c>
      <c r="I878" s="592" t="s">
        <v>1889</v>
      </c>
      <c r="J878" s="592">
        <v>44389</v>
      </c>
      <c r="K878" s="582" t="s">
        <v>4137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6822</v>
      </c>
      <c r="C879" s="551" t="s">
        <v>17</v>
      </c>
      <c r="D879" s="582" t="s">
        <v>6452</v>
      </c>
      <c r="E879" s="594">
        <v>20000</v>
      </c>
      <c r="F879" s="582" t="s">
        <v>5310</v>
      </c>
      <c r="G879" s="582" t="s">
        <v>18</v>
      </c>
      <c r="H879" s="582" t="s">
        <v>19</v>
      </c>
      <c r="I879" s="592" t="s">
        <v>3984</v>
      </c>
      <c r="J879" s="592">
        <v>44424</v>
      </c>
      <c r="K879" s="582" t="s">
        <v>4154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6523</v>
      </c>
      <c r="C880" s="551" t="s">
        <v>17</v>
      </c>
      <c r="D880" s="582" t="s">
        <v>6452</v>
      </c>
      <c r="E880" s="594">
        <v>25000</v>
      </c>
      <c r="F880" s="582" t="s">
        <v>4721</v>
      </c>
      <c r="G880" s="582" t="s">
        <v>204</v>
      </c>
      <c r="H880" s="582" t="s">
        <v>19</v>
      </c>
      <c r="I880" s="592" t="s">
        <v>4211</v>
      </c>
      <c r="J880" s="592">
        <v>44263</v>
      </c>
      <c r="K880" s="582" t="s">
        <v>4143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6799</v>
      </c>
      <c r="C881" s="551" t="s">
        <v>17</v>
      </c>
      <c r="D881" s="582" t="s">
        <v>6452</v>
      </c>
      <c r="E881" s="594">
        <v>10000</v>
      </c>
      <c r="F881" s="551" t="s">
        <v>6800</v>
      </c>
      <c r="G881" s="582" t="s">
        <v>18</v>
      </c>
      <c r="H881" s="582" t="s">
        <v>76</v>
      </c>
      <c r="I881" s="582" t="s">
        <v>77</v>
      </c>
      <c r="J881" s="592">
        <v>44656</v>
      </c>
      <c r="K881" s="582" t="s">
        <v>4143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6452</v>
      </c>
      <c r="E882" s="594">
        <v>1000</v>
      </c>
      <c r="F882" s="551" t="s">
        <v>5192</v>
      </c>
      <c r="G882" s="582" t="s">
        <v>204</v>
      </c>
      <c r="H882" s="582" t="s">
        <v>19</v>
      </c>
      <c r="I882" s="582" t="s">
        <v>4196</v>
      </c>
      <c r="J882" s="592">
        <v>44579</v>
      </c>
      <c r="K882" s="582" t="s">
        <v>4499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6553</v>
      </c>
      <c r="C883" s="551" t="s">
        <v>17</v>
      </c>
      <c r="D883" s="582" t="s">
        <v>6452</v>
      </c>
      <c r="E883" s="594">
        <v>5000</v>
      </c>
      <c r="F883" s="551" t="s">
        <v>5436</v>
      </c>
      <c r="G883" s="582" t="s">
        <v>204</v>
      </c>
      <c r="H883" s="582" t="s">
        <v>19</v>
      </c>
      <c r="I883" s="582" t="s">
        <v>4820</v>
      </c>
      <c r="J883" s="592">
        <v>44180</v>
      </c>
      <c r="K883" s="582" t="s">
        <v>4143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6767</v>
      </c>
      <c r="C884" s="551" t="s">
        <v>3221</v>
      </c>
      <c r="D884" s="582" t="s">
        <v>6452</v>
      </c>
      <c r="E884" s="594">
        <v>62000</v>
      </c>
      <c r="F884" s="551" t="s">
        <v>6823</v>
      </c>
      <c r="G884" s="582" t="s">
        <v>3223</v>
      </c>
      <c r="H884" s="582" t="s">
        <v>19</v>
      </c>
      <c r="I884" s="582" t="s">
        <v>3224</v>
      </c>
      <c r="J884" s="592">
        <v>43811</v>
      </c>
      <c r="K884" s="582" t="s">
        <v>4154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6824</v>
      </c>
      <c r="C885" s="551" t="s">
        <v>17</v>
      </c>
      <c r="D885" s="582" t="s">
        <v>1350</v>
      </c>
      <c r="E885" s="594">
        <v>581895.17000000004</v>
      </c>
      <c r="F885" s="551" t="s">
        <v>4157</v>
      </c>
      <c r="G885" s="582" t="s">
        <v>18</v>
      </c>
      <c r="H885" s="582" t="s">
        <v>76</v>
      </c>
      <c r="I885" s="582" t="s">
        <v>5605</v>
      </c>
      <c r="J885" s="592">
        <v>44084</v>
      </c>
      <c r="K885" s="582" t="s">
        <v>4158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6825</v>
      </c>
      <c r="C886" s="551" t="s">
        <v>17</v>
      </c>
      <c r="D886" s="582" t="s">
        <v>6452</v>
      </c>
      <c r="E886" s="594">
        <v>10000</v>
      </c>
      <c r="F886" s="551" t="s">
        <v>5086</v>
      </c>
      <c r="G886" s="582" t="s">
        <v>18</v>
      </c>
      <c r="H886" s="582" t="s">
        <v>76</v>
      </c>
      <c r="I886" s="582" t="s">
        <v>229</v>
      </c>
      <c r="J886" s="592">
        <v>44645</v>
      </c>
      <c r="K886" s="582" t="s">
        <v>4151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6586</v>
      </c>
      <c r="C887" s="551" t="s">
        <v>3221</v>
      </c>
      <c r="D887" s="582" t="s">
        <v>6452</v>
      </c>
      <c r="E887" s="594">
        <v>15000</v>
      </c>
      <c r="F887" s="551" t="s">
        <v>6826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4143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6630</v>
      </c>
      <c r="C888" s="551" t="s">
        <v>3221</v>
      </c>
      <c r="D888" s="582" t="s">
        <v>6452</v>
      </c>
      <c r="E888" s="594">
        <v>911.9</v>
      </c>
      <c r="F888" s="551" t="s">
        <v>864</v>
      </c>
      <c r="G888" s="582" t="s">
        <v>18</v>
      </c>
      <c r="H888" s="582" t="s">
        <v>30</v>
      </c>
      <c r="I888" s="582" t="s">
        <v>93</v>
      </c>
      <c r="J888" s="592">
        <v>44280</v>
      </c>
      <c r="K888" s="582" t="s">
        <v>4143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75</v>
      </c>
      <c r="C889" s="551" t="s">
        <v>17</v>
      </c>
      <c r="D889" s="582" t="s">
        <v>6452</v>
      </c>
      <c r="E889" s="594">
        <v>146000</v>
      </c>
      <c r="F889" s="551" t="s">
        <v>4839</v>
      </c>
      <c r="G889" s="582" t="s">
        <v>18</v>
      </c>
      <c r="H889" s="582" t="s">
        <v>76</v>
      </c>
      <c r="I889" s="582" t="s">
        <v>77</v>
      </c>
      <c r="J889" s="592">
        <v>44615</v>
      </c>
      <c r="K889" s="582" t="s">
        <v>4143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6827</v>
      </c>
      <c r="C890" s="551" t="s">
        <v>17</v>
      </c>
      <c r="D890" s="582" t="s">
        <v>283</v>
      </c>
      <c r="E890" s="594">
        <v>114850.92</v>
      </c>
      <c r="F890" s="551" t="s">
        <v>4757</v>
      </c>
      <c r="G890" s="582" t="s">
        <v>18</v>
      </c>
      <c r="H890" s="582" t="s">
        <v>76</v>
      </c>
      <c r="I890" s="582" t="s">
        <v>88</v>
      </c>
      <c r="J890" s="592">
        <v>44462</v>
      </c>
      <c r="K890" s="582" t="s">
        <v>4143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6828</v>
      </c>
      <c r="C891" s="551" t="s">
        <v>17</v>
      </c>
      <c r="D891" s="582" t="s">
        <v>6452</v>
      </c>
      <c r="E891" s="594">
        <v>100000</v>
      </c>
      <c r="F891" s="551" t="s">
        <v>6829</v>
      </c>
      <c r="G891" s="582" t="s">
        <v>18</v>
      </c>
      <c r="H891" s="582" t="s">
        <v>76</v>
      </c>
      <c r="I891" s="592" t="s">
        <v>6438</v>
      </c>
      <c r="J891" s="592">
        <v>44454</v>
      </c>
      <c r="K891" s="582" t="s">
        <v>4143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6615</v>
      </c>
      <c r="C892" s="551" t="s">
        <v>3221</v>
      </c>
      <c r="D892" s="582" t="s">
        <v>6452</v>
      </c>
      <c r="E892" s="594">
        <v>100000</v>
      </c>
      <c r="F892" s="551" t="s">
        <v>6830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4154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6764</v>
      </c>
      <c r="C893" s="551" t="s">
        <v>3221</v>
      </c>
      <c r="D893" s="582" t="s">
        <v>6452</v>
      </c>
      <c r="E893" s="594">
        <v>20000</v>
      </c>
      <c r="F893" s="551" t="s">
        <v>3562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4154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6831</v>
      </c>
      <c r="C894" s="425" t="s">
        <v>3221</v>
      </c>
      <c r="D894" s="582" t="s">
        <v>283</v>
      </c>
      <c r="E894" s="605" t="s">
        <v>6832</v>
      </c>
      <c r="F894" s="582" t="s">
        <v>3373</v>
      </c>
      <c r="G894" s="592" t="s">
        <v>18</v>
      </c>
      <c r="H894" s="592" t="s">
        <v>30</v>
      </c>
      <c r="I894" s="592" t="s">
        <v>93</v>
      </c>
      <c r="J894" s="592">
        <v>44263</v>
      </c>
      <c r="K894" s="592" t="s">
        <v>4158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6833</v>
      </c>
      <c r="C895" s="551" t="s">
        <v>3221</v>
      </c>
      <c r="D895" s="582" t="s">
        <v>6452</v>
      </c>
      <c r="E895" s="594">
        <v>62000</v>
      </c>
      <c r="F895" s="582" t="s">
        <v>3571</v>
      </c>
      <c r="G895" s="582" t="s">
        <v>3289</v>
      </c>
      <c r="H895" s="582" t="s">
        <v>19</v>
      </c>
      <c r="I895" s="592" t="s">
        <v>3289</v>
      </c>
      <c r="J895" s="592">
        <v>43439</v>
      </c>
      <c r="K895" s="582" t="s">
        <v>4158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3973</v>
      </c>
      <c r="C896" s="551" t="s">
        <v>3950</v>
      </c>
      <c r="D896" s="582" t="s">
        <v>6452</v>
      </c>
      <c r="E896" s="594">
        <v>3000</v>
      </c>
      <c r="F896" s="551" t="s">
        <v>3972</v>
      </c>
      <c r="G896" s="582" t="s">
        <v>18</v>
      </c>
      <c r="H896" s="582" t="s">
        <v>18</v>
      </c>
      <c r="I896" s="592" t="s">
        <v>6356</v>
      </c>
      <c r="J896" s="592">
        <v>44062</v>
      </c>
      <c r="K896" s="582" t="s">
        <v>4143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6834</v>
      </c>
      <c r="C897" s="644" t="s">
        <v>17</v>
      </c>
      <c r="D897" s="645" t="s">
        <v>1350</v>
      </c>
      <c r="E897" s="646">
        <v>118629.88</v>
      </c>
      <c r="F897" s="644" t="s">
        <v>4718</v>
      </c>
      <c r="G897" s="645" t="s">
        <v>18</v>
      </c>
      <c r="H897" s="645" t="s">
        <v>19</v>
      </c>
      <c r="I897" s="645" t="s">
        <v>4026</v>
      </c>
      <c r="J897" s="647">
        <v>44405</v>
      </c>
      <c r="K897" s="645" t="s">
        <v>4158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6596</v>
      </c>
      <c r="C898" s="551" t="s">
        <v>3221</v>
      </c>
      <c r="D898" s="582" t="s">
        <v>6452</v>
      </c>
      <c r="E898" s="594">
        <v>31000</v>
      </c>
      <c r="F898" s="551" t="s">
        <v>1501</v>
      </c>
      <c r="G898" s="582" t="s">
        <v>18</v>
      </c>
      <c r="H898" s="582" t="s">
        <v>30</v>
      </c>
      <c r="I898" s="582" t="s">
        <v>93</v>
      </c>
      <c r="J898" s="592">
        <v>44319</v>
      </c>
      <c r="K898" s="582" t="s">
        <v>4143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6720</v>
      </c>
      <c r="C899" s="551" t="s">
        <v>3221</v>
      </c>
      <c r="D899" s="582" t="s">
        <v>6452</v>
      </c>
      <c r="E899" s="594">
        <v>15000</v>
      </c>
      <c r="F899" s="551" t="s">
        <v>6835</v>
      </c>
      <c r="G899" s="582" t="s">
        <v>18</v>
      </c>
      <c r="H899" s="582" t="s">
        <v>30</v>
      </c>
      <c r="I899" s="582" t="s">
        <v>93</v>
      </c>
      <c r="J899" s="592">
        <v>44323</v>
      </c>
      <c r="K899" s="582" t="s">
        <v>4191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6836</v>
      </c>
      <c r="C900" s="551" t="s">
        <v>3221</v>
      </c>
      <c r="D900" s="582" t="s">
        <v>6452</v>
      </c>
      <c r="E900" s="594">
        <v>75000</v>
      </c>
      <c r="F900" s="551" t="s">
        <v>6837</v>
      </c>
      <c r="G900" s="582" t="s">
        <v>18</v>
      </c>
      <c r="H900" s="582" t="s">
        <v>30</v>
      </c>
      <c r="I900" s="582" t="s">
        <v>3271</v>
      </c>
      <c r="J900" s="592">
        <v>44644</v>
      </c>
      <c r="K900" s="582" t="s">
        <v>4154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6838</v>
      </c>
      <c r="C901" s="551" t="s">
        <v>3221</v>
      </c>
      <c r="D901" s="582" t="s">
        <v>6452</v>
      </c>
      <c r="E901" s="594">
        <v>31000</v>
      </c>
      <c r="F901" s="551" t="s">
        <v>6839</v>
      </c>
      <c r="G901" s="582" t="s">
        <v>18</v>
      </c>
      <c r="H901" s="582" t="s">
        <v>30</v>
      </c>
      <c r="I901" s="582" t="s">
        <v>3271</v>
      </c>
      <c r="J901" s="592">
        <v>44568</v>
      </c>
      <c r="K901" s="582" t="s">
        <v>4151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6840</v>
      </c>
      <c r="C902" s="551" t="s">
        <v>17</v>
      </c>
      <c r="D902" s="617" t="s">
        <v>283</v>
      </c>
      <c r="E902" s="618">
        <v>288923.90000000002</v>
      </c>
      <c r="F902" s="551" t="s">
        <v>6841</v>
      </c>
      <c r="G902" s="617" t="s">
        <v>18</v>
      </c>
      <c r="H902" s="617" t="s">
        <v>76</v>
      </c>
      <c r="I902" s="617" t="s">
        <v>4483</v>
      </c>
      <c r="J902" s="616">
        <v>44398</v>
      </c>
      <c r="K902" s="551" t="s">
        <v>4151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6659</v>
      </c>
      <c r="C903" s="551" t="s">
        <v>3221</v>
      </c>
      <c r="D903" s="582" t="s">
        <v>283</v>
      </c>
      <c r="E903" s="594">
        <v>7399239.3600000003</v>
      </c>
      <c r="F903" s="574" t="s">
        <v>3520</v>
      </c>
      <c r="G903" s="574" t="s">
        <v>3289</v>
      </c>
      <c r="H903" s="574" t="s">
        <v>19</v>
      </c>
      <c r="I903" s="574" t="s">
        <v>3289</v>
      </c>
      <c r="J903" s="615">
        <v>44021</v>
      </c>
      <c r="K903" s="575" t="s">
        <v>4143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6842</v>
      </c>
      <c r="C904" s="551" t="s">
        <v>3221</v>
      </c>
      <c r="D904" s="582" t="s">
        <v>283</v>
      </c>
      <c r="E904" s="594">
        <v>4668228.6100000003</v>
      </c>
      <c r="F904" s="574" t="s">
        <v>3520</v>
      </c>
      <c r="G904" s="574" t="s">
        <v>3289</v>
      </c>
      <c r="H904" s="574" t="s">
        <v>19</v>
      </c>
      <c r="I904" s="574" t="s">
        <v>3289</v>
      </c>
      <c r="J904" s="615">
        <v>44029</v>
      </c>
      <c r="K904" s="575" t="s">
        <v>4158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6666</v>
      </c>
      <c r="C905" s="551" t="s">
        <v>17</v>
      </c>
      <c r="D905" s="582" t="s">
        <v>283</v>
      </c>
      <c r="E905" s="594">
        <v>160249.53</v>
      </c>
      <c r="F905" s="551" t="s">
        <v>4280</v>
      </c>
      <c r="G905" s="582" t="s">
        <v>204</v>
      </c>
      <c r="H905" s="582" t="s">
        <v>19</v>
      </c>
      <c r="I905" s="582" t="s">
        <v>3977</v>
      </c>
      <c r="J905" s="592">
        <v>44362</v>
      </c>
      <c r="K905" s="582" t="s">
        <v>4154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6843</v>
      </c>
      <c r="C906" s="551" t="s">
        <v>17</v>
      </c>
      <c r="D906" s="582" t="s">
        <v>283</v>
      </c>
      <c r="E906" s="594">
        <v>128785.37</v>
      </c>
      <c r="F906" s="551" t="s">
        <v>6844</v>
      </c>
      <c r="G906" s="582" t="s">
        <v>18</v>
      </c>
      <c r="H906" s="582" t="s">
        <v>76</v>
      </c>
      <c r="I906" s="582" t="s">
        <v>88</v>
      </c>
      <c r="J906" s="592">
        <v>44355</v>
      </c>
      <c r="K906" s="575" t="s">
        <v>4151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6845</v>
      </c>
      <c r="C907" s="551" t="s">
        <v>17</v>
      </c>
      <c r="D907" s="582" t="s">
        <v>283</v>
      </c>
      <c r="E907" s="594">
        <v>158853.29</v>
      </c>
      <c r="F907" s="551" t="s">
        <v>5675</v>
      </c>
      <c r="G907" s="574" t="s">
        <v>18</v>
      </c>
      <c r="H907" s="574" t="s">
        <v>76</v>
      </c>
      <c r="I907" s="574" t="s">
        <v>88</v>
      </c>
      <c r="J907" s="615">
        <v>44229</v>
      </c>
      <c r="K907" s="575" t="s">
        <v>4137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6816</v>
      </c>
      <c r="C908" s="551" t="s">
        <v>17</v>
      </c>
      <c r="D908" s="582" t="s">
        <v>6452</v>
      </c>
      <c r="E908" s="594">
        <v>11329.01</v>
      </c>
      <c r="F908" s="551" t="s">
        <v>2305</v>
      </c>
      <c r="G908" s="574" t="s">
        <v>18</v>
      </c>
      <c r="H908" s="574" t="s">
        <v>76</v>
      </c>
      <c r="I908" s="574" t="s">
        <v>77</v>
      </c>
      <c r="J908" s="615">
        <v>44614</v>
      </c>
      <c r="K908" s="575" t="s">
        <v>4143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3221</v>
      </c>
      <c r="D909" s="582" t="s">
        <v>6452</v>
      </c>
      <c r="E909" s="594">
        <v>100000</v>
      </c>
      <c r="F909" s="551" t="s">
        <v>3343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4143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6519</v>
      </c>
      <c r="C910" s="551" t="s">
        <v>3221</v>
      </c>
      <c r="D910" s="582" t="s">
        <v>6452</v>
      </c>
      <c r="E910" s="594">
        <v>40000</v>
      </c>
      <c r="F910" s="551" t="s">
        <v>6803</v>
      </c>
      <c r="G910" s="574" t="s">
        <v>18</v>
      </c>
      <c r="H910" s="574" t="s">
        <v>30</v>
      </c>
      <c r="I910" s="574" t="s">
        <v>93</v>
      </c>
      <c r="J910" s="615">
        <v>44321</v>
      </c>
      <c r="K910" s="575" t="s">
        <v>4143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6779</v>
      </c>
      <c r="C911" s="551" t="s">
        <v>3221</v>
      </c>
      <c r="D911" s="582" t="s">
        <v>6452</v>
      </c>
      <c r="E911" s="594">
        <v>25000</v>
      </c>
      <c r="F911" s="551" t="s">
        <v>6805</v>
      </c>
      <c r="G911" s="574" t="s">
        <v>18</v>
      </c>
      <c r="H911" s="574" t="s">
        <v>30</v>
      </c>
      <c r="I911" s="574" t="s">
        <v>93</v>
      </c>
      <c r="J911" s="615">
        <v>44263</v>
      </c>
      <c r="K911" s="575" t="s">
        <v>4154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6793</v>
      </c>
      <c r="C912" s="551" t="s">
        <v>3221</v>
      </c>
      <c r="D912" s="582" t="s">
        <v>6452</v>
      </c>
      <c r="E912" s="594">
        <v>14000</v>
      </c>
      <c r="F912" s="551" t="s">
        <v>3524</v>
      </c>
      <c r="G912" s="574" t="s">
        <v>3223</v>
      </c>
      <c r="H912" s="574" t="s">
        <v>19</v>
      </c>
      <c r="I912" s="574" t="s">
        <v>3224</v>
      </c>
      <c r="J912" s="615">
        <v>43605</v>
      </c>
      <c r="K912" s="575" t="s">
        <v>4158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6846</v>
      </c>
      <c r="C913" s="551" t="s">
        <v>17</v>
      </c>
      <c r="D913" s="582" t="s">
        <v>283</v>
      </c>
      <c r="E913" s="594">
        <v>398221.67</v>
      </c>
      <c r="F913" s="551" t="s">
        <v>4733</v>
      </c>
      <c r="G913" s="574" t="s">
        <v>18</v>
      </c>
      <c r="H913" s="574" t="s">
        <v>76</v>
      </c>
      <c r="I913" s="574" t="s">
        <v>4483</v>
      </c>
      <c r="J913" s="615">
        <v>44454</v>
      </c>
      <c r="K913" s="575" t="s">
        <v>4151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1350</v>
      </c>
      <c r="E914" s="594">
        <v>83984.540000000008</v>
      </c>
      <c r="F914" s="551" t="s">
        <v>5452</v>
      </c>
      <c r="G914" s="574" t="s">
        <v>204</v>
      </c>
      <c r="H914" s="574" t="s">
        <v>19</v>
      </c>
      <c r="I914" s="574" t="s">
        <v>4477</v>
      </c>
      <c r="J914" s="615">
        <v>44320</v>
      </c>
      <c r="K914" s="575" t="s">
        <v>4137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6847</v>
      </c>
      <c r="C915" s="551" t="s">
        <v>17</v>
      </c>
      <c r="D915" s="582" t="s">
        <v>6452</v>
      </c>
      <c r="E915" s="594">
        <v>60000</v>
      </c>
      <c r="F915" s="551" t="s">
        <v>6848</v>
      </c>
      <c r="G915" s="574" t="s">
        <v>18</v>
      </c>
      <c r="H915" s="574" t="s">
        <v>19</v>
      </c>
      <c r="I915" s="574" t="s">
        <v>3371</v>
      </c>
      <c r="J915" s="615">
        <v>44294</v>
      </c>
      <c r="K915" s="575" t="s">
        <v>4842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283</v>
      </c>
      <c r="E916" s="594">
        <v>46583.9</v>
      </c>
      <c r="F916" s="551" t="s">
        <v>4619</v>
      </c>
      <c r="G916" s="574" t="s">
        <v>18</v>
      </c>
      <c r="H916" s="574" t="s">
        <v>76</v>
      </c>
      <c r="I916" s="574" t="s">
        <v>88</v>
      </c>
      <c r="J916" s="615">
        <v>44421</v>
      </c>
      <c r="K916" s="575" t="s">
        <v>4137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283</v>
      </c>
      <c r="E917" s="594">
        <v>1122976.82</v>
      </c>
      <c r="F917" s="551" t="s">
        <v>5634</v>
      </c>
      <c r="G917" s="574" t="s">
        <v>18</v>
      </c>
      <c r="H917" s="574" t="s">
        <v>76</v>
      </c>
      <c r="I917" s="574" t="s">
        <v>4483</v>
      </c>
      <c r="J917" s="615">
        <v>44454</v>
      </c>
      <c r="K917" s="575" t="s">
        <v>4151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6849</v>
      </c>
      <c r="C918" s="551" t="s">
        <v>17</v>
      </c>
      <c r="D918" s="582" t="s">
        <v>6452</v>
      </c>
      <c r="E918" s="594">
        <v>50000.87</v>
      </c>
      <c r="F918" s="551" t="s">
        <v>2122</v>
      </c>
      <c r="G918" s="574" t="s">
        <v>18</v>
      </c>
      <c r="H918" s="574" t="s">
        <v>76</v>
      </c>
      <c r="I918" s="574" t="s">
        <v>88</v>
      </c>
      <c r="J918" s="615">
        <v>44379</v>
      </c>
      <c r="K918" s="575" t="s">
        <v>4137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6452</v>
      </c>
      <c r="E919" s="594">
        <v>10000</v>
      </c>
      <c r="F919" s="551" t="s">
        <v>4721</v>
      </c>
      <c r="G919" s="574" t="s">
        <v>204</v>
      </c>
      <c r="H919" s="574" t="s">
        <v>19</v>
      </c>
      <c r="I919" s="574" t="s">
        <v>4211</v>
      </c>
      <c r="J919" s="615">
        <v>44263</v>
      </c>
      <c r="K919" s="575" t="s">
        <v>4143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6631</v>
      </c>
      <c r="C920" s="551" t="s">
        <v>3221</v>
      </c>
      <c r="D920" s="582" t="s">
        <v>6452</v>
      </c>
      <c r="E920" s="594">
        <v>10000</v>
      </c>
      <c r="F920" s="574" t="s">
        <v>1071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4137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6720</v>
      </c>
      <c r="C921" s="551" t="s">
        <v>3221</v>
      </c>
      <c r="D921" s="582" t="s">
        <v>6452</v>
      </c>
      <c r="E921" s="594">
        <v>100000</v>
      </c>
      <c r="F921" s="574" t="s">
        <v>3633</v>
      </c>
      <c r="G921" s="574" t="s">
        <v>18</v>
      </c>
      <c r="H921" s="574" t="s">
        <v>30</v>
      </c>
      <c r="I921" s="574" t="s">
        <v>93</v>
      </c>
      <c r="J921" s="615">
        <v>44323</v>
      </c>
      <c r="K921" s="575" t="s">
        <v>4191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6452</v>
      </c>
      <c r="E922" s="594">
        <v>70000</v>
      </c>
      <c r="F922" s="551" t="s">
        <v>6850</v>
      </c>
      <c r="G922" s="574" t="s">
        <v>18</v>
      </c>
      <c r="H922" s="574" t="s">
        <v>76</v>
      </c>
      <c r="I922" s="574" t="s">
        <v>88</v>
      </c>
      <c r="J922" s="615">
        <v>44251</v>
      </c>
      <c r="K922" s="575" t="s">
        <v>4158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3221</v>
      </c>
      <c r="D923" s="582" t="s">
        <v>6452</v>
      </c>
      <c r="E923" s="594">
        <v>35000</v>
      </c>
      <c r="F923" s="551" t="s">
        <v>3487</v>
      </c>
      <c r="G923" s="574" t="s">
        <v>3223</v>
      </c>
      <c r="H923" s="574" t="s">
        <v>19</v>
      </c>
      <c r="I923" s="574" t="s">
        <v>3224</v>
      </c>
      <c r="J923" s="615">
        <v>43703</v>
      </c>
      <c r="K923" s="575" t="s">
        <v>4537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6452</v>
      </c>
      <c r="E924" s="594">
        <v>7000</v>
      </c>
      <c r="F924" s="574" t="s">
        <v>320</v>
      </c>
      <c r="G924" s="574" t="s">
        <v>18</v>
      </c>
      <c r="H924" s="574" t="s">
        <v>19</v>
      </c>
      <c r="I924" s="574" t="s">
        <v>6440</v>
      </c>
      <c r="J924" s="615">
        <v>44335</v>
      </c>
      <c r="K924" s="575" t="s">
        <v>4191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6452</v>
      </c>
      <c r="E925" s="594">
        <v>50000</v>
      </c>
      <c r="F925" s="574" t="s">
        <v>5598</v>
      </c>
      <c r="G925" s="574" t="s">
        <v>18</v>
      </c>
      <c r="H925" s="582" t="s">
        <v>76</v>
      </c>
      <c r="I925" s="582" t="s">
        <v>229</v>
      </c>
      <c r="J925" s="592">
        <v>44469</v>
      </c>
      <c r="K925" s="575" t="s">
        <v>4154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3221</v>
      </c>
      <c r="D926" s="582" t="s">
        <v>6452</v>
      </c>
      <c r="E926" s="594">
        <v>520000</v>
      </c>
      <c r="F926" s="574" t="s">
        <v>509</v>
      </c>
      <c r="G926" s="574" t="s">
        <v>18</v>
      </c>
      <c r="H926" s="582" t="s">
        <v>30</v>
      </c>
      <c r="I926" s="582" t="s">
        <v>93</v>
      </c>
      <c r="J926" s="592">
        <v>44267</v>
      </c>
      <c r="K926" s="575" t="s">
        <v>4143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6630</v>
      </c>
      <c r="C927" s="551" t="s">
        <v>3221</v>
      </c>
      <c r="D927" s="582" t="s">
        <v>6452</v>
      </c>
      <c r="E927" s="594">
        <v>30995.22</v>
      </c>
      <c r="F927" s="574" t="s">
        <v>864</v>
      </c>
      <c r="G927" s="574" t="s">
        <v>18</v>
      </c>
      <c r="H927" s="574" t="s">
        <v>30</v>
      </c>
      <c r="I927" s="574" t="s">
        <v>93</v>
      </c>
      <c r="J927" s="615">
        <v>44280</v>
      </c>
      <c r="K927" s="575" t="s">
        <v>4143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3221</v>
      </c>
      <c r="D928" s="582" t="s">
        <v>6452</v>
      </c>
      <c r="E928" s="594">
        <v>89300</v>
      </c>
      <c r="F928" s="574" t="s">
        <v>3856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4158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6774</v>
      </c>
      <c r="C929" s="551" t="s">
        <v>17</v>
      </c>
      <c r="D929" s="582" t="s">
        <v>6452</v>
      </c>
      <c r="E929" s="594">
        <v>30000</v>
      </c>
      <c r="F929" s="582" t="s">
        <v>1968</v>
      </c>
      <c r="G929" s="608" t="s">
        <v>18</v>
      </c>
      <c r="H929" s="582" t="s">
        <v>19</v>
      </c>
      <c r="I929" s="592" t="s">
        <v>5385</v>
      </c>
      <c r="J929" s="592">
        <v>44594</v>
      </c>
      <c r="K929" s="582" t="s">
        <v>4151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6452</v>
      </c>
      <c r="E930" s="594">
        <v>296037.19</v>
      </c>
      <c r="F930" s="574" t="s">
        <v>5320</v>
      </c>
      <c r="G930" s="574" t="s">
        <v>204</v>
      </c>
      <c r="H930" s="582" t="s">
        <v>19</v>
      </c>
      <c r="I930" s="582" t="s">
        <v>4322</v>
      </c>
      <c r="J930" s="592">
        <v>44085</v>
      </c>
      <c r="K930" s="575" t="s">
        <v>4137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6452</v>
      </c>
      <c r="E931" s="594">
        <v>187153.1</v>
      </c>
      <c r="F931" s="574" t="s">
        <v>5325</v>
      </c>
      <c r="G931" s="574" t="s">
        <v>204</v>
      </c>
      <c r="H931" s="582" t="s">
        <v>19</v>
      </c>
      <c r="I931" s="582" t="s">
        <v>3977</v>
      </c>
      <c r="J931" s="582">
        <v>0</v>
      </c>
      <c r="K931" s="575" t="s">
        <v>4191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6452</v>
      </c>
      <c r="E932" s="594">
        <v>15000</v>
      </c>
      <c r="F932" s="574" t="s">
        <v>4149</v>
      </c>
      <c r="G932" s="574" t="s">
        <v>18</v>
      </c>
      <c r="H932" s="574" t="s">
        <v>19</v>
      </c>
      <c r="I932" s="574" t="s">
        <v>4150</v>
      </c>
      <c r="J932" s="615">
        <v>44326</v>
      </c>
      <c r="K932" s="575" t="s">
        <v>4143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6585</v>
      </c>
      <c r="C933" s="425" t="s">
        <v>3221</v>
      </c>
      <c r="D933" s="582" t="s">
        <v>6452</v>
      </c>
      <c r="E933" s="605">
        <v>10000</v>
      </c>
      <c r="F933" s="582" t="s">
        <v>3534</v>
      </c>
      <c r="G933" s="592" t="s">
        <v>18</v>
      </c>
      <c r="H933" s="592" t="s">
        <v>30</v>
      </c>
      <c r="I933" s="592" t="s">
        <v>3271</v>
      </c>
      <c r="J933" s="592">
        <v>44266</v>
      </c>
      <c r="K933" s="592" t="s">
        <v>4154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6452</v>
      </c>
      <c r="E934" s="594">
        <v>59000</v>
      </c>
      <c r="F934" s="574" t="s">
        <v>6851</v>
      </c>
      <c r="G934" s="617" t="s">
        <v>18</v>
      </c>
      <c r="H934" s="617" t="s">
        <v>19</v>
      </c>
      <c r="I934" s="617" t="s">
        <v>4491</v>
      </c>
      <c r="J934" s="615">
        <v>44089</v>
      </c>
      <c r="K934" s="575" t="s">
        <v>4151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283</v>
      </c>
      <c r="E935" s="594">
        <v>28617.08</v>
      </c>
      <c r="F935" s="574" t="s">
        <v>5192</v>
      </c>
      <c r="G935" s="574" t="s">
        <v>204</v>
      </c>
      <c r="H935" s="574" t="s">
        <v>19</v>
      </c>
      <c r="I935" s="574" t="s">
        <v>4196</v>
      </c>
      <c r="J935" s="615">
        <v>44551</v>
      </c>
      <c r="K935" s="575" t="s">
        <v>4158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283</v>
      </c>
      <c r="E936" s="594">
        <v>131457.67000000001</v>
      </c>
      <c r="F936" s="574" t="s">
        <v>5192</v>
      </c>
      <c r="G936" s="574" t="s">
        <v>204</v>
      </c>
      <c r="H936" s="574" t="s">
        <v>19</v>
      </c>
      <c r="I936" s="574" t="s">
        <v>4196</v>
      </c>
      <c r="J936" s="615">
        <v>44579</v>
      </c>
      <c r="K936" s="575" t="s">
        <v>4151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3221</v>
      </c>
      <c r="D937" s="582" t="s">
        <v>6452</v>
      </c>
      <c r="E937" s="594">
        <v>1000</v>
      </c>
      <c r="F937" s="574" t="s">
        <v>3856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4158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6779</v>
      </c>
      <c r="C938" s="551" t="s">
        <v>3221</v>
      </c>
      <c r="D938" s="582" t="s">
        <v>6452</v>
      </c>
      <c r="E938" s="594">
        <v>20000</v>
      </c>
      <c r="F938" s="551" t="s">
        <v>6805</v>
      </c>
      <c r="G938" s="574" t="s">
        <v>18</v>
      </c>
      <c r="H938" s="574" t="s">
        <v>30</v>
      </c>
      <c r="I938" s="574" t="s">
        <v>93</v>
      </c>
      <c r="J938" s="615">
        <v>44263</v>
      </c>
      <c r="K938" s="575" t="s">
        <v>4154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3221</v>
      </c>
      <c r="D939" s="582" t="s">
        <v>6452</v>
      </c>
      <c r="E939" s="594">
        <v>54000</v>
      </c>
      <c r="F939" s="574" t="s">
        <v>6852</v>
      </c>
      <c r="G939" s="574" t="s">
        <v>18</v>
      </c>
      <c r="H939" s="574" t="s">
        <v>30</v>
      </c>
      <c r="I939" s="574" t="s">
        <v>93</v>
      </c>
      <c r="J939" s="615">
        <v>44328</v>
      </c>
      <c r="K939" s="575" t="s">
        <v>4143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6683</v>
      </c>
      <c r="C940" s="551" t="s">
        <v>3221</v>
      </c>
      <c r="D940" s="617" t="s">
        <v>283</v>
      </c>
      <c r="E940" s="618">
        <v>120119.71</v>
      </c>
      <c r="F940" s="617" t="s">
        <v>3690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4143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3221</v>
      </c>
      <c r="D941" s="582" t="s">
        <v>6452</v>
      </c>
      <c r="E941" s="594">
        <v>12200</v>
      </c>
      <c r="F941" s="574" t="s">
        <v>3856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4158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283</v>
      </c>
      <c r="E942" s="594">
        <v>97983.24</v>
      </c>
      <c r="F942" s="574" t="s">
        <v>6853</v>
      </c>
      <c r="G942" s="574" t="s">
        <v>18</v>
      </c>
      <c r="H942" s="574" t="s">
        <v>76</v>
      </c>
      <c r="I942" s="574" t="s">
        <v>88</v>
      </c>
      <c r="J942" s="615">
        <v>44344</v>
      </c>
      <c r="K942" s="551" t="s">
        <v>4137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6452</v>
      </c>
      <c r="E943" s="594">
        <v>20000</v>
      </c>
      <c r="F943" s="574" t="s">
        <v>4645</v>
      </c>
      <c r="G943" s="574" t="s">
        <v>18</v>
      </c>
      <c r="H943" s="574" t="s">
        <v>76</v>
      </c>
      <c r="I943" s="574" t="s">
        <v>4483</v>
      </c>
      <c r="J943" s="615">
        <v>44503</v>
      </c>
      <c r="K943" s="551" t="s">
        <v>4191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6854</v>
      </c>
      <c r="C944" s="644" t="s">
        <v>17</v>
      </c>
      <c r="D944" s="645" t="s">
        <v>6452</v>
      </c>
      <c r="E944" s="646">
        <v>150000</v>
      </c>
      <c r="F944" s="635" t="s">
        <v>4424</v>
      </c>
      <c r="G944" s="635" t="s">
        <v>18</v>
      </c>
      <c r="H944" s="635" t="s">
        <v>76</v>
      </c>
      <c r="I944" s="635" t="s">
        <v>6438</v>
      </c>
      <c r="J944" s="650">
        <v>44130</v>
      </c>
      <c r="K944" s="644" t="s">
        <v>4143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6452</v>
      </c>
      <c r="E945" s="646">
        <v>5000</v>
      </c>
      <c r="F945" s="635" t="s">
        <v>4399</v>
      </c>
      <c r="G945" s="635" t="s">
        <v>18</v>
      </c>
      <c r="H945" s="635" t="s">
        <v>76</v>
      </c>
      <c r="I945" s="635" t="s">
        <v>88</v>
      </c>
      <c r="J945" s="650">
        <v>44497</v>
      </c>
      <c r="K945" s="644" t="s">
        <v>4154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3221</v>
      </c>
      <c r="D946" s="645" t="s">
        <v>6452</v>
      </c>
      <c r="E946" s="646">
        <v>53252</v>
      </c>
      <c r="F946" s="635" t="s">
        <v>6855</v>
      </c>
      <c r="G946" s="645" t="s">
        <v>3223</v>
      </c>
      <c r="H946" s="645" t="s">
        <v>19</v>
      </c>
      <c r="I946" s="645" t="s">
        <v>3224</v>
      </c>
      <c r="J946" s="651">
        <v>43811</v>
      </c>
      <c r="K946" s="652" t="s">
        <v>4154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3221</v>
      </c>
      <c r="D947" s="645" t="s">
        <v>6452</v>
      </c>
      <c r="E947" s="646">
        <v>15000</v>
      </c>
      <c r="F947" s="635" t="s">
        <v>6856</v>
      </c>
      <c r="G947" s="635" t="s">
        <v>18</v>
      </c>
      <c r="H947" s="645" t="s">
        <v>30</v>
      </c>
      <c r="I947" s="645" t="s">
        <v>3271</v>
      </c>
      <c r="J947" s="647">
        <v>44299</v>
      </c>
      <c r="K947" s="652" t="s">
        <v>4143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283</v>
      </c>
      <c r="E948" s="646">
        <v>93639.74</v>
      </c>
      <c r="F948" s="635" t="s">
        <v>5213</v>
      </c>
      <c r="G948" s="635" t="s">
        <v>204</v>
      </c>
      <c r="H948" s="645" t="s">
        <v>19</v>
      </c>
      <c r="I948" s="645" t="s">
        <v>4322</v>
      </c>
      <c r="J948" s="647">
        <v>44204</v>
      </c>
      <c r="K948" s="652" t="s">
        <v>4137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6625</v>
      </c>
      <c r="C949" s="644" t="s">
        <v>17</v>
      </c>
      <c r="D949" s="654" t="s">
        <v>6452</v>
      </c>
      <c r="E949" s="655">
        <v>4000</v>
      </c>
      <c r="F949" s="654" t="s">
        <v>816</v>
      </c>
      <c r="G949" s="654" t="s">
        <v>18</v>
      </c>
      <c r="H949" s="654" t="s">
        <v>76</v>
      </c>
      <c r="I949" s="654" t="s">
        <v>88</v>
      </c>
      <c r="J949" s="656">
        <v>44407</v>
      </c>
      <c r="K949" s="644" t="s">
        <v>4359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3950</v>
      </c>
      <c r="D950" s="645" t="s">
        <v>6452</v>
      </c>
      <c r="E950" s="646">
        <v>3000</v>
      </c>
      <c r="F950" s="635" t="s">
        <v>3972</v>
      </c>
      <c r="G950" s="635" t="s">
        <v>18</v>
      </c>
      <c r="H950" s="645" t="s">
        <v>19</v>
      </c>
      <c r="I950" s="645" t="s">
        <v>6356</v>
      </c>
      <c r="J950" s="647">
        <v>44062</v>
      </c>
      <c r="K950" s="652" t="s">
        <v>4143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1350</v>
      </c>
      <c r="E951" s="655">
        <v>73682.14</v>
      </c>
      <c r="F951" s="654" t="s">
        <v>4536</v>
      </c>
      <c r="G951" s="654" t="s">
        <v>3223</v>
      </c>
      <c r="H951" s="654" t="s">
        <v>19</v>
      </c>
      <c r="I951" s="654" t="s">
        <v>3223</v>
      </c>
      <c r="J951" s="656">
        <v>43742</v>
      </c>
      <c r="K951" s="644" t="s">
        <v>4537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6857</v>
      </c>
      <c r="C952" s="644" t="s">
        <v>17</v>
      </c>
      <c r="D952" s="654" t="s">
        <v>283</v>
      </c>
      <c r="E952" s="655" t="s">
        <v>6858</v>
      </c>
      <c r="F952" s="654" t="s">
        <v>6859</v>
      </c>
      <c r="G952" s="654" t="s">
        <v>18</v>
      </c>
      <c r="H952" s="654" t="s">
        <v>76</v>
      </c>
      <c r="I952" s="654" t="s">
        <v>88</v>
      </c>
      <c r="J952" s="656">
        <v>44405</v>
      </c>
      <c r="K952" s="644" t="s">
        <v>4158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6653</v>
      </c>
      <c r="C953" s="644" t="s">
        <v>17</v>
      </c>
      <c r="D953" s="654" t="s">
        <v>6452</v>
      </c>
      <c r="E953" s="655">
        <v>127458.23</v>
      </c>
      <c r="F953" s="654" t="s">
        <v>4149</v>
      </c>
      <c r="G953" s="654" t="s">
        <v>18</v>
      </c>
      <c r="H953" s="654" t="s">
        <v>19</v>
      </c>
      <c r="I953" s="654" t="s">
        <v>4150</v>
      </c>
      <c r="J953" s="656">
        <v>44326</v>
      </c>
      <c r="K953" s="644" t="s">
        <v>4151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6860</v>
      </c>
      <c r="C954" s="644" t="s">
        <v>17</v>
      </c>
      <c r="D954" s="654" t="s">
        <v>1350</v>
      </c>
      <c r="E954" s="655">
        <v>185758.05</v>
      </c>
      <c r="F954" s="654" t="s">
        <v>4978</v>
      </c>
      <c r="G954" s="654" t="s">
        <v>204</v>
      </c>
      <c r="H954" s="654" t="s">
        <v>19</v>
      </c>
      <c r="I954" s="654" t="s">
        <v>4453</v>
      </c>
      <c r="J954" s="656">
        <v>44218</v>
      </c>
      <c r="K954" s="644" t="s">
        <v>4158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6861</v>
      </c>
      <c r="C955" s="644" t="s">
        <v>17</v>
      </c>
      <c r="D955" s="654" t="s">
        <v>6452</v>
      </c>
      <c r="E955" s="655">
        <v>470001.08</v>
      </c>
      <c r="F955" s="654" t="s">
        <v>4406</v>
      </c>
      <c r="G955" s="654" t="s">
        <v>204</v>
      </c>
      <c r="H955" s="654" t="s">
        <v>19</v>
      </c>
      <c r="I955" s="654" t="s">
        <v>4407</v>
      </c>
      <c r="J955" s="656">
        <v>44103</v>
      </c>
      <c r="K955" s="644" t="s">
        <v>4154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6799</v>
      </c>
      <c r="C956" s="644" t="s">
        <v>17</v>
      </c>
      <c r="D956" s="654" t="s">
        <v>6452</v>
      </c>
      <c r="E956" s="655">
        <v>30000</v>
      </c>
      <c r="F956" s="654" t="s">
        <v>6800</v>
      </c>
      <c r="G956" s="654" t="s">
        <v>18</v>
      </c>
      <c r="H956" s="654" t="s">
        <v>76</v>
      </c>
      <c r="I956" s="654" t="s">
        <v>77</v>
      </c>
      <c r="J956" s="656">
        <v>44645</v>
      </c>
      <c r="K956" s="644" t="s">
        <v>4143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6730</v>
      </c>
      <c r="C957" s="644" t="s">
        <v>17</v>
      </c>
      <c r="D957" s="654" t="s">
        <v>6452</v>
      </c>
      <c r="E957" s="655">
        <v>20000</v>
      </c>
      <c r="F957" s="654" t="s">
        <v>4557</v>
      </c>
      <c r="G957" s="654" t="s">
        <v>18</v>
      </c>
      <c r="H957" s="654" t="s">
        <v>19</v>
      </c>
      <c r="I957" s="654" t="s">
        <v>3371</v>
      </c>
      <c r="J957" s="656">
        <v>44399</v>
      </c>
      <c r="K957" s="644" t="s">
        <v>4143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6774</v>
      </c>
      <c r="C958" s="644" t="s">
        <v>17</v>
      </c>
      <c r="D958" s="654" t="s">
        <v>6452</v>
      </c>
      <c r="E958" s="655">
        <v>20000</v>
      </c>
      <c r="F958" s="654" t="s">
        <v>1968</v>
      </c>
      <c r="G958" s="654" t="s">
        <v>18</v>
      </c>
      <c r="H958" s="654" t="s">
        <v>19</v>
      </c>
      <c r="I958" s="654" t="s">
        <v>5385</v>
      </c>
      <c r="J958" s="656">
        <v>44594</v>
      </c>
      <c r="K958" s="644" t="s">
        <v>4151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6862</v>
      </c>
      <c r="C959" s="644" t="s">
        <v>17</v>
      </c>
      <c r="D959" s="654" t="s">
        <v>283</v>
      </c>
      <c r="E959" s="655">
        <v>9396.31</v>
      </c>
      <c r="F959" s="654" t="s">
        <v>4566</v>
      </c>
      <c r="G959" s="654" t="s">
        <v>18</v>
      </c>
      <c r="H959" s="654" t="s">
        <v>19</v>
      </c>
      <c r="I959" s="654" t="s">
        <v>4567</v>
      </c>
      <c r="J959" s="656">
        <v>44323</v>
      </c>
      <c r="K959" s="644" t="s">
        <v>4151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6863</v>
      </c>
      <c r="C960" s="644" t="s">
        <v>17</v>
      </c>
      <c r="D960" s="654" t="s">
        <v>6452</v>
      </c>
      <c r="E960" s="655">
        <v>44000</v>
      </c>
      <c r="F960" s="654" t="s">
        <v>1632</v>
      </c>
      <c r="G960" s="654" t="s">
        <v>204</v>
      </c>
      <c r="H960" s="654" t="s">
        <v>19</v>
      </c>
      <c r="I960" s="654">
        <v>4551730</v>
      </c>
      <c r="J960" s="656">
        <v>44138</v>
      </c>
      <c r="K960" s="644" t="s">
        <v>4154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6452</v>
      </c>
      <c r="E961" s="655">
        <v>250000</v>
      </c>
      <c r="F961" s="654" t="s">
        <v>4424</v>
      </c>
      <c r="G961" s="654" t="s">
        <v>18</v>
      </c>
      <c r="H961" s="654" t="s">
        <v>76</v>
      </c>
      <c r="I961" s="654" t="s">
        <v>6438</v>
      </c>
      <c r="J961" s="656">
        <v>44130</v>
      </c>
      <c r="K961" s="644" t="s">
        <v>4143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6861</v>
      </c>
      <c r="C962" s="644" t="s">
        <v>17</v>
      </c>
      <c r="D962" s="654" t="s">
        <v>6452</v>
      </c>
      <c r="E962" s="655">
        <v>823824</v>
      </c>
      <c r="F962" s="654" t="s">
        <v>4406</v>
      </c>
      <c r="G962" s="654" t="s">
        <v>204</v>
      </c>
      <c r="H962" s="654" t="s">
        <v>19</v>
      </c>
      <c r="I962" s="654" t="s">
        <v>4407</v>
      </c>
      <c r="J962" s="656">
        <v>44103</v>
      </c>
      <c r="K962" s="644" t="s">
        <v>4154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6507</v>
      </c>
      <c r="C963" s="644" t="s">
        <v>3221</v>
      </c>
      <c r="D963" s="654" t="s">
        <v>283</v>
      </c>
      <c r="E963" s="655">
        <v>64448.81</v>
      </c>
      <c r="F963" s="654" t="s">
        <v>3335</v>
      </c>
      <c r="G963" s="654" t="s">
        <v>3223</v>
      </c>
      <c r="H963" s="654" t="s">
        <v>19</v>
      </c>
      <c r="I963" s="654" t="s">
        <v>3224</v>
      </c>
      <c r="J963" s="656">
        <v>43707</v>
      </c>
      <c r="K963" s="644" t="s">
        <v>4158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6864</v>
      </c>
      <c r="C964" s="644" t="s">
        <v>17</v>
      </c>
      <c r="D964" s="654" t="s">
        <v>6452</v>
      </c>
      <c r="E964" s="655">
        <v>10000</v>
      </c>
      <c r="F964" s="654" t="s">
        <v>6865</v>
      </c>
      <c r="G964" s="654" t="s">
        <v>18</v>
      </c>
      <c r="H964" s="654" t="s">
        <v>76</v>
      </c>
      <c r="I964" s="654" t="s">
        <v>77</v>
      </c>
      <c r="J964" s="656">
        <v>44715</v>
      </c>
      <c r="K964" s="644" t="s">
        <v>4154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6866</v>
      </c>
      <c r="C965" s="644" t="s">
        <v>17</v>
      </c>
      <c r="D965" s="654" t="s">
        <v>6452</v>
      </c>
      <c r="E965" s="655">
        <v>323000</v>
      </c>
      <c r="F965" s="654" t="s">
        <v>4741</v>
      </c>
      <c r="G965" s="654" t="s">
        <v>18</v>
      </c>
      <c r="H965" s="654" t="s">
        <v>76</v>
      </c>
      <c r="I965" s="654" t="s">
        <v>77</v>
      </c>
      <c r="J965" s="656">
        <v>44694</v>
      </c>
      <c r="K965" s="644" t="s">
        <v>4151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6599</v>
      </c>
      <c r="C966" s="644" t="s">
        <v>17</v>
      </c>
      <c r="D966" s="654" t="s">
        <v>1350</v>
      </c>
      <c r="E966" s="655">
        <v>3147.95</v>
      </c>
      <c r="F966" s="654" t="s">
        <v>1355</v>
      </c>
      <c r="G966" s="654" t="s">
        <v>204</v>
      </c>
      <c r="H966" s="654" t="s">
        <v>19</v>
      </c>
      <c r="I966" s="654" t="s">
        <v>4453</v>
      </c>
      <c r="J966" s="656">
        <v>44145</v>
      </c>
      <c r="K966" s="644" t="s">
        <v>4137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6867</v>
      </c>
      <c r="C967" s="644" t="s">
        <v>17</v>
      </c>
      <c r="D967" s="654" t="s">
        <v>6452</v>
      </c>
      <c r="E967" s="655">
        <v>35000</v>
      </c>
      <c r="F967" s="654" t="s">
        <v>4449</v>
      </c>
      <c r="G967" s="654" t="s">
        <v>18</v>
      </c>
      <c r="H967" s="654" t="s">
        <v>76</v>
      </c>
      <c r="I967" s="654" t="s">
        <v>5367</v>
      </c>
      <c r="J967" s="656">
        <v>44445</v>
      </c>
      <c r="K967" s="644" t="s">
        <v>4151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6868</v>
      </c>
      <c r="C968" s="644" t="s">
        <v>17</v>
      </c>
      <c r="D968" s="654" t="s">
        <v>283</v>
      </c>
      <c r="E968" s="655" t="s">
        <v>6869</v>
      </c>
      <c r="F968" s="654" t="s">
        <v>4412</v>
      </c>
      <c r="G968" s="654" t="s">
        <v>18</v>
      </c>
      <c r="H968" s="654" t="s">
        <v>76</v>
      </c>
      <c r="I968" s="654" t="s">
        <v>88</v>
      </c>
      <c r="J968" s="656">
        <v>44466</v>
      </c>
      <c r="K968" s="644" t="s">
        <v>4158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6870</v>
      </c>
      <c r="C969" s="644" t="s">
        <v>17</v>
      </c>
      <c r="D969" s="654" t="s">
        <v>6452</v>
      </c>
      <c r="E969" s="655">
        <v>350000</v>
      </c>
      <c r="F969" s="654" t="s">
        <v>1781</v>
      </c>
      <c r="G969" s="654" t="s">
        <v>18</v>
      </c>
      <c r="H969" s="654" t="s">
        <v>76</v>
      </c>
      <c r="I969" s="654" t="s">
        <v>229</v>
      </c>
      <c r="J969" s="656">
        <v>44568</v>
      </c>
      <c r="K969" s="644" t="s">
        <v>4813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6871</v>
      </c>
      <c r="C970" s="644" t="s">
        <v>17</v>
      </c>
      <c r="D970" s="654" t="s">
        <v>6452</v>
      </c>
      <c r="E970" s="655">
        <v>15000</v>
      </c>
      <c r="F970" s="654" t="s">
        <v>5097</v>
      </c>
      <c r="G970" s="654" t="s">
        <v>18</v>
      </c>
      <c r="H970" s="654" t="s">
        <v>76</v>
      </c>
      <c r="I970" s="654" t="s">
        <v>6438</v>
      </c>
      <c r="J970" s="656">
        <v>44679</v>
      </c>
      <c r="K970" s="644" t="s">
        <v>4143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6872</v>
      </c>
      <c r="C971" s="644" t="s">
        <v>3221</v>
      </c>
      <c r="D971" s="654" t="s">
        <v>283</v>
      </c>
      <c r="E971" s="655">
        <v>53398.09</v>
      </c>
      <c r="F971" s="654" t="s">
        <v>3836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4143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6873</v>
      </c>
      <c r="C972" s="644" t="s">
        <v>17</v>
      </c>
      <c r="D972" s="654" t="s">
        <v>283</v>
      </c>
      <c r="E972" s="655">
        <v>102018.55</v>
      </c>
      <c r="F972" s="654" t="s">
        <v>6874</v>
      </c>
      <c r="G972" s="654" t="s">
        <v>18</v>
      </c>
      <c r="H972" s="654" t="s">
        <v>19</v>
      </c>
      <c r="I972" s="654" t="s">
        <v>266</v>
      </c>
      <c r="J972" s="656">
        <v>44655</v>
      </c>
      <c r="K972" s="644" t="s">
        <v>4143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6523</v>
      </c>
      <c r="C973" s="644" t="s">
        <v>17</v>
      </c>
      <c r="D973" s="654" t="s">
        <v>6452</v>
      </c>
      <c r="E973" s="655">
        <v>5000</v>
      </c>
      <c r="F973" s="654" t="s">
        <v>4721</v>
      </c>
      <c r="G973" s="654" t="s">
        <v>18</v>
      </c>
      <c r="H973" s="654" t="s">
        <v>76</v>
      </c>
      <c r="I973" s="654" t="s">
        <v>4211</v>
      </c>
      <c r="J973" s="656">
        <v>44263</v>
      </c>
      <c r="K973" s="644" t="s">
        <v>4151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6864</v>
      </c>
      <c r="C974" s="644" t="s">
        <v>17</v>
      </c>
      <c r="D974" s="654" t="s">
        <v>6452</v>
      </c>
      <c r="E974" s="655">
        <v>10000</v>
      </c>
      <c r="F974" s="654" t="s">
        <v>6865</v>
      </c>
      <c r="G974" s="654" t="s">
        <v>18</v>
      </c>
      <c r="H974" s="654" t="s">
        <v>76</v>
      </c>
      <c r="I974" s="654" t="s">
        <v>77</v>
      </c>
      <c r="J974" s="656">
        <v>44715</v>
      </c>
      <c r="K974" s="644" t="s">
        <v>4154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6864</v>
      </c>
      <c r="C975" s="644" t="s">
        <v>17</v>
      </c>
      <c r="D975" s="654" t="s">
        <v>6452</v>
      </c>
      <c r="E975" s="655">
        <v>10000</v>
      </c>
      <c r="F975" s="654" t="s">
        <v>6865</v>
      </c>
      <c r="G975" s="654" t="s">
        <v>18</v>
      </c>
      <c r="H975" s="654" t="s">
        <v>76</v>
      </c>
      <c r="I975" s="654" t="s">
        <v>77</v>
      </c>
      <c r="J975" s="656">
        <v>44715</v>
      </c>
      <c r="K975" s="644" t="s">
        <v>4154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6824</v>
      </c>
      <c r="C976" s="644" t="s">
        <v>17</v>
      </c>
      <c r="D976" s="654" t="s">
        <v>6452</v>
      </c>
      <c r="E976" s="655">
        <v>7141.5</v>
      </c>
      <c r="F976" s="654" t="s">
        <v>4157</v>
      </c>
      <c r="G976" s="654" t="s">
        <v>18</v>
      </c>
      <c r="H976" s="654" t="s">
        <v>76</v>
      </c>
      <c r="I976" s="654" t="s">
        <v>88</v>
      </c>
      <c r="J976" s="656">
        <v>44084</v>
      </c>
      <c r="K976" s="644" t="s">
        <v>4158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6875</v>
      </c>
      <c r="C977" s="644" t="s">
        <v>17</v>
      </c>
      <c r="D977" s="654" t="s">
        <v>1350</v>
      </c>
      <c r="E977" s="655">
        <v>39350.99</v>
      </c>
      <c r="F977" s="654" t="s">
        <v>4748</v>
      </c>
      <c r="G977" s="654" t="s">
        <v>18</v>
      </c>
      <c r="H977" s="654" t="s">
        <v>19</v>
      </c>
      <c r="I977" s="654" t="s">
        <v>266</v>
      </c>
      <c r="J977" s="656">
        <v>44615</v>
      </c>
      <c r="K977" s="644" t="s">
        <v>4151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6849</v>
      </c>
      <c r="C978" s="644" t="s">
        <v>17</v>
      </c>
      <c r="D978" s="654" t="s">
        <v>1350</v>
      </c>
      <c r="E978" s="655">
        <v>10000</v>
      </c>
      <c r="F978" s="654" t="s">
        <v>2122</v>
      </c>
      <c r="G978" s="654" t="s">
        <v>18</v>
      </c>
      <c r="H978" s="654" t="s">
        <v>76</v>
      </c>
      <c r="I978" s="654" t="s">
        <v>88</v>
      </c>
      <c r="J978" s="656">
        <v>44744</v>
      </c>
      <c r="K978" s="644" t="s">
        <v>4137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6849</v>
      </c>
      <c r="C979" s="644" t="s">
        <v>17</v>
      </c>
      <c r="D979" s="654" t="s">
        <v>6452</v>
      </c>
      <c r="E979" s="655">
        <v>10000</v>
      </c>
      <c r="F979" s="654" t="s">
        <v>2122</v>
      </c>
      <c r="G979" s="654" t="s">
        <v>18</v>
      </c>
      <c r="H979" s="654" t="s">
        <v>76</v>
      </c>
      <c r="I979" s="654" t="s">
        <v>88</v>
      </c>
      <c r="J979" s="656" t="s">
        <v>6876</v>
      </c>
      <c r="K979" s="644" t="s">
        <v>4327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6877</v>
      </c>
      <c r="C980" s="644" t="s">
        <v>17</v>
      </c>
      <c r="D980" s="654" t="s">
        <v>6452</v>
      </c>
      <c r="E980" s="655">
        <v>15000</v>
      </c>
      <c r="F980" s="654" t="s">
        <v>4533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4137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6763</v>
      </c>
      <c r="C981" s="644" t="s">
        <v>17</v>
      </c>
      <c r="D981" s="654" t="s">
        <v>6452</v>
      </c>
      <c r="E981" s="655">
        <v>27000</v>
      </c>
      <c r="F981" s="654" t="s">
        <v>4300</v>
      </c>
      <c r="G981" s="654" t="s">
        <v>18</v>
      </c>
      <c r="H981" s="654" t="s">
        <v>19</v>
      </c>
      <c r="I981" s="654" t="s">
        <v>4301</v>
      </c>
      <c r="J981" s="656">
        <v>44061</v>
      </c>
      <c r="K981" s="644" t="s">
        <v>4143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6551</v>
      </c>
      <c r="C982" s="644" t="s">
        <v>17</v>
      </c>
      <c r="D982" s="654" t="s">
        <v>6452</v>
      </c>
      <c r="E982" s="655">
        <v>120000</v>
      </c>
      <c r="F982" s="654" t="s">
        <v>5737</v>
      </c>
      <c r="G982" s="654" t="s">
        <v>204</v>
      </c>
      <c r="H982" s="654" t="s">
        <v>19</v>
      </c>
      <c r="I982" s="654" t="s">
        <v>1889</v>
      </c>
      <c r="J982" s="656">
        <v>44134</v>
      </c>
      <c r="K982" s="644" t="s">
        <v>4137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6864</v>
      </c>
      <c r="C983" s="644" t="s">
        <v>17</v>
      </c>
      <c r="D983" s="654" t="s">
        <v>6452</v>
      </c>
      <c r="E983" s="655">
        <v>10000</v>
      </c>
      <c r="F983" s="654" t="s">
        <v>6865</v>
      </c>
      <c r="G983" s="654" t="s">
        <v>18</v>
      </c>
      <c r="H983" s="654" t="s">
        <v>76</v>
      </c>
      <c r="I983" s="654" t="s">
        <v>77</v>
      </c>
      <c r="J983" s="656">
        <v>44715</v>
      </c>
      <c r="K983" s="644" t="s">
        <v>4154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6878</v>
      </c>
      <c r="C984" s="644" t="s">
        <v>17</v>
      </c>
      <c r="D984" s="654" t="s">
        <v>283</v>
      </c>
      <c r="E984" s="655">
        <v>82162.42</v>
      </c>
      <c r="F984" s="654" t="s">
        <v>4690</v>
      </c>
      <c r="G984" s="654" t="s">
        <v>18</v>
      </c>
      <c r="H984" s="654" t="s">
        <v>19</v>
      </c>
      <c r="I984" s="654" t="s">
        <v>4691</v>
      </c>
      <c r="J984" s="656">
        <v>44623</v>
      </c>
      <c r="K984" s="644" t="s">
        <v>4151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6879</v>
      </c>
      <c r="C985" s="644" t="s">
        <v>17</v>
      </c>
      <c r="D985" s="654" t="s">
        <v>283</v>
      </c>
      <c r="E985" s="655">
        <v>545597.31000000006</v>
      </c>
      <c r="F985" s="654" t="s">
        <v>5334</v>
      </c>
      <c r="G985" s="654" t="s">
        <v>18</v>
      </c>
      <c r="H985" s="654" t="s">
        <v>19</v>
      </c>
      <c r="I985" s="654" t="s">
        <v>4691</v>
      </c>
      <c r="J985" s="656">
        <v>44434</v>
      </c>
      <c r="K985" s="644" t="s">
        <v>4151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6783</v>
      </c>
      <c r="C986" s="644" t="s">
        <v>17</v>
      </c>
      <c r="D986" s="654" t="s">
        <v>6452</v>
      </c>
      <c r="E986" s="655">
        <v>100000</v>
      </c>
      <c r="F986" s="654" t="s">
        <v>4188</v>
      </c>
      <c r="G986" s="654" t="s">
        <v>18</v>
      </c>
      <c r="H986" s="654" t="s">
        <v>76</v>
      </c>
      <c r="I986" s="654" t="s">
        <v>77</v>
      </c>
      <c r="J986" s="656">
        <v>44609</v>
      </c>
      <c r="K986" s="644" t="s">
        <v>4154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6880</v>
      </c>
      <c r="C987" s="644" t="s">
        <v>17</v>
      </c>
      <c r="D987" s="654" t="s">
        <v>283</v>
      </c>
      <c r="E987" s="655">
        <v>674420.41</v>
      </c>
      <c r="F987" s="654" t="s">
        <v>6881</v>
      </c>
      <c r="G987" s="654" t="s">
        <v>18</v>
      </c>
      <c r="H987" s="654" t="s">
        <v>19</v>
      </c>
      <c r="I987" s="654" t="s">
        <v>4691</v>
      </c>
      <c r="J987" s="656">
        <v>44370</v>
      </c>
      <c r="K987" s="644" t="s">
        <v>4151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6882</v>
      </c>
      <c r="C988" s="644" t="s">
        <v>17</v>
      </c>
      <c r="D988" s="654" t="s">
        <v>1350</v>
      </c>
      <c r="E988" s="655">
        <v>152231.41</v>
      </c>
      <c r="F988" s="654" t="s">
        <v>4670</v>
      </c>
      <c r="G988" s="654" t="s">
        <v>18</v>
      </c>
      <c r="H988" s="654" t="s">
        <v>76</v>
      </c>
      <c r="I988" s="654" t="s">
        <v>88</v>
      </c>
      <c r="J988" s="656">
        <v>44251</v>
      </c>
      <c r="K988" s="644" t="s">
        <v>4158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75</v>
      </c>
      <c r="C989" s="644" t="s">
        <v>17</v>
      </c>
      <c r="D989" s="654" t="s">
        <v>6452</v>
      </c>
      <c r="E989" s="655">
        <v>10000</v>
      </c>
      <c r="F989" s="654" t="s">
        <v>4839</v>
      </c>
      <c r="G989" s="654" t="s">
        <v>18</v>
      </c>
      <c r="H989" s="654" t="s">
        <v>76</v>
      </c>
      <c r="I989" s="654" t="s">
        <v>77</v>
      </c>
      <c r="J989" s="656">
        <v>44615</v>
      </c>
      <c r="K989" s="644" t="s">
        <v>4143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6883</v>
      </c>
      <c r="C990" s="644" t="s">
        <v>17</v>
      </c>
      <c r="D990" s="654" t="s">
        <v>6452</v>
      </c>
      <c r="E990" s="655">
        <v>20000</v>
      </c>
      <c r="F990" s="654" t="s">
        <v>6884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4151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6885</v>
      </c>
      <c r="C991" s="644" t="s">
        <v>17</v>
      </c>
      <c r="D991" s="654" t="s">
        <v>6452</v>
      </c>
      <c r="E991" s="655">
        <v>3000</v>
      </c>
      <c r="F991" s="654" t="s">
        <v>5071</v>
      </c>
      <c r="G991" s="654" t="s">
        <v>18</v>
      </c>
      <c r="H991" s="654" t="s">
        <v>19</v>
      </c>
      <c r="I991" s="654" t="s">
        <v>3371</v>
      </c>
      <c r="J991" s="656">
        <v>44393</v>
      </c>
      <c r="K991" s="644" t="s">
        <v>4137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6886</v>
      </c>
      <c r="C992" s="644" t="s">
        <v>17</v>
      </c>
      <c r="D992" s="654" t="s">
        <v>6452</v>
      </c>
      <c r="E992" s="655">
        <v>5000</v>
      </c>
      <c r="F992" s="654" t="s">
        <v>320</v>
      </c>
      <c r="G992" s="654" t="s">
        <v>18</v>
      </c>
      <c r="H992" s="654" t="s">
        <v>19</v>
      </c>
      <c r="I992" s="654" t="s">
        <v>3455</v>
      </c>
      <c r="J992" s="656">
        <v>44335</v>
      </c>
      <c r="K992" s="644" t="s">
        <v>4191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6887</v>
      </c>
      <c r="C993" s="644" t="s">
        <v>17</v>
      </c>
      <c r="D993" s="654" t="s">
        <v>6452</v>
      </c>
      <c r="E993" s="655">
        <v>18000</v>
      </c>
      <c r="F993" s="654" t="s">
        <v>4645</v>
      </c>
      <c r="G993" s="654" t="s">
        <v>18</v>
      </c>
      <c r="H993" s="654" t="s">
        <v>76</v>
      </c>
      <c r="I993" s="654" t="s">
        <v>4483</v>
      </c>
      <c r="J993" s="656">
        <v>44503</v>
      </c>
      <c r="K993" s="644" t="s">
        <v>4191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6888</v>
      </c>
      <c r="C994" s="644" t="s">
        <v>17</v>
      </c>
      <c r="D994" s="654" t="s">
        <v>283</v>
      </c>
      <c r="E994" s="655">
        <v>101231.24</v>
      </c>
      <c r="F994" s="654" t="s">
        <v>4582</v>
      </c>
      <c r="G994" s="654" t="s">
        <v>18</v>
      </c>
      <c r="H994" s="654" t="s">
        <v>76</v>
      </c>
      <c r="I994" s="654" t="s">
        <v>4483</v>
      </c>
      <c r="J994" s="656">
        <v>44462</v>
      </c>
      <c r="K994" s="644" t="s">
        <v>4143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3973</v>
      </c>
      <c r="C995" s="644" t="s">
        <v>3950</v>
      </c>
      <c r="D995" s="654" t="s">
        <v>6452</v>
      </c>
      <c r="E995" s="655">
        <v>8500</v>
      </c>
      <c r="F995" s="654" t="s">
        <v>3972</v>
      </c>
      <c r="G995" s="654" t="s">
        <v>18</v>
      </c>
      <c r="H995" s="654" t="s">
        <v>19</v>
      </c>
      <c r="I995" s="654" t="s">
        <v>6356</v>
      </c>
      <c r="J995" s="656">
        <v>44062</v>
      </c>
      <c r="K995" s="644" t="s">
        <v>4143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6799</v>
      </c>
      <c r="C996" s="644" t="s">
        <v>17</v>
      </c>
      <c r="D996" s="654" t="s">
        <v>6452</v>
      </c>
      <c r="E996" s="655">
        <v>90000</v>
      </c>
      <c r="F996" s="654" t="s">
        <v>6800</v>
      </c>
      <c r="G996" s="654" t="s">
        <v>18</v>
      </c>
      <c r="H996" s="654" t="s">
        <v>76</v>
      </c>
      <c r="I996" s="654" t="s">
        <v>77</v>
      </c>
      <c r="J996" s="656">
        <v>44645</v>
      </c>
      <c r="K996" s="644" t="s">
        <v>4143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6889</v>
      </c>
      <c r="C997" s="644" t="s">
        <v>17</v>
      </c>
      <c r="D997" s="654" t="s">
        <v>283</v>
      </c>
      <c r="E997" s="655">
        <v>5000</v>
      </c>
      <c r="F997" s="654" t="s">
        <v>5253</v>
      </c>
      <c r="G997" s="654" t="s">
        <v>18</v>
      </c>
      <c r="H997" s="654" t="s">
        <v>76</v>
      </c>
      <c r="I997" s="654" t="s">
        <v>88</v>
      </c>
      <c r="J997" s="656">
        <v>44619</v>
      </c>
      <c r="K997" s="644" t="s">
        <v>4158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6890</v>
      </c>
      <c r="C998" s="658" t="s">
        <v>17</v>
      </c>
      <c r="D998" s="645" t="s">
        <v>6452</v>
      </c>
      <c r="E998" s="659">
        <v>55000</v>
      </c>
      <c r="F998" s="645" t="s">
        <v>2402</v>
      </c>
      <c r="G998" s="647" t="s">
        <v>18</v>
      </c>
      <c r="H998" s="647" t="s">
        <v>76</v>
      </c>
      <c r="I998" s="647" t="s">
        <v>77</v>
      </c>
      <c r="J998" s="647">
        <v>44613</v>
      </c>
      <c r="K998" s="647" t="s">
        <v>4365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6891</v>
      </c>
      <c r="C999" s="658" t="s">
        <v>17</v>
      </c>
      <c r="D999" s="645" t="s">
        <v>6452</v>
      </c>
      <c r="E999" s="659">
        <v>10000</v>
      </c>
      <c r="F999" s="645" t="s">
        <v>6892</v>
      </c>
      <c r="G999" s="647" t="s">
        <v>18</v>
      </c>
      <c r="H999" s="647" t="s">
        <v>76</v>
      </c>
      <c r="I999" s="647" t="s">
        <v>88</v>
      </c>
      <c r="J999" s="647">
        <v>44824</v>
      </c>
      <c r="K999" s="647" t="s">
        <v>4151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6523</v>
      </c>
      <c r="C1000" s="644" t="s">
        <v>17</v>
      </c>
      <c r="D1000" s="654" t="s">
        <v>6452</v>
      </c>
      <c r="E1000" s="655">
        <v>25000</v>
      </c>
      <c r="F1000" s="654" t="s">
        <v>4721</v>
      </c>
      <c r="G1000" s="654" t="s">
        <v>204</v>
      </c>
      <c r="H1000" s="654" t="s">
        <v>19</v>
      </c>
      <c r="I1000" s="654" t="s">
        <v>4211</v>
      </c>
      <c r="J1000" s="656">
        <v>44263</v>
      </c>
      <c r="K1000" s="644" t="s">
        <v>4143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6893</v>
      </c>
      <c r="C1001" s="644" t="s">
        <v>17</v>
      </c>
      <c r="D1001" s="654" t="s">
        <v>283</v>
      </c>
      <c r="E1001" s="655">
        <v>120608.02</v>
      </c>
      <c r="F1001" s="654" t="s">
        <v>6894</v>
      </c>
      <c r="G1001" s="654" t="s">
        <v>18</v>
      </c>
      <c r="H1001" s="654" t="s">
        <v>19</v>
      </c>
      <c r="I1001" s="654" t="s">
        <v>4691</v>
      </c>
      <c r="J1001" s="656">
        <v>44623</v>
      </c>
      <c r="K1001" s="644" t="s">
        <v>4151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6895</v>
      </c>
      <c r="C1002" s="644" t="s">
        <v>17</v>
      </c>
      <c r="D1002" s="654" t="s">
        <v>283</v>
      </c>
      <c r="E1002" s="655">
        <v>181532.44</v>
      </c>
      <c r="F1002" s="654" t="s">
        <v>5143</v>
      </c>
      <c r="G1002" s="654" t="s">
        <v>18</v>
      </c>
      <c r="H1002" s="654" t="s">
        <v>76</v>
      </c>
      <c r="I1002" s="654" t="s">
        <v>5144</v>
      </c>
      <c r="J1002" s="656">
        <v>44376</v>
      </c>
      <c r="K1002" s="644" t="s">
        <v>4158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6828</v>
      </c>
      <c r="C1003" s="644" t="s">
        <v>17</v>
      </c>
      <c r="D1003" s="654" t="s">
        <v>6452</v>
      </c>
      <c r="E1003" s="655">
        <v>200000</v>
      </c>
      <c r="F1003" s="654" t="s">
        <v>6829</v>
      </c>
      <c r="G1003" s="654" t="s">
        <v>18</v>
      </c>
      <c r="H1003" s="654" t="s">
        <v>76</v>
      </c>
      <c r="I1003" s="654" t="s">
        <v>6438</v>
      </c>
      <c r="J1003" s="656">
        <v>44454</v>
      </c>
      <c r="K1003" s="644" t="s">
        <v>4143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6896</v>
      </c>
      <c r="C1004" s="644" t="s">
        <v>17</v>
      </c>
      <c r="D1004" s="654" t="s">
        <v>6452</v>
      </c>
      <c r="E1004" s="655">
        <v>25000</v>
      </c>
      <c r="F1004" s="654" t="s">
        <v>5283</v>
      </c>
      <c r="G1004" s="654" t="s">
        <v>18</v>
      </c>
      <c r="H1004" s="654" t="s">
        <v>19</v>
      </c>
      <c r="I1004" s="654" t="s">
        <v>97</v>
      </c>
      <c r="J1004" s="656">
        <v>44385</v>
      </c>
      <c r="K1004" s="644" t="s">
        <v>4191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6882</v>
      </c>
      <c r="C1005" s="644" t="s">
        <v>17</v>
      </c>
      <c r="D1005" s="654" t="s">
        <v>283</v>
      </c>
      <c r="E1005" s="655">
        <v>1473.07</v>
      </c>
      <c r="F1005" s="654" t="s">
        <v>4670</v>
      </c>
      <c r="G1005" s="654" t="s">
        <v>18</v>
      </c>
      <c r="H1005" s="654" t="s">
        <v>76</v>
      </c>
      <c r="I1005" s="654" t="s">
        <v>88</v>
      </c>
      <c r="J1005" s="656">
        <v>44251</v>
      </c>
      <c r="K1005" s="644" t="s">
        <v>4158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6838</v>
      </c>
      <c r="C1006" s="644" t="s">
        <v>3221</v>
      </c>
      <c r="D1006" s="654" t="s">
        <v>283</v>
      </c>
      <c r="E1006" s="655">
        <v>74385.52</v>
      </c>
      <c r="F1006" s="654" t="s">
        <v>3619</v>
      </c>
      <c r="G1006" s="654" t="s">
        <v>18</v>
      </c>
      <c r="H1006" s="654" t="s">
        <v>30</v>
      </c>
      <c r="I1006" s="654" t="s">
        <v>3271</v>
      </c>
      <c r="J1006" s="656">
        <v>44568</v>
      </c>
      <c r="K1006" s="644" t="s">
        <v>4151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6897</v>
      </c>
      <c r="C1007" s="644" t="s">
        <v>17</v>
      </c>
      <c r="D1007" s="654" t="s">
        <v>6452</v>
      </c>
      <c r="E1007" s="655">
        <v>7000</v>
      </c>
      <c r="F1007" s="654" t="s">
        <v>6898</v>
      </c>
      <c r="G1007" s="654" t="s">
        <v>18</v>
      </c>
      <c r="H1007" s="654" t="s">
        <v>76</v>
      </c>
      <c r="I1007" s="654" t="s">
        <v>77</v>
      </c>
      <c r="J1007" s="656">
        <v>44673</v>
      </c>
      <c r="K1007" s="644" t="s">
        <v>4154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6899</v>
      </c>
      <c r="C1008" s="644" t="s">
        <v>17</v>
      </c>
      <c r="D1008" s="654" t="s">
        <v>283</v>
      </c>
      <c r="E1008" s="655">
        <v>157156.82</v>
      </c>
      <c r="F1008" s="654" t="s">
        <v>6900</v>
      </c>
      <c r="G1008" s="654" t="s">
        <v>18</v>
      </c>
      <c r="H1008" s="654" t="s">
        <v>19</v>
      </c>
      <c r="I1008" s="654" t="s">
        <v>1077</v>
      </c>
      <c r="J1008" s="656">
        <v>44277</v>
      </c>
      <c r="K1008" s="644" t="s">
        <v>4154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6901</v>
      </c>
      <c r="C1009" s="644" t="s">
        <v>3221</v>
      </c>
      <c r="D1009" s="654" t="s">
        <v>283</v>
      </c>
      <c r="E1009" s="655">
        <v>101893.24</v>
      </c>
      <c r="F1009" s="654" t="s">
        <v>3423</v>
      </c>
      <c r="G1009" s="654" t="s">
        <v>18</v>
      </c>
      <c r="H1009" s="654" t="s">
        <v>30</v>
      </c>
      <c r="I1009" s="654" t="s">
        <v>93</v>
      </c>
      <c r="J1009" s="656">
        <v>44365</v>
      </c>
      <c r="K1009" s="644" t="s">
        <v>4143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6743</v>
      </c>
      <c r="C1010" s="644" t="s">
        <v>17</v>
      </c>
      <c r="D1010" s="654" t="s">
        <v>6452</v>
      </c>
      <c r="E1010" s="655">
        <v>5500</v>
      </c>
      <c r="F1010" s="654" t="s">
        <v>2730</v>
      </c>
      <c r="G1010" s="654" t="s">
        <v>18</v>
      </c>
      <c r="H1010" s="654" t="s">
        <v>19</v>
      </c>
      <c r="I1010" s="654" t="s">
        <v>3371</v>
      </c>
      <c r="J1010" s="656">
        <v>44293</v>
      </c>
      <c r="K1010" s="644" t="s">
        <v>4137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6902</v>
      </c>
      <c r="C1011" s="644" t="s">
        <v>3221</v>
      </c>
      <c r="D1011" s="654" t="s">
        <v>283</v>
      </c>
      <c r="E1011" s="655">
        <v>111338.29</v>
      </c>
      <c r="F1011" s="654" t="s">
        <v>3602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4154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6903</v>
      </c>
      <c r="C1012" s="644" t="s">
        <v>17</v>
      </c>
      <c r="D1012" s="654" t="s">
        <v>283</v>
      </c>
      <c r="E1012" s="655" t="s">
        <v>6904</v>
      </c>
      <c r="F1012" s="654" t="s">
        <v>4798</v>
      </c>
      <c r="G1012" s="654" t="s">
        <v>204</v>
      </c>
      <c r="H1012" s="654" t="s">
        <v>19</v>
      </c>
      <c r="I1012" s="654" t="s">
        <v>4799</v>
      </c>
      <c r="J1012" s="656">
        <v>44211</v>
      </c>
      <c r="K1012" s="644" t="s">
        <v>4158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6774</v>
      </c>
      <c r="C1013" s="644" t="s">
        <v>17</v>
      </c>
      <c r="D1013" s="654" t="s">
        <v>6452</v>
      </c>
      <c r="E1013" s="655">
        <v>30000</v>
      </c>
      <c r="F1013" s="654" t="s">
        <v>1968</v>
      </c>
      <c r="G1013" s="654" t="s">
        <v>18</v>
      </c>
      <c r="H1013" s="654" t="s">
        <v>19</v>
      </c>
      <c r="I1013" s="654" t="s">
        <v>5385</v>
      </c>
      <c r="J1013" s="656">
        <v>44594</v>
      </c>
      <c r="K1013" s="644" t="s">
        <v>4151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6828</v>
      </c>
      <c r="C1014" s="425" t="s">
        <v>17</v>
      </c>
      <c r="D1014" s="582" t="s">
        <v>6452</v>
      </c>
      <c r="E1014" s="605">
        <v>125000</v>
      </c>
      <c r="F1014" s="582" t="s">
        <v>6829</v>
      </c>
      <c r="G1014" s="592" t="s">
        <v>18</v>
      </c>
      <c r="H1014" s="592" t="s">
        <v>76</v>
      </c>
      <c r="I1014" s="592" t="s">
        <v>6438</v>
      </c>
      <c r="J1014" s="592">
        <v>44454</v>
      </c>
      <c r="K1014" s="592" t="s">
        <v>4143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6905</v>
      </c>
      <c r="C1015" s="425" t="s">
        <v>17</v>
      </c>
      <c r="D1015" s="582" t="s">
        <v>283</v>
      </c>
      <c r="E1015" s="605">
        <v>444418.17</v>
      </c>
      <c r="F1015" s="582" t="s">
        <v>5474</v>
      </c>
      <c r="G1015" s="592" t="s">
        <v>18</v>
      </c>
      <c r="H1015" s="592" t="s">
        <v>76</v>
      </c>
      <c r="I1015" s="592" t="s">
        <v>4483</v>
      </c>
      <c r="J1015" s="592">
        <v>44421</v>
      </c>
      <c r="K1015" s="592" t="s">
        <v>4151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6825</v>
      </c>
      <c r="C1016" s="551" t="s">
        <v>17</v>
      </c>
      <c r="D1016" s="617" t="s">
        <v>6452</v>
      </c>
      <c r="E1016" s="618">
        <v>10000</v>
      </c>
      <c r="F1016" s="617" t="s">
        <v>6906</v>
      </c>
      <c r="G1016" s="617" t="s">
        <v>18</v>
      </c>
      <c r="H1016" s="617" t="s">
        <v>76</v>
      </c>
      <c r="I1016" s="617" t="s">
        <v>229</v>
      </c>
      <c r="J1016" s="616">
        <v>44645</v>
      </c>
      <c r="K1016" s="551" t="s">
        <v>4151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6907</v>
      </c>
      <c r="C1017" s="551" t="s">
        <v>17</v>
      </c>
      <c r="D1017" s="617" t="s">
        <v>283</v>
      </c>
      <c r="E1017" s="618">
        <v>608381.09</v>
      </c>
      <c r="F1017" s="617" t="s">
        <v>5172</v>
      </c>
      <c r="G1017" s="617" t="s">
        <v>18</v>
      </c>
      <c r="H1017" s="617" t="s">
        <v>19</v>
      </c>
      <c r="I1017" s="617" t="s">
        <v>4026</v>
      </c>
      <c r="J1017" s="616">
        <v>44341</v>
      </c>
      <c r="K1017" s="551" t="s">
        <v>5173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6863</v>
      </c>
      <c r="C1018" s="551" t="s">
        <v>17</v>
      </c>
      <c r="D1018" s="617" t="s">
        <v>6452</v>
      </c>
      <c r="E1018" s="618">
        <v>5000</v>
      </c>
      <c r="F1018" s="617" t="s">
        <v>1632</v>
      </c>
      <c r="G1018" s="617" t="s">
        <v>204</v>
      </c>
      <c r="H1018" s="617" t="s">
        <v>19</v>
      </c>
      <c r="I1018" s="617" t="s">
        <v>3977</v>
      </c>
      <c r="J1018" s="616">
        <v>44138</v>
      </c>
      <c r="K1018" s="551" t="s">
        <v>4154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6825</v>
      </c>
      <c r="C1019" s="551" t="s">
        <v>17</v>
      </c>
      <c r="D1019" s="617" t="s">
        <v>6452</v>
      </c>
      <c r="E1019" s="618">
        <v>5000</v>
      </c>
      <c r="F1019" s="617" t="s">
        <v>6906</v>
      </c>
      <c r="G1019" s="617" t="s">
        <v>18</v>
      </c>
      <c r="H1019" s="617" t="s">
        <v>76</v>
      </c>
      <c r="I1019" s="617" t="s">
        <v>229</v>
      </c>
      <c r="J1019" s="616">
        <v>44645</v>
      </c>
      <c r="K1019" s="551" t="s">
        <v>4151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6763</v>
      </c>
      <c r="C1020" s="551" t="s">
        <v>17</v>
      </c>
      <c r="D1020" s="617" t="s">
        <v>6452</v>
      </c>
      <c r="E1020" s="618">
        <v>25000</v>
      </c>
      <c r="F1020" s="617" t="s">
        <v>4300</v>
      </c>
      <c r="G1020" s="617" t="s">
        <v>18</v>
      </c>
      <c r="H1020" s="617" t="s">
        <v>19</v>
      </c>
      <c r="I1020" s="617" t="s">
        <v>4301</v>
      </c>
      <c r="J1020" s="616">
        <v>44061</v>
      </c>
      <c r="K1020" s="551" t="s">
        <v>4143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6908</v>
      </c>
      <c r="C1021" s="425" t="s">
        <v>17</v>
      </c>
      <c r="D1021" s="582" t="s">
        <v>283</v>
      </c>
      <c r="E1021" s="605">
        <v>835364.29</v>
      </c>
      <c r="F1021" s="582" t="s">
        <v>4461</v>
      </c>
      <c r="G1021" s="592" t="s">
        <v>18</v>
      </c>
      <c r="H1021" s="592" t="s">
        <v>76</v>
      </c>
      <c r="I1021" s="592" t="s">
        <v>77</v>
      </c>
      <c r="J1021" s="592">
        <v>44648</v>
      </c>
      <c r="K1021" s="592" t="s">
        <v>4143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6909</v>
      </c>
      <c r="C1022" s="425" t="s">
        <v>17</v>
      </c>
      <c r="D1022" s="582" t="s">
        <v>283</v>
      </c>
      <c r="E1022" s="605">
        <v>1652454.72</v>
      </c>
      <c r="F1022" s="582" t="s">
        <v>4461</v>
      </c>
      <c r="G1022" s="592" t="s">
        <v>18</v>
      </c>
      <c r="H1022" s="592" t="s">
        <v>76</v>
      </c>
      <c r="I1022" s="592" t="s">
        <v>77</v>
      </c>
      <c r="J1022" s="592">
        <v>44648</v>
      </c>
      <c r="K1022" s="592" t="s">
        <v>4143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6910</v>
      </c>
      <c r="C1023" s="425" t="s">
        <v>17</v>
      </c>
      <c r="D1023" s="582" t="s">
        <v>6452</v>
      </c>
      <c r="E1023" s="605">
        <v>10000</v>
      </c>
      <c r="F1023" s="582" t="s">
        <v>5047</v>
      </c>
      <c r="G1023" s="592" t="s">
        <v>18</v>
      </c>
      <c r="H1023" s="592" t="s">
        <v>76</v>
      </c>
      <c r="I1023" s="592" t="s">
        <v>6911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6912</v>
      </c>
      <c r="C1024" s="425" t="s">
        <v>17</v>
      </c>
      <c r="D1024" s="582" t="s">
        <v>283</v>
      </c>
      <c r="E1024" s="605">
        <v>352012.79</v>
      </c>
      <c r="F1024" s="582" t="s">
        <v>4465</v>
      </c>
      <c r="G1024" s="592" t="s">
        <v>204</v>
      </c>
      <c r="H1024" s="592" t="s">
        <v>19</v>
      </c>
      <c r="I1024" s="592" t="s">
        <v>4416</v>
      </c>
      <c r="J1024" s="592">
        <v>44186</v>
      </c>
      <c r="K1024" s="592" t="s">
        <v>4154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6913</v>
      </c>
      <c r="C1025" s="425" t="s">
        <v>17</v>
      </c>
      <c r="D1025" s="582" t="s">
        <v>283</v>
      </c>
      <c r="E1025" s="605">
        <v>130273.59</v>
      </c>
      <c r="F1025" s="582" t="s">
        <v>4637</v>
      </c>
      <c r="G1025" s="592" t="s">
        <v>204</v>
      </c>
      <c r="H1025" s="592" t="s">
        <v>19</v>
      </c>
      <c r="I1025" s="592" t="s">
        <v>3977</v>
      </c>
      <c r="J1025" s="592">
        <v>44211</v>
      </c>
      <c r="K1025" s="592" t="s">
        <v>4143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6914</v>
      </c>
      <c r="C1026" s="425" t="s">
        <v>17</v>
      </c>
      <c r="D1026" s="582" t="s">
        <v>6452</v>
      </c>
      <c r="E1026" s="605">
        <v>10000</v>
      </c>
      <c r="F1026" s="582" t="s">
        <v>4432</v>
      </c>
      <c r="G1026" s="592" t="s">
        <v>18</v>
      </c>
      <c r="H1026" s="592" t="s">
        <v>76</v>
      </c>
      <c r="I1026" s="592" t="s">
        <v>77</v>
      </c>
      <c r="J1026" s="592">
        <v>44762</v>
      </c>
      <c r="K1026" s="592" t="s">
        <v>4154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6577</v>
      </c>
      <c r="C1027" s="425" t="s">
        <v>17</v>
      </c>
      <c r="D1027" s="582" t="s">
        <v>283</v>
      </c>
      <c r="E1027" s="605">
        <v>41167.949999999997</v>
      </c>
      <c r="F1027" s="582" t="s">
        <v>4379</v>
      </c>
      <c r="G1027" s="592" t="s">
        <v>204</v>
      </c>
      <c r="H1027" s="592" t="s">
        <v>19</v>
      </c>
      <c r="I1027" s="592" t="s">
        <v>3977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6914</v>
      </c>
      <c r="C1028" s="425" t="s">
        <v>17</v>
      </c>
      <c r="D1028" s="582" t="s">
        <v>6452</v>
      </c>
      <c r="E1028" s="605">
        <v>10000</v>
      </c>
      <c r="F1028" s="582" t="s">
        <v>4432</v>
      </c>
      <c r="G1028" s="592" t="s">
        <v>18</v>
      </c>
      <c r="H1028" s="592" t="s">
        <v>76</v>
      </c>
      <c r="I1028" s="592" t="s">
        <v>77</v>
      </c>
      <c r="J1028" s="592">
        <v>44762</v>
      </c>
      <c r="K1028" s="592" t="s">
        <v>4154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6915</v>
      </c>
      <c r="C1029" s="425" t="s">
        <v>17</v>
      </c>
      <c r="D1029" s="582" t="s">
        <v>6452</v>
      </c>
      <c r="E1029" s="605">
        <v>4000</v>
      </c>
      <c r="F1029" s="582" t="s">
        <v>4399</v>
      </c>
      <c r="G1029" s="592" t="s">
        <v>18</v>
      </c>
      <c r="H1029" s="592" t="s">
        <v>76</v>
      </c>
      <c r="I1029" s="592" t="s">
        <v>88</v>
      </c>
      <c r="J1029" s="592">
        <v>44497</v>
      </c>
      <c r="K1029" s="592" t="s">
        <v>4154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6916</v>
      </c>
      <c r="C1030" s="425" t="s">
        <v>17</v>
      </c>
      <c r="D1030" s="582" t="s">
        <v>283</v>
      </c>
      <c r="E1030" s="605">
        <v>160322.21</v>
      </c>
      <c r="F1030" s="582" t="s">
        <v>5125</v>
      </c>
      <c r="G1030" s="592" t="s">
        <v>18</v>
      </c>
      <c r="H1030" s="592" t="s">
        <v>76</v>
      </c>
      <c r="I1030" s="592" t="s">
        <v>4483</v>
      </c>
      <c r="J1030" s="592">
        <v>44487</v>
      </c>
      <c r="K1030" s="592" t="s">
        <v>4143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6917</v>
      </c>
      <c r="C1031" s="425" t="s">
        <v>17</v>
      </c>
      <c r="D1031" s="582" t="s">
        <v>6452</v>
      </c>
      <c r="E1031" s="605">
        <v>96000</v>
      </c>
      <c r="F1031" s="582" t="s">
        <v>5204</v>
      </c>
      <c r="G1031" s="592" t="s">
        <v>18</v>
      </c>
      <c r="H1031" s="592" t="s">
        <v>76</v>
      </c>
      <c r="I1031" s="592" t="s">
        <v>351</v>
      </c>
      <c r="J1031" s="592">
        <v>44698</v>
      </c>
      <c r="K1031" s="592" t="s">
        <v>4158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6918</v>
      </c>
      <c r="C1032" s="425" t="s">
        <v>17</v>
      </c>
      <c r="D1032" s="582" t="s">
        <v>283</v>
      </c>
      <c r="E1032" s="605">
        <v>217697.33</v>
      </c>
      <c r="F1032" s="582" t="s">
        <v>5683</v>
      </c>
      <c r="G1032" s="592" t="s">
        <v>18</v>
      </c>
      <c r="H1032" s="592" t="s">
        <v>76</v>
      </c>
      <c r="I1032" s="592" t="s">
        <v>4483</v>
      </c>
      <c r="J1032" s="592">
        <v>44426</v>
      </c>
      <c r="K1032" s="592" t="s">
        <v>4154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6919</v>
      </c>
      <c r="C1033" s="425" t="s">
        <v>3221</v>
      </c>
      <c r="D1033" s="582" t="s">
        <v>283</v>
      </c>
      <c r="E1033" s="605">
        <v>865757.17</v>
      </c>
      <c r="F1033" s="582" t="s">
        <v>3301</v>
      </c>
      <c r="G1033" s="592" t="s">
        <v>18</v>
      </c>
      <c r="H1033" s="592" t="s">
        <v>30</v>
      </c>
      <c r="I1033" s="592" t="s">
        <v>3271</v>
      </c>
      <c r="J1033" s="592">
        <v>44263</v>
      </c>
      <c r="K1033" s="592" t="s">
        <v>4151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6920</v>
      </c>
      <c r="C1034" s="425" t="s">
        <v>17</v>
      </c>
      <c r="D1034" s="582" t="s">
        <v>283</v>
      </c>
      <c r="E1034" s="605">
        <v>662610.46</v>
      </c>
      <c r="F1034" s="582" t="s">
        <v>5225</v>
      </c>
      <c r="G1034" s="592" t="s">
        <v>18</v>
      </c>
      <c r="H1034" s="592" t="s">
        <v>76</v>
      </c>
      <c r="I1034" s="592" t="s">
        <v>4483</v>
      </c>
      <c r="J1034" s="592">
        <v>44517</v>
      </c>
      <c r="K1034" s="582" t="s">
        <v>4191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6921</v>
      </c>
      <c r="C1035" s="425" t="s">
        <v>17</v>
      </c>
      <c r="D1035" s="582" t="s">
        <v>6452</v>
      </c>
      <c r="E1035" s="605">
        <v>17000</v>
      </c>
      <c r="F1035" s="582" t="s">
        <v>5645</v>
      </c>
      <c r="G1035" s="592" t="s">
        <v>204</v>
      </c>
      <c r="H1035" s="592" t="s">
        <v>19</v>
      </c>
      <c r="I1035" s="592" t="s">
        <v>1889</v>
      </c>
      <c r="J1035" s="592">
        <v>44147</v>
      </c>
      <c r="K1035" s="592" t="s">
        <v>4158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6863</v>
      </c>
      <c r="C1036" s="425" t="s">
        <v>17</v>
      </c>
      <c r="D1036" s="582" t="s">
        <v>6452</v>
      </c>
      <c r="E1036" s="605">
        <v>20000</v>
      </c>
      <c r="F1036" s="582" t="s">
        <v>1632</v>
      </c>
      <c r="G1036" s="592" t="s">
        <v>204</v>
      </c>
      <c r="H1036" s="592" t="s">
        <v>19</v>
      </c>
      <c r="I1036" s="592" t="s">
        <v>3977</v>
      </c>
      <c r="J1036" s="592">
        <v>44138</v>
      </c>
      <c r="K1036" s="592" t="s">
        <v>4154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6763</v>
      </c>
      <c r="C1037" s="425" t="s">
        <v>17</v>
      </c>
      <c r="D1037" s="582" t="s">
        <v>6452</v>
      </c>
      <c r="E1037" s="605">
        <v>25000</v>
      </c>
      <c r="F1037" s="582" t="s">
        <v>4300</v>
      </c>
      <c r="G1037" s="592" t="s">
        <v>18</v>
      </c>
      <c r="H1037" s="592" t="s">
        <v>19</v>
      </c>
      <c r="I1037" s="592" t="s">
        <v>4301</v>
      </c>
      <c r="J1037" s="592">
        <v>44061</v>
      </c>
      <c r="K1037" s="592" t="s">
        <v>4143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6922</v>
      </c>
      <c r="C1038" s="425" t="s">
        <v>17</v>
      </c>
      <c r="D1038" s="582" t="s">
        <v>283</v>
      </c>
      <c r="E1038" s="605">
        <v>384533.87</v>
      </c>
      <c r="F1038" s="582" t="s">
        <v>5627</v>
      </c>
      <c r="G1038" s="592" t="s">
        <v>18</v>
      </c>
      <c r="H1038" s="592" t="s">
        <v>76</v>
      </c>
      <c r="I1038" s="592" t="s">
        <v>4483</v>
      </c>
      <c r="J1038" s="592">
        <v>44421</v>
      </c>
      <c r="K1038" s="592" t="s">
        <v>4154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6774</v>
      </c>
      <c r="C1039" s="425" t="s">
        <v>17</v>
      </c>
      <c r="D1039" s="582" t="s">
        <v>6452</v>
      </c>
      <c r="E1039" s="605">
        <v>30000</v>
      </c>
      <c r="F1039" s="582" t="s">
        <v>1968</v>
      </c>
      <c r="G1039" s="592" t="s">
        <v>18</v>
      </c>
      <c r="H1039" s="592" t="s">
        <v>19</v>
      </c>
      <c r="I1039" s="592" t="s">
        <v>6442</v>
      </c>
      <c r="J1039" s="592">
        <v>44594</v>
      </c>
      <c r="K1039" s="592" t="s">
        <v>4151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6923</v>
      </c>
      <c r="C1040" s="425" t="s">
        <v>17</v>
      </c>
      <c r="D1040" s="582" t="s">
        <v>1350</v>
      </c>
      <c r="E1040" s="605">
        <v>190943.67</v>
      </c>
      <c r="F1040" s="582" t="s">
        <v>6924</v>
      </c>
      <c r="G1040" s="592" t="s">
        <v>3223</v>
      </c>
      <c r="H1040" s="592" t="s">
        <v>19</v>
      </c>
      <c r="I1040" s="592" t="s">
        <v>3223</v>
      </c>
      <c r="J1040" s="592">
        <v>44361</v>
      </c>
      <c r="K1040" s="592" t="s">
        <v>4154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6925</v>
      </c>
      <c r="C1041" s="425" t="s">
        <v>17</v>
      </c>
      <c r="D1041" s="582" t="s">
        <v>283</v>
      </c>
      <c r="E1041" s="605">
        <v>32923.57</v>
      </c>
      <c r="F1041" s="582" t="s">
        <v>5366</v>
      </c>
      <c r="G1041" s="592" t="s">
        <v>18</v>
      </c>
      <c r="H1041" s="592" t="s">
        <v>76</v>
      </c>
      <c r="I1041" s="592" t="s">
        <v>5367</v>
      </c>
      <c r="J1041" s="592">
        <v>44623</v>
      </c>
      <c r="K1041" s="582" t="s">
        <v>6926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6914</v>
      </c>
      <c r="C1042" s="425" t="s">
        <v>17</v>
      </c>
      <c r="D1042" s="582" t="s">
        <v>6452</v>
      </c>
      <c r="E1042" s="605">
        <v>10000</v>
      </c>
      <c r="F1042" s="582" t="s">
        <v>4432</v>
      </c>
      <c r="G1042" s="592" t="s">
        <v>18</v>
      </c>
      <c r="H1042" s="592" t="s">
        <v>76</v>
      </c>
      <c r="I1042" s="592" t="s">
        <v>77</v>
      </c>
      <c r="J1042" s="592">
        <v>44762</v>
      </c>
      <c r="K1042" s="592" t="s">
        <v>4154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6927</v>
      </c>
      <c r="C1043" s="425" t="s">
        <v>17</v>
      </c>
      <c r="D1043" s="582" t="s">
        <v>6452</v>
      </c>
      <c r="E1043" s="605">
        <v>96196</v>
      </c>
      <c r="F1043" s="582" t="s">
        <v>4860</v>
      </c>
      <c r="G1043" s="592" t="s">
        <v>18</v>
      </c>
      <c r="H1043" s="592" t="s">
        <v>19</v>
      </c>
      <c r="I1043" s="592" t="s">
        <v>4477</v>
      </c>
      <c r="J1043" s="592">
        <v>44218</v>
      </c>
      <c r="K1043" s="592" t="s">
        <v>4137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6452</v>
      </c>
      <c r="E1044" s="605">
        <v>21000</v>
      </c>
      <c r="F1044" s="582" t="s">
        <v>5283</v>
      </c>
      <c r="G1044" s="592" t="s">
        <v>18</v>
      </c>
      <c r="H1044" s="592" t="s">
        <v>19</v>
      </c>
      <c r="I1044" s="592" t="s">
        <v>97</v>
      </c>
      <c r="J1044" s="592">
        <v>44385</v>
      </c>
      <c r="K1044" s="592" t="s">
        <v>4191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6928</v>
      </c>
      <c r="C1045" s="425" t="s">
        <v>17</v>
      </c>
      <c r="D1045" s="582" t="s">
        <v>283</v>
      </c>
      <c r="E1045" s="605" t="s">
        <v>3443</v>
      </c>
      <c r="F1045" s="582" t="s">
        <v>6929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4158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6930</v>
      </c>
      <c r="C1046" s="425" t="s">
        <v>17</v>
      </c>
      <c r="D1046" s="582" t="s">
        <v>6452</v>
      </c>
      <c r="E1046" s="605">
        <v>60000</v>
      </c>
      <c r="F1046" s="582" t="s">
        <v>4186</v>
      </c>
      <c r="G1046" s="592" t="s">
        <v>18</v>
      </c>
      <c r="H1046" s="592" t="s">
        <v>19</v>
      </c>
      <c r="I1046" s="592" t="s">
        <v>97</v>
      </c>
      <c r="J1046" s="592">
        <v>44652</v>
      </c>
      <c r="K1046" s="592" t="s">
        <v>4151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6910</v>
      </c>
      <c r="C1047" s="425" t="s">
        <v>17</v>
      </c>
      <c r="D1047" s="582" t="s">
        <v>6452</v>
      </c>
      <c r="E1047" s="605">
        <v>18000</v>
      </c>
      <c r="F1047" s="582" t="s">
        <v>5047</v>
      </c>
      <c r="G1047" s="592" t="s">
        <v>18</v>
      </c>
      <c r="H1047" s="592" t="s">
        <v>76</v>
      </c>
      <c r="I1047" s="592" t="s">
        <v>6911</v>
      </c>
      <c r="J1047" s="592">
        <v>44776</v>
      </c>
      <c r="K1047" s="592" t="s">
        <v>4158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6931</v>
      </c>
      <c r="C1048" s="425" t="s">
        <v>17</v>
      </c>
      <c r="D1048" s="582" t="s">
        <v>283</v>
      </c>
      <c r="E1048" s="605">
        <v>156696.82</v>
      </c>
      <c r="F1048" s="582" t="s">
        <v>6072</v>
      </c>
      <c r="G1048" s="592" t="s">
        <v>18</v>
      </c>
      <c r="H1048" s="592" t="s">
        <v>76</v>
      </c>
      <c r="I1048" s="592" t="s">
        <v>4483</v>
      </c>
      <c r="J1048" s="592">
        <v>44461</v>
      </c>
      <c r="K1048" s="592" t="s">
        <v>4151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6932</v>
      </c>
      <c r="C1049" s="425" t="s">
        <v>17</v>
      </c>
      <c r="D1049" s="582" t="s">
        <v>6452</v>
      </c>
      <c r="E1049" s="605">
        <v>4800</v>
      </c>
      <c r="F1049" s="582" t="s">
        <v>753</v>
      </c>
      <c r="G1049" s="592" t="s">
        <v>18</v>
      </c>
      <c r="H1049" s="592" t="s">
        <v>19</v>
      </c>
      <c r="I1049" s="592" t="s">
        <v>266</v>
      </c>
      <c r="J1049" s="592">
        <v>44819</v>
      </c>
      <c r="K1049" s="592" t="s">
        <v>4154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6932</v>
      </c>
      <c r="C1050" s="425" t="s">
        <v>17</v>
      </c>
      <c r="D1050" s="582" t="s">
        <v>6452</v>
      </c>
      <c r="E1050" s="605">
        <v>7477.76</v>
      </c>
      <c r="F1050" s="582" t="s">
        <v>753</v>
      </c>
      <c r="G1050" s="592" t="s">
        <v>18</v>
      </c>
      <c r="H1050" s="592" t="s">
        <v>19</v>
      </c>
      <c r="I1050" s="592" t="s">
        <v>266</v>
      </c>
      <c r="J1050" s="592">
        <v>44819</v>
      </c>
      <c r="K1050" s="592" t="s">
        <v>4154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6933</v>
      </c>
      <c r="C1051" s="425" t="s">
        <v>17</v>
      </c>
      <c r="D1051" s="582" t="s">
        <v>6452</v>
      </c>
      <c r="E1051" s="605">
        <v>199998</v>
      </c>
      <c r="F1051" s="582" t="s">
        <v>4894</v>
      </c>
      <c r="G1051" s="592" t="s">
        <v>18</v>
      </c>
      <c r="H1051" s="592" t="s">
        <v>76</v>
      </c>
      <c r="I1051" s="592" t="s">
        <v>88</v>
      </c>
      <c r="J1051" s="592">
        <v>44739</v>
      </c>
      <c r="K1051" s="592" t="s">
        <v>4151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6934</v>
      </c>
      <c r="C1052" s="425" t="s">
        <v>17</v>
      </c>
      <c r="D1052" s="582" t="s">
        <v>283</v>
      </c>
      <c r="E1052" s="605">
        <v>104271.35</v>
      </c>
      <c r="F1052" s="582" t="s">
        <v>4259</v>
      </c>
      <c r="G1052" s="592" t="s">
        <v>18</v>
      </c>
      <c r="H1052" s="592" t="s">
        <v>76</v>
      </c>
      <c r="I1052" s="592" t="s">
        <v>88</v>
      </c>
      <c r="J1052" s="592">
        <v>44460</v>
      </c>
      <c r="K1052" s="592" t="s">
        <v>4260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6917</v>
      </c>
      <c r="C1053" s="425" t="s">
        <v>17</v>
      </c>
      <c r="D1053" s="582" t="s">
        <v>6452</v>
      </c>
      <c r="E1053" s="605">
        <v>400000</v>
      </c>
      <c r="F1053" s="582" t="s">
        <v>2166</v>
      </c>
      <c r="G1053" s="592" t="s">
        <v>18</v>
      </c>
      <c r="H1053" s="592" t="s">
        <v>76</v>
      </c>
      <c r="I1053" s="592" t="s">
        <v>351</v>
      </c>
      <c r="J1053" s="592">
        <v>44698</v>
      </c>
      <c r="K1053" s="592" t="s">
        <v>4158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6523</v>
      </c>
      <c r="C1054" s="425" t="s">
        <v>17</v>
      </c>
      <c r="D1054" s="582" t="s">
        <v>6452</v>
      </c>
      <c r="E1054" s="605">
        <v>10000</v>
      </c>
      <c r="F1054" s="582" t="s">
        <v>4721</v>
      </c>
      <c r="G1054" s="592" t="s">
        <v>204</v>
      </c>
      <c r="H1054" s="592" t="s">
        <v>19</v>
      </c>
      <c r="I1054" s="592" t="s">
        <v>4211</v>
      </c>
      <c r="J1054" s="592">
        <v>44263</v>
      </c>
      <c r="K1054" s="592" t="s">
        <v>4143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6774</v>
      </c>
      <c r="C1055" s="425" t="s">
        <v>17</v>
      </c>
      <c r="D1055" s="582" t="s">
        <v>6452</v>
      </c>
      <c r="E1055" s="605">
        <v>30000</v>
      </c>
      <c r="F1055" s="582" t="s">
        <v>1968</v>
      </c>
      <c r="G1055" s="592" t="s">
        <v>18</v>
      </c>
      <c r="H1055" s="592" t="s">
        <v>19</v>
      </c>
      <c r="I1055" s="592" t="s">
        <v>6442</v>
      </c>
      <c r="J1055" s="592">
        <v>44594</v>
      </c>
      <c r="K1055" s="592" t="s">
        <v>4151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6935</v>
      </c>
      <c r="C1056" s="425" t="s">
        <v>17</v>
      </c>
      <c r="D1056" s="582" t="s">
        <v>6452</v>
      </c>
      <c r="E1056" s="605">
        <v>10000</v>
      </c>
      <c r="F1056" s="582" t="s">
        <v>4274</v>
      </c>
      <c r="G1056" s="592" t="s">
        <v>204</v>
      </c>
      <c r="H1056" s="592" t="s">
        <v>19</v>
      </c>
      <c r="I1056" s="592" t="s">
        <v>3977</v>
      </c>
      <c r="J1056" s="592">
        <v>44217</v>
      </c>
      <c r="K1056" s="592" t="s">
        <v>4143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6936</v>
      </c>
      <c r="C1057" s="425" t="s">
        <v>17</v>
      </c>
      <c r="D1057" s="582" t="s">
        <v>6452</v>
      </c>
      <c r="E1057" s="605">
        <v>2000</v>
      </c>
      <c r="F1057" s="582" t="s">
        <v>907</v>
      </c>
      <c r="G1057" s="592" t="s">
        <v>204</v>
      </c>
      <c r="H1057" s="592" t="s">
        <v>19</v>
      </c>
      <c r="I1057" s="592" t="s">
        <v>6394</v>
      </c>
      <c r="J1057" s="592">
        <v>44421</v>
      </c>
      <c r="K1057" s="592" t="s">
        <v>4143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6917</v>
      </c>
      <c r="C1058" s="425" t="s">
        <v>17</v>
      </c>
      <c r="D1058" s="582" t="s">
        <v>6452</v>
      </c>
      <c r="E1058" s="605">
        <v>122000</v>
      </c>
      <c r="F1058" s="582" t="s">
        <v>5204</v>
      </c>
      <c r="G1058" s="592" t="s">
        <v>18</v>
      </c>
      <c r="H1058" s="592" t="s">
        <v>76</v>
      </c>
      <c r="I1058" s="592" t="s">
        <v>351</v>
      </c>
      <c r="J1058" s="592">
        <v>44698</v>
      </c>
      <c r="K1058" s="592" t="s">
        <v>4158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6917</v>
      </c>
      <c r="C1059" s="425" t="s">
        <v>17</v>
      </c>
      <c r="D1059" s="582" t="s">
        <v>6452</v>
      </c>
      <c r="E1059" s="605">
        <v>13000</v>
      </c>
      <c r="F1059" s="582" t="s">
        <v>5204</v>
      </c>
      <c r="G1059" s="592" t="s">
        <v>18</v>
      </c>
      <c r="H1059" s="592" t="s">
        <v>76</v>
      </c>
      <c r="I1059" s="592" t="s">
        <v>351</v>
      </c>
      <c r="J1059" s="592">
        <v>44698</v>
      </c>
      <c r="K1059" s="592" t="s">
        <v>4158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6763</v>
      </c>
      <c r="C1060" s="425" t="s">
        <v>17</v>
      </c>
      <c r="D1060" s="582" t="s">
        <v>6452</v>
      </c>
      <c r="E1060" s="605">
        <v>25000</v>
      </c>
      <c r="F1060" s="582" t="s">
        <v>4300</v>
      </c>
      <c r="G1060" s="592" t="s">
        <v>18</v>
      </c>
      <c r="H1060" s="592" t="s">
        <v>19</v>
      </c>
      <c r="I1060" s="592" t="s">
        <v>4301</v>
      </c>
      <c r="J1060" s="592">
        <v>44061</v>
      </c>
      <c r="K1060" s="592" t="s">
        <v>4143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6816</v>
      </c>
      <c r="C1061" s="551" t="s">
        <v>17</v>
      </c>
      <c r="D1061" s="582" t="s">
        <v>6452</v>
      </c>
      <c r="E1061" s="594">
        <v>50000</v>
      </c>
      <c r="F1061" s="551" t="s">
        <v>2305</v>
      </c>
      <c r="G1061" s="582" t="s">
        <v>18</v>
      </c>
      <c r="H1061" s="582" t="s">
        <v>76</v>
      </c>
      <c r="I1061" s="582" t="s">
        <v>77</v>
      </c>
      <c r="J1061" s="592">
        <v>44614</v>
      </c>
      <c r="K1061" s="575" t="s">
        <v>4143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6783</v>
      </c>
      <c r="C1062" s="551" t="s">
        <v>17</v>
      </c>
      <c r="D1062" s="617" t="s">
        <v>6452</v>
      </c>
      <c r="E1062" s="618">
        <v>18000</v>
      </c>
      <c r="F1062" s="617" t="s">
        <v>4188</v>
      </c>
      <c r="G1062" s="617" t="s">
        <v>18</v>
      </c>
      <c r="H1062" s="617" t="s">
        <v>76</v>
      </c>
      <c r="I1062" s="617" t="s">
        <v>77</v>
      </c>
      <c r="J1062" s="616">
        <v>44609</v>
      </c>
      <c r="K1062" s="551" t="s">
        <v>4154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6937</v>
      </c>
      <c r="C1063" s="551" t="s">
        <v>17</v>
      </c>
      <c r="D1063" s="617" t="s">
        <v>6452</v>
      </c>
      <c r="E1063" s="618">
        <v>50000</v>
      </c>
      <c r="F1063" s="617" t="s">
        <v>6938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4137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6939</v>
      </c>
      <c r="C1064" s="582" t="s">
        <v>17</v>
      </c>
      <c r="D1064" s="582" t="s">
        <v>6452</v>
      </c>
      <c r="E1064" s="618">
        <v>10000</v>
      </c>
      <c r="F1064" s="617" t="s">
        <v>1752</v>
      </c>
      <c r="G1064" s="582" t="s">
        <v>18</v>
      </c>
      <c r="H1064" s="582" t="s">
        <v>76</v>
      </c>
      <c r="I1064" s="582" t="s">
        <v>6911</v>
      </c>
      <c r="J1064" s="592">
        <v>44733</v>
      </c>
      <c r="K1064" s="582" t="s">
        <v>4154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6783</v>
      </c>
      <c r="C1065" s="551" t="s">
        <v>17</v>
      </c>
      <c r="D1065" s="617" t="s">
        <v>6452</v>
      </c>
      <c r="E1065" s="618">
        <v>20000</v>
      </c>
      <c r="F1065" s="617" t="s">
        <v>4188</v>
      </c>
      <c r="G1065" s="617" t="s">
        <v>18</v>
      </c>
      <c r="H1065" s="617" t="s">
        <v>76</v>
      </c>
      <c r="I1065" s="617" t="s">
        <v>77</v>
      </c>
      <c r="J1065" s="616">
        <v>44609</v>
      </c>
      <c r="K1065" s="551" t="s">
        <v>4154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6452</v>
      </c>
      <c r="E1066" s="594">
        <v>50000</v>
      </c>
      <c r="F1066" s="574" t="s">
        <v>5598</v>
      </c>
      <c r="G1066" s="574" t="s">
        <v>18</v>
      </c>
      <c r="H1066" s="582" t="s">
        <v>76</v>
      </c>
      <c r="I1066" s="582" t="s">
        <v>229</v>
      </c>
      <c r="J1066" s="592">
        <v>44469</v>
      </c>
      <c r="K1066" s="575" t="s">
        <v>4154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6940</v>
      </c>
      <c r="C1067" s="582" t="s">
        <v>17</v>
      </c>
      <c r="D1067" s="582" t="s">
        <v>6452</v>
      </c>
      <c r="E1067" s="594">
        <v>10000</v>
      </c>
      <c r="F1067" s="582" t="s">
        <v>4662</v>
      </c>
      <c r="G1067" s="582" t="s">
        <v>18</v>
      </c>
      <c r="H1067" s="582" t="s">
        <v>2304</v>
      </c>
      <c r="I1067" s="582" t="s">
        <v>4663</v>
      </c>
      <c r="J1067" s="592">
        <v>44260</v>
      </c>
      <c r="K1067" s="582" t="s">
        <v>4158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6941</v>
      </c>
      <c r="C1068" s="582" t="s">
        <v>17</v>
      </c>
      <c r="D1068" s="582" t="s">
        <v>6452</v>
      </c>
      <c r="E1068" s="594">
        <v>4000</v>
      </c>
      <c r="F1068" s="582" t="s">
        <v>5233</v>
      </c>
      <c r="G1068" s="582" t="s">
        <v>18</v>
      </c>
      <c r="H1068" s="582" t="s">
        <v>19</v>
      </c>
      <c r="I1068" s="582" t="s">
        <v>229</v>
      </c>
      <c r="J1068" s="592">
        <v>44749</v>
      </c>
      <c r="K1068" s="582" t="s">
        <v>4151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6870</v>
      </c>
      <c r="C1069" s="551" t="s">
        <v>17</v>
      </c>
      <c r="D1069" s="617" t="s">
        <v>6452</v>
      </c>
      <c r="E1069" s="618">
        <v>30000</v>
      </c>
      <c r="F1069" s="617" t="s">
        <v>1781</v>
      </c>
      <c r="G1069" s="617" t="s">
        <v>18</v>
      </c>
      <c r="H1069" s="617" t="s">
        <v>76</v>
      </c>
      <c r="I1069" s="617" t="s">
        <v>229</v>
      </c>
      <c r="J1069" s="616">
        <v>44568</v>
      </c>
      <c r="K1069" s="551" t="s">
        <v>4813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6452</v>
      </c>
      <c r="E1070" s="594">
        <v>500</v>
      </c>
      <c r="F1070" s="582" t="s">
        <v>4645</v>
      </c>
      <c r="G1070" s="574" t="s">
        <v>18</v>
      </c>
      <c r="H1070" s="582" t="s">
        <v>76</v>
      </c>
      <c r="I1070" s="582" t="s">
        <v>4483</v>
      </c>
      <c r="J1070" s="592">
        <v>44503</v>
      </c>
      <c r="K1070" s="551" t="s">
        <v>4191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6942</v>
      </c>
      <c r="C1071" s="582" t="s">
        <v>17</v>
      </c>
      <c r="D1071" s="582" t="s">
        <v>6452</v>
      </c>
      <c r="E1071" s="594">
        <v>15000</v>
      </c>
      <c r="F1071" s="582" t="s">
        <v>4210</v>
      </c>
      <c r="G1071" s="582" t="s">
        <v>204</v>
      </c>
      <c r="H1071" s="582" t="s">
        <v>19</v>
      </c>
      <c r="I1071" s="582" t="s">
        <v>5652</v>
      </c>
      <c r="J1071" s="592">
        <v>44085</v>
      </c>
      <c r="K1071" s="582" t="s">
        <v>4143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6932</v>
      </c>
      <c r="C1072" s="582" t="s">
        <v>17</v>
      </c>
      <c r="D1072" s="582" t="s">
        <v>6452</v>
      </c>
      <c r="E1072" s="594">
        <v>4500</v>
      </c>
      <c r="F1072" s="582" t="s">
        <v>753</v>
      </c>
      <c r="G1072" s="582" t="s">
        <v>18</v>
      </c>
      <c r="H1072" s="582" t="s">
        <v>19</v>
      </c>
      <c r="I1072" s="582" t="s">
        <v>266</v>
      </c>
      <c r="J1072" s="592">
        <v>44819</v>
      </c>
      <c r="K1072" s="582" t="s">
        <v>4154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6941</v>
      </c>
      <c r="C1073" s="582" t="s">
        <v>17</v>
      </c>
      <c r="D1073" s="582" t="s">
        <v>6452</v>
      </c>
      <c r="E1073" s="594">
        <v>6500</v>
      </c>
      <c r="F1073" s="582" t="s">
        <v>5233</v>
      </c>
      <c r="G1073" s="582" t="s">
        <v>18</v>
      </c>
      <c r="H1073" s="582" t="s">
        <v>19</v>
      </c>
      <c r="I1073" s="582" t="s">
        <v>229</v>
      </c>
      <c r="J1073" s="592">
        <v>44749</v>
      </c>
      <c r="K1073" s="582" t="s">
        <v>4151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6943</v>
      </c>
      <c r="C1074" s="582" t="s">
        <v>17</v>
      </c>
      <c r="D1074" s="582" t="s">
        <v>6452</v>
      </c>
      <c r="E1074" s="594">
        <v>100000</v>
      </c>
      <c r="F1074" s="582" t="s">
        <v>5089</v>
      </c>
      <c r="G1074" s="582" t="s">
        <v>18</v>
      </c>
      <c r="H1074" s="582" t="s">
        <v>76</v>
      </c>
      <c r="I1074" s="582" t="s">
        <v>351</v>
      </c>
      <c r="J1074" s="592">
        <v>44790</v>
      </c>
      <c r="K1074" s="582" t="s">
        <v>4154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6774</v>
      </c>
      <c r="C1075" s="582" t="s">
        <v>17</v>
      </c>
      <c r="D1075" s="582" t="s">
        <v>6452</v>
      </c>
      <c r="E1075" s="594">
        <v>30000</v>
      </c>
      <c r="F1075" s="582" t="s">
        <v>1968</v>
      </c>
      <c r="G1075" s="574" t="s">
        <v>18</v>
      </c>
      <c r="H1075" s="574" t="s">
        <v>19</v>
      </c>
      <c r="I1075" s="574" t="s">
        <v>6775</v>
      </c>
      <c r="J1075" s="615">
        <v>44594</v>
      </c>
      <c r="K1075" s="582" t="s">
        <v>4151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6939</v>
      </c>
      <c r="C1076" s="582" t="s">
        <v>17</v>
      </c>
      <c r="D1076" s="582" t="s">
        <v>6452</v>
      </c>
      <c r="E1076" s="594">
        <v>1000</v>
      </c>
      <c r="F1076" s="582" t="s">
        <v>6944</v>
      </c>
      <c r="G1076" s="582" t="s">
        <v>18</v>
      </c>
      <c r="H1076" s="582" t="s">
        <v>76</v>
      </c>
      <c r="I1076" s="582" t="s">
        <v>6911</v>
      </c>
      <c r="J1076" s="592">
        <v>44733</v>
      </c>
      <c r="K1076" s="582" t="s">
        <v>4154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6945</v>
      </c>
      <c r="C1077" s="582" t="s">
        <v>17</v>
      </c>
      <c r="D1077" s="582" t="s">
        <v>6452</v>
      </c>
      <c r="E1077" s="594">
        <v>60000</v>
      </c>
      <c r="F1077" s="582" t="s">
        <v>2940</v>
      </c>
      <c r="G1077" s="582" t="s">
        <v>18</v>
      </c>
      <c r="H1077" s="582" t="s">
        <v>19</v>
      </c>
      <c r="I1077" s="582" t="s">
        <v>97</v>
      </c>
      <c r="J1077" s="592">
        <v>44802</v>
      </c>
      <c r="K1077" s="582" t="s">
        <v>4151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6885</v>
      </c>
      <c r="C1078" s="582" t="s">
        <v>17</v>
      </c>
      <c r="D1078" s="582" t="s">
        <v>6452</v>
      </c>
      <c r="E1078" s="594">
        <v>8000</v>
      </c>
      <c r="F1078" s="582" t="s">
        <v>5071</v>
      </c>
      <c r="G1078" s="582" t="s">
        <v>18</v>
      </c>
      <c r="H1078" s="582" t="s">
        <v>19</v>
      </c>
      <c r="I1078" s="582" t="s">
        <v>3371</v>
      </c>
      <c r="J1078" s="592">
        <v>44393</v>
      </c>
      <c r="K1078" s="582" t="s">
        <v>4137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6946</v>
      </c>
      <c r="C1079" s="582" t="s">
        <v>17</v>
      </c>
      <c r="D1079" s="582" t="s">
        <v>6452</v>
      </c>
      <c r="E1079" s="594">
        <v>6000</v>
      </c>
      <c r="F1079" s="582" t="s">
        <v>499</v>
      </c>
      <c r="G1079" s="582" t="s">
        <v>18</v>
      </c>
      <c r="H1079" s="582" t="s">
        <v>76</v>
      </c>
      <c r="I1079" s="582" t="s">
        <v>229</v>
      </c>
      <c r="J1079" s="592">
        <v>44767</v>
      </c>
      <c r="K1079" s="582" t="s">
        <v>4151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6917</v>
      </c>
      <c r="C1080" s="425" t="s">
        <v>17</v>
      </c>
      <c r="D1080" s="582" t="s">
        <v>6452</v>
      </c>
      <c r="E1080" s="605">
        <v>85000</v>
      </c>
      <c r="F1080" s="582" t="s">
        <v>5204</v>
      </c>
      <c r="G1080" s="592" t="s">
        <v>18</v>
      </c>
      <c r="H1080" s="592" t="s">
        <v>76</v>
      </c>
      <c r="I1080" s="592" t="s">
        <v>351</v>
      </c>
      <c r="J1080" s="592">
        <v>44698</v>
      </c>
      <c r="K1080" s="592" t="s">
        <v>4158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6452</v>
      </c>
      <c r="E1081" s="594">
        <v>100000</v>
      </c>
      <c r="F1081" s="574" t="s">
        <v>5598</v>
      </c>
      <c r="G1081" s="574" t="s">
        <v>18</v>
      </c>
      <c r="H1081" s="582" t="s">
        <v>76</v>
      </c>
      <c r="I1081" s="582" t="s">
        <v>229</v>
      </c>
      <c r="J1081" s="592">
        <v>44469</v>
      </c>
      <c r="K1081" s="575" t="s">
        <v>4154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6947</v>
      </c>
      <c r="C1082" s="582" t="s">
        <v>17</v>
      </c>
      <c r="D1082" s="582" t="s">
        <v>6452</v>
      </c>
      <c r="E1082" s="594">
        <v>5000</v>
      </c>
      <c r="F1082" s="582" t="s">
        <v>345</v>
      </c>
      <c r="G1082" s="582" t="s">
        <v>204</v>
      </c>
      <c r="H1082" s="582" t="s">
        <v>19</v>
      </c>
      <c r="I1082" s="582" t="s">
        <v>4196</v>
      </c>
      <c r="J1082" s="592">
        <v>44231</v>
      </c>
      <c r="K1082" s="582" t="s">
        <v>4158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6763</v>
      </c>
      <c r="C1083" s="425" t="s">
        <v>17</v>
      </c>
      <c r="D1083" s="582" t="s">
        <v>6452</v>
      </c>
      <c r="E1083" s="605">
        <v>20000</v>
      </c>
      <c r="F1083" s="582" t="s">
        <v>4300</v>
      </c>
      <c r="G1083" s="582" t="s">
        <v>18</v>
      </c>
      <c r="H1083" s="582" t="s">
        <v>19</v>
      </c>
      <c r="I1083" s="582" t="s">
        <v>4301</v>
      </c>
      <c r="J1083" s="592">
        <v>44061</v>
      </c>
      <c r="K1083" s="582" t="s">
        <v>4143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6948</v>
      </c>
      <c r="C1084" s="582" t="s">
        <v>17</v>
      </c>
      <c r="D1084" s="582" t="s">
        <v>6452</v>
      </c>
      <c r="E1084" s="594">
        <v>10000</v>
      </c>
      <c r="F1084" s="582" t="s">
        <v>3420</v>
      </c>
      <c r="G1084" s="582" t="s">
        <v>18</v>
      </c>
      <c r="H1084" s="582" t="s">
        <v>19</v>
      </c>
      <c r="I1084" s="582" t="s">
        <v>97</v>
      </c>
      <c r="J1084" s="592">
        <v>44644</v>
      </c>
      <c r="K1084" s="582" t="s">
        <v>4151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6949</v>
      </c>
      <c r="C1085" s="582" t="s">
        <v>17</v>
      </c>
      <c r="D1085" s="582" t="s">
        <v>6452</v>
      </c>
      <c r="E1085" s="594">
        <v>18042.73</v>
      </c>
      <c r="F1085" s="582" t="s">
        <v>4957</v>
      </c>
      <c r="G1085" s="582" t="s">
        <v>18</v>
      </c>
      <c r="H1085" s="582" t="s">
        <v>76</v>
      </c>
      <c r="I1085" s="582" t="s">
        <v>2289</v>
      </c>
      <c r="J1085" s="582" t="s">
        <v>3443</v>
      </c>
      <c r="K1085" s="582" t="s">
        <v>4151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6885</v>
      </c>
      <c r="C1086" s="582" t="s">
        <v>17</v>
      </c>
      <c r="D1086" s="582" t="s">
        <v>6452</v>
      </c>
      <c r="E1086" s="594">
        <v>33000</v>
      </c>
      <c r="F1086" s="582" t="s">
        <v>5071</v>
      </c>
      <c r="G1086" s="582" t="s">
        <v>18</v>
      </c>
      <c r="H1086" s="582" t="s">
        <v>19</v>
      </c>
      <c r="I1086" s="582" t="s">
        <v>3371</v>
      </c>
      <c r="J1086" s="592">
        <v>44393</v>
      </c>
      <c r="K1086" s="582" t="s">
        <v>4137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6783</v>
      </c>
      <c r="C1087" s="551" t="s">
        <v>17</v>
      </c>
      <c r="D1087" s="617" t="s">
        <v>6452</v>
      </c>
      <c r="E1087" s="618">
        <v>7000</v>
      </c>
      <c r="F1087" s="617" t="s">
        <v>4188</v>
      </c>
      <c r="G1087" s="617" t="s">
        <v>18</v>
      </c>
      <c r="H1087" s="617" t="s">
        <v>76</v>
      </c>
      <c r="I1087" s="617" t="s">
        <v>77</v>
      </c>
      <c r="J1087" s="616">
        <v>44609</v>
      </c>
      <c r="K1087" s="551" t="s">
        <v>4154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6783</v>
      </c>
      <c r="C1088" s="551" t="s">
        <v>17</v>
      </c>
      <c r="D1088" s="617" t="s">
        <v>6452</v>
      </c>
      <c r="E1088" s="618">
        <v>7000</v>
      </c>
      <c r="F1088" s="617" t="s">
        <v>4188</v>
      </c>
      <c r="G1088" s="617" t="s">
        <v>18</v>
      </c>
      <c r="H1088" s="617" t="s">
        <v>76</v>
      </c>
      <c r="I1088" s="617" t="s">
        <v>77</v>
      </c>
      <c r="J1088" s="616">
        <v>44609</v>
      </c>
      <c r="K1088" s="551" t="s">
        <v>4154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6950</v>
      </c>
      <c r="C1089" s="582" t="s">
        <v>17</v>
      </c>
      <c r="D1089" s="582" t="s">
        <v>6452</v>
      </c>
      <c r="E1089" s="594">
        <v>3000</v>
      </c>
      <c r="F1089" s="582" t="s">
        <v>6951</v>
      </c>
      <c r="G1089" s="582" t="s">
        <v>204</v>
      </c>
      <c r="H1089" s="582" t="s">
        <v>19</v>
      </c>
      <c r="I1089" s="582" t="s">
        <v>4501</v>
      </c>
      <c r="J1089" s="592">
        <v>44840</v>
      </c>
      <c r="K1089" s="582" t="s">
        <v>4151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6870</v>
      </c>
      <c r="C1090" s="551" t="s">
        <v>17</v>
      </c>
      <c r="D1090" s="617" t="s">
        <v>6452</v>
      </c>
      <c r="E1090" s="618">
        <v>300000</v>
      </c>
      <c r="F1090" s="617" t="s">
        <v>1781</v>
      </c>
      <c r="G1090" s="617" t="s">
        <v>18</v>
      </c>
      <c r="H1090" s="617" t="s">
        <v>76</v>
      </c>
      <c r="I1090" s="617" t="s">
        <v>229</v>
      </c>
      <c r="J1090" s="616">
        <v>44568</v>
      </c>
      <c r="K1090" s="551" t="s">
        <v>4813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6883</v>
      </c>
      <c r="C1091" s="582" t="s">
        <v>17</v>
      </c>
      <c r="D1091" s="582" t="s">
        <v>6452</v>
      </c>
      <c r="E1091" s="594">
        <v>5000</v>
      </c>
      <c r="F1091" s="582" t="s">
        <v>6884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4151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6952</v>
      </c>
      <c r="C1092" s="582" t="s">
        <v>17</v>
      </c>
      <c r="D1092" s="582" t="s">
        <v>6452</v>
      </c>
      <c r="E1092" s="594">
        <v>30000</v>
      </c>
      <c r="F1092" s="582" t="s">
        <v>5508</v>
      </c>
      <c r="G1092" s="582" t="s">
        <v>18</v>
      </c>
      <c r="H1092" s="582" t="s">
        <v>76</v>
      </c>
      <c r="I1092" s="582" t="s">
        <v>3977</v>
      </c>
      <c r="J1092" s="592">
        <v>44186</v>
      </c>
      <c r="K1092" s="582" t="s">
        <v>4137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6452</v>
      </c>
      <c r="E1093" s="594">
        <v>4386.42</v>
      </c>
      <c r="F1093" s="582" t="s">
        <v>4645</v>
      </c>
      <c r="G1093" s="574" t="s">
        <v>18</v>
      </c>
      <c r="H1093" s="582" t="s">
        <v>76</v>
      </c>
      <c r="I1093" s="582" t="s">
        <v>4483</v>
      </c>
      <c r="J1093" s="592">
        <v>44503</v>
      </c>
      <c r="K1093" s="551" t="s">
        <v>4191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6917</v>
      </c>
      <c r="C1094" s="582" t="s">
        <v>17</v>
      </c>
      <c r="D1094" s="582" t="s">
        <v>1350</v>
      </c>
      <c r="E1094" s="594">
        <v>377183.5</v>
      </c>
      <c r="F1094" s="582" t="s">
        <v>5204</v>
      </c>
      <c r="G1094" s="582" t="s">
        <v>18</v>
      </c>
      <c r="H1094" s="582" t="s">
        <v>76</v>
      </c>
      <c r="I1094" s="582" t="s">
        <v>351</v>
      </c>
      <c r="J1094" s="592">
        <v>44714</v>
      </c>
      <c r="K1094" s="582" t="s">
        <v>4158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6953</v>
      </c>
      <c r="C1095" s="582" t="s">
        <v>17</v>
      </c>
      <c r="D1095" s="582" t="s">
        <v>6452</v>
      </c>
      <c r="E1095" s="594">
        <v>60000</v>
      </c>
      <c r="F1095" s="582" t="s">
        <v>2220</v>
      </c>
      <c r="G1095" s="582" t="s">
        <v>18</v>
      </c>
      <c r="H1095" s="582" t="s">
        <v>76</v>
      </c>
      <c r="I1095" s="582" t="s">
        <v>229</v>
      </c>
      <c r="J1095" s="592">
        <v>44714</v>
      </c>
      <c r="K1095" s="582" t="s">
        <v>4154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6816</v>
      </c>
      <c r="C1096" s="551" t="s">
        <v>17</v>
      </c>
      <c r="D1096" s="582" t="s">
        <v>6452</v>
      </c>
      <c r="E1096" s="594">
        <v>15000</v>
      </c>
      <c r="F1096" s="551" t="s">
        <v>2305</v>
      </c>
      <c r="G1096" s="582" t="s">
        <v>18</v>
      </c>
      <c r="H1096" s="582" t="s">
        <v>76</v>
      </c>
      <c r="I1096" s="582" t="s">
        <v>77</v>
      </c>
      <c r="J1096" s="592">
        <v>44614</v>
      </c>
      <c r="K1096" s="575" t="s">
        <v>4143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6774</v>
      </c>
      <c r="C1097" s="425" t="s">
        <v>17</v>
      </c>
      <c r="D1097" s="582" t="s">
        <v>6452</v>
      </c>
      <c r="E1097" s="605">
        <v>30000</v>
      </c>
      <c r="F1097" s="582" t="s">
        <v>1968</v>
      </c>
      <c r="G1097" s="592" t="s">
        <v>18</v>
      </c>
      <c r="H1097" s="592" t="s">
        <v>19</v>
      </c>
      <c r="I1097" s="592" t="s">
        <v>6442</v>
      </c>
      <c r="J1097" s="592">
        <v>44594</v>
      </c>
      <c r="K1097" s="592" t="s">
        <v>4151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6953</v>
      </c>
      <c r="C1098" s="582" t="s">
        <v>17</v>
      </c>
      <c r="D1098" s="582" t="s">
        <v>6452</v>
      </c>
      <c r="E1098" s="594">
        <v>60000</v>
      </c>
      <c r="F1098" s="582" t="s">
        <v>2220</v>
      </c>
      <c r="G1098" s="582" t="s">
        <v>18</v>
      </c>
      <c r="H1098" s="582" t="s">
        <v>76</v>
      </c>
      <c r="I1098" s="582" t="s">
        <v>229</v>
      </c>
      <c r="J1098" s="592">
        <v>44714</v>
      </c>
      <c r="K1098" s="582" t="s">
        <v>4154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6867</v>
      </c>
      <c r="C1099" s="582" t="s">
        <v>17</v>
      </c>
      <c r="D1099" s="582" t="s">
        <v>6452</v>
      </c>
      <c r="E1099" s="594">
        <v>30000</v>
      </c>
      <c r="F1099" s="582" t="s">
        <v>4449</v>
      </c>
      <c r="G1099" s="582" t="s">
        <v>18</v>
      </c>
      <c r="H1099" s="582" t="s">
        <v>76</v>
      </c>
      <c r="I1099" s="582" t="s">
        <v>5367</v>
      </c>
      <c r="J1099" s="592">
        <v>44445</v>
      </c>
      <c r="K1099" s="582" t="s">
        <v>4151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6452</v>
      </c>
      <c r="E1100" s="594">
        <v>1620</v>
      </c>
      <c r="F1100" s="582" t="s">
        <v>753</v>
      </c>
      <c r="G1100" s="582" t="s">
        <v>18</v>
      </c>
      <c r="H1100" s="582" t="s">
        <v>19</v>
      </c>
      <c r="I1100" s="582" t="s">
        <v>266</v>
      </c>
      <c r="J1100" s="592">
        <v>44819</v>
      </c>
      <c r="K1100" s="582" t="s">
        <v>4154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6945</v>
      </c>
      <c r="C1101" s="582" t="s">
        <v>17</v>
      </c>
      <c r="D1101" s="582" t="s">
        <v>6452</v>
      </c>
      <c r="E1101" s="594">
        <v>80000</v>
      </c>
      <c r="F1101" s="582" t="s">
        <v>2940</v>
      </c>
      <c r="G1101" s="582" t="s">
        <v>18</v>
      </c>
      <c r="H1101" s="582" t="s">
        <v>19</v>
      </c>
      <c r="I1101" s="582" t="s">
        <v>97</v>
      </c>
      <c r="J1101" s="592">
        <v>44802</v>
      </c>
      <c r="K1101" s="582" t="s">
        <v>4151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6952</v>
      </c>
      <c r="C1102" s="582" t="s">
        <v>17</v>
      </c>
      <c r="D1102" s="582" t="s">
        <v>283</v>
      </c>
      <c r="E1102" s="594">
        <v>159092.51</v>
      </c>
      <c r="F1102" s="582" t="s">
        <v>5508</v>
      </c>
      <c r="G1102" s="582" t="s">
        <v>18</v>
      </c>
      <c r="H1102" s="582" t="s">
        <v>76</v>
      </c>
      <c r="I1102" s="582" t="s">
        <v>3977</v>
      </c>
      <c r="J1102" s="592">
        <v>44186</v>
      </c>
      <c r="K1102" s="582" t="s">
        <v>4137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1350</v>
      </c>
      <c r="E1103" s="594">
        <v>101114.41</v>
      </c>
      <c r="F1103" s="582" t="s">
        <v>4264</v>
      </c>
      <c r="G1103" s="582" t="s">
        <v>18</v>
      </c>
      <c r="H1103" s="582" t="s">
        <v>6954</v>
      </c>
      <c r="I1103" s="582" t="s">
        <v>6955</v>
      </c>
      <c r="J1103" s="592">
        <v>44078</v>
      </c>
      <c r="K1103" s="582" t="s">
        <v>4158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6956</v>
      </c>
      <c r="C1104" s="582" t="s">
        <v>17</v>
      </c>
      <c r="D1104" s="582" t="s">
        <v>283</v>
      </c>
      <c r="E1104" s="594">
        <v>179504.09</v>
      </c>
      <c r="F1104" s="582" t="s">
        <v>5007</v>
      </c>
      <c r="G1104" s="582" t="s">
        <v>204</v>
      </c>
      <c r="H1104" s="582" t="s">
        <v>19</v>
      </c>
      <c r="I1104" s="582" t="s">
        <v>3977</v>
      </c>
      <c r="J1104" s="592">
        <v>44246</v>
      </c>
      <c r="K1104" s="582" t="s">
        <v>4143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6957</v>
      </c>
      <c r="C1105" s="582" t="s">
        <v>17</v>
      </c>
      <c r="D1105" s="582" t="s">
        <v>283</v>
      </c>
      <c r="E1105" s="594" t="s">
        <v>6958</v>
      </c>
      <c r="F1105" s="584" t="s">
        <v>5555</v>
      </c>
      <c r="G1105" s="582" t="s">
        <v>18</v>
      </c>
      <c r="H1105" s="582" t="s">
        <v>76</v>
      </c>
      <c r="I1105" s="582" t="s">
        <v>88</v>
      </c>
      <c r="J1105" s="592">
        <v>44390</v>
      </c>
      <c r="K1105" s="582" t="s">
        <v>4158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6952</v>
      </c>
      <c r="C1106" s="582" t="s">
        <v>17</v>
      </c>
      <c r="D1106" s="582" t="s">
        <v>283</v>
      </c>
      <c r="E1106" s="594">
        <v>156195.12</v>
      </c>
      <c r="F1106" s="582" t="s">
        <v>5508</v>
      </c>
      <c r="G1106" s="582" t="s">
        <v>204</v>
      </c>
      <c r="H1106" s="582" t="s">
        <v>19</v>
      </c>
      <c r="I1106" s="582" t="s">
        <v>3977</v>
      </c>
      <c r="J1106" s="592">
        <v>44186</v>
      </c>
      <c r="K1106" s="582" t="s">
        <v>4137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6729</v>
      </c>
      <c r="C1107" s="582" t="s">
        <v>17</v>
      </c>
      <c r="D1107" s="582" t="s">
        <v>283</v>
      </c>
      <c r="E1107" s="594">
        <v>244812.62</v>
      </c>
      <c r="F1107" s="582" t="s">
        <v>5581</v>
      </c>
      <c r="G1107" s="582" t="s">
        <v>204</v>
      </c>
      <c r="H1107" s="582" t="s">
        <v>76</v>
      </c>
      <c r="I1107" s="582" t="s">
        <v>6955</v>
      </c>
      <c r="J1107" s="592">
        <v>44340</v>
      </c>
      <c r="K1107" s="582" t="s">
        <v>4158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6959</v>
      </c>
      <c r="C1108" s="582" t="s">
        <v>17</v>
      </c>
      <c r="D1108" s="582" t="s">
        <v>6452</v>
      </c>
      <c r="E1108" s="594">
        <v>5000</v>
      </c>
      <c r="F1108" s="582" t="s">
        <v>5502</v>
      </c>
      <c r="G1108" s="582" t="s">
        <v>204</v>
      </c>
      <c r="H1108" s="582" t="s">
        <v>19</v>
      </c>
      <c r="I1108" s="582" t="s">
        <v>4196</v>
      </c>
      <c r="J1108" s="592">
        <v>44421</v>
      </c>
      <c r="K1108" s="582" t="s">
        <v>4158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6960</v>
      </c>
      <c r="C1109" s="582" t="s">
        <v>17</v>
      </c>
      <c r="D1109" s="582" t="s">
        <v>6452</v>
      </c>
      <c r="E1109" s="594">
        <v>25000</v>
      </c>
      <c r="F1109" s="582" t="s">
        <v>5706</v>
      </c>
      <c r="G1109" s="582" t="s">
        <v>18</v>
      </c>
      <c r="H1109" s="582" t="s">
        <v>76</v>
      </c>
      <c r="I1109" s="582" t="s">
        <v>77</v>
      </c>
      <c r="J1109" s="592">
        <v>44655</v>
      </c>
      <c r="K1109" s="582" t="s">
        <v>4151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6647</v>
      </c>
      <c r="C1110" s="582" t="s">
        <v>3221</v>
      </c>
      <c r="D1110" s="582" t="s">
        <v>283</v>
      </c>
      <c r="E1110" s="661">
        <v>70026.759999999995</v>
      </c>
      <c r="F1110" s="585" t="s">
        <v>3846</v>
      </c>
      <c r="G1110" s="582" t="s">
        <v>18</v>
      </c>
      <c r="H1110" s="582" t="s">
        <v>30</v>
      </c>
      <c r="I1110" s="582" t="s">
        <v>3271</v>
      </c>
      <c r="J1110" s="662">
        <v>44267</v>
      </c>
      <c r="K1110" s="582" t="s">
        <v>4143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3443</v>
      </c>
      <c r="C1111" s="582" t="s">
        <v>3221</v>
      </c>
      <c r="D1111" s="582" t="s">
        <v>283</v>
      </c>
      <c r="E1111" s="594">
        <v>0</v>
      </c>
      <c r="F1111" s="584" t="s">
        <v>3846</v>
      </c>
      <c r="G1111" s="582" t="s">
        <v>18</v>
      </c>
      <c r="H1111" s="582" t="s">
        <v>30</v>
      </c>
      <c r="I1111" s="582" t="s">
        <v>3271</v>
      </c>
      <c r="J1111" s="582" t="s">
        <v>3443</v>
      </c>
      <c r="K1111" s="582" t="s">
        <v>6926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6961</v>
      </c>
      <c r="C1112" s="582" t="s">
        <v>3221</v>
      </c>
      <c r="D1112" s="582" t="s">
        <v>283</v>
      </c>
      <c r="E1112" s="594" t="s">
        <v>6962</v>
      </c>
      <c r="F1112" s="582" t="s">
        <v>6963</v>
      </c>
      <c r="G1112" s="582" t="s">
        <v>18</v>
      </c>
      <c r="H1112" s="582" t="s">
        <v>30</v>
      </c>
      <c r="I1112" s="582" t="s">
        <v>3271</v>
      </c>
      <c r="J1112" s="592">
        <v>44733</v>
      </c>
      <c r="K1112" s="582" t="s">
        <v>4151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6871</v>
      </c>
      <c r="C1113" s="582" t="s">
        <v>17</v>
      </c>
      <c r="D1113" s="582" t="s">
        <v>283</v>
      </c>
      <c r="E1113" s="594">
        <v>251143.6</v>
      </c>
      <c r="F1113" s="582" t="s">
        <v>5097</v>
      </c>
      <c r="G1113" s="582" t="s">
        <v>18</v>
      </c>
      <c r="H1113" s="582" t="s">
        <v>76</v>
      </c>
      <c r="I1113" s="582" t="s">
        <v>88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6783</v>
      </c>
      <c r="C1114" s="551" t="s">
        <v>17</v>
      </c>
      <c r="D1114" s="617" t="s">
        <v>6452</v>
      </c>
      <c r="E1114" s="618">
        <v>10000</v>
      </c>
      <c r="F1114" s="617" t="s">
        <v>4188</v>
      </c>
      <c r="G1114" s="617" t="s">
        <v>18</v>
      </c>
      <c r="H1114" s="617" t="s">
        <v>76</v>
      </c>
      <c r="I1114" s="617" t="s">
        <v>77</v>
      </c>
      <c r="J1114" s="616">
        <v>44609</v>
      </c>
      <c r="K1114" s="551" t="s">
        <v>4154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6555</v>
      </c>
      <c r="C1115" s="551" t="s">
        <v>17</v>
      </c>
      <c r="D1115" s="582" t="s">
        <v>283</v>
      </c>
      <c r="E1115" s="594">
        <v>115969.72</v>
      </c>
      <c r="F1115" s="582" t="s">
        <v>5680</v>
      </c>
      <c r="G1115" s="582" t="s">
        <v>204</v>
      </c>
      <c r="H1115" s="582" t="s">
        <v>19</v>
      </c>
      <c r="I1115" s="582" t="s">
        <v>6964</v>
      </c>
      <c r="J1115" s="592">
        <v>44203</v>
      </c>
      <c r="K1115" s="582" t="s">
        <v>4143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6965</v>
      </c>
      <c r="C1116" s="582" t="s">
        <v>3221</v>
      </c>
      <c r="D1116" s="582" t="s">
        <v>283</v>
      </c>
      <c r="E1116" s="661">
        <v>6543.8</v>
      </c>
      <c r="F1116" s="582" t="s">
        <v>6966</v>
      </c>
      <c r="G1116" s="582" t="s">
        <v>18</v>
      </c>
      <c r="H1116" s="582" t="s">
        <v>30</v>
      </c>
      <c r="I1116" s="582" t="s">
        <v>93</v>
      </c>
      <c r="J1116" s="592">
        <v>44263</v>
      </c>
      <c r="K1116" s="582" t="s">
        <v>4137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6452</v>
      </c>
      <c r="E1117" s="661">
        <v>3700</v>
      </c>
      <c r="F1117" s="582" t="s">
        <v>5231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4151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6452</v>
      </c>
      <c r="E1118" s="661">
        <v>250000</v>
      </c>
      <c r="F1118" s="582" t="s">
        <v>5561</v>
      </c>
      <c r="G1118" s="582" t="s">
        <v>204</v>
      </c>
      <c r="H1118" s="582" t="s">
        <v>19</v>
      </c>
      <c r="I1118" s="582" t="s">
        <v>6441</v>
      </c>
      <c r="J1118" s="592">
        <v>44714</v>
      </c>
      <c r="K1118" s="584" t="s">
        <v>4154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6452</v>
      </c>
      <c r="E1119" s="661">
        <v>150000</v>
      </c>
      <c r="F1119" s="582" t="s">
        <v>5558</v>
      </c>
      <c r="G1119" s="582" t="s">
        <v>204</v>
      </c>
      <c r="H1119" s="582" t="s">
        <v>19</v>
      </c>
      <c r="I1119" s="582" t="s">
        <v>6441</v>
      </c>
      <c r="J1119" s="592">
        <v>44714</v>
      </c>
      <c r="K1119" s="584" t="s">
        <v>4154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6967</v>
      </c>
      <c r="C1120" s="582" t="s">
        <v>17</v>
      </c>
      <c r="D1120" s="582" t="s">
        <v>6452</v>
      </c>
      <c r="E1120" s="594">
        <v>54000</v>
      </c>
      <c r="F1120" s="582" t="s">
        <v>5737</v>
      </c>
      <c r="G1120" s="582" t="s">
        <v>204</v>
      </c>
      <c r="H1120" s="582" t="s">
        <v>19</v>
      </c>
      <c r="I1120" s="582" t="s">
        <v>1889</v>
      </c>
      <c r="J1120" s="592">
        <v>44134</v>
      </c>
      <c r="K1120" s="582" t="s">
        <v>4137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6968</v>
      </c>
      <c r="C1121" s="582" t="s">
        <v>17</v>
      </c>
      <c r="D1121" s="582" t="s">
        <v>1350</v>
      </c>
      <c r="E1121" s="594">
        <v>105535.73</v>
      </c>
      <c r="F1121" s="582" t="s">
        <v>6969</v>
      </c>
      <c r="G1121" s="582" t="s">
        <v>204</v>
      </c>
      <c r="H1121" s="582" t="s">
        <v>19</v>
      </c>
      <c r="I1121" s="582" t="s">
        <v>3100</v>
      </c>
      <c r="J1121" s="615">
        <v>44361</v>
      </c>
      <c r="K1121" s="582" t="s">
        <v>4154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6774</v>
      </c>
      <c r="C1122" s="582" t="s">
        <v>17</v>
      </c>
      <c r="D1122" s="582" t="s">
        <v>6452</v>
      </c>
      <c r="E1122" s="594">
        <v>30000</v>
      </c>
      <c r="F1122" s="582" t="s">
        <v>1968</v>
      </c>
      <c r="G1122" s="592" t="s">
        <v>18</v>
      </c>
      <c r="H1122" s="592" t="s">
        <v>19</v>
      </c>
      <c r="I1122" s="592" t="s">
        <v>6442</v>
      </c>
      <c r="J1122" s="592">
        <v>44594</v>
      </c>
      <c r="K1122" s="592" t="s">
        <v>4151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6885</v>
      </c>
      <c r="C1123" s="582" t="s">
        <v>17</v>
      </c>
      <c r="D1123" s="582" t="s">
        <v>6452</v>
      </c>
      <c r="E1123" s="594">
        <v>11000</v>
      </c>
      <c r="F1123" s="582" t="s">
        <v>5071</v>
      </c>
      <c r="G1123" s="582" t="s">
        <v>18</v>
      </c>
      <c r="H1123" s="582" t="s">
        <v>19</v>
      </c>
      <c r="I1123" s="582" t="s">
        <v>3371</v>
      </c>
      <c r="J1123" s="592">
        <v>44393</v>
      </c>
      <c r="K1123" s="582" t="s">
        <v>4137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6970</v>
      </c>
      <c r="C1124" s="582" t="s">
        <v>17</v>
      </c>
      <c r="D1124" s="582" t="s">
        <v>6452</v>
      </c>
      <c r="E1124" s="594">
        <v>12000</v>
      </c>
      <c r="F1124" s="582" t="s">
        <v>6971</v>
      </c>
      <c r="G1124" s="582" t="s">
        <v>18</v>
      </c>
      <c r="H1124" s="582" t="s">
        <v>19</v>
      </c>
      <c r="I1124" s="582" t="s">
        <v>453</v>
      </c>
      <c r="J1124" s="592">
        <v>44076</v>
      </c>
      <c r="K1124" s="582" t="s">
        <v>4154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6972</v>
      </c>
      <c r="C1125" s="582" t="s">
        <v>17</v>
      </c>
      <c r="D1125" s="582" t="s">
        <v>6452</v>
      </c>
      <c r="E1125" s="594">
        <v>36019.279999999999</v>
      </c>
      <c r="F1125" s="582" t="s">
        <v>4745</v>
      </c>
      <c r="G1125" s="592" t="s">
        <v>18</v>
      </c>
      <c r="H1125" s="592" t="s">
        <v>76</v>
      </c>
      <c r="I1125" s="592" t="s">
        <v>5367</v>
      </c>
      <c r="J1125" s="592">
        <v>44511</v>
      </c>
      <c r="K1125" s="592" t="s">
        <v>4143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6870</v>
      </c>
      <c r="C1126" s="582" t="s">
        <v>17</v>
      </c>
      <c r="D1126" s="582" t="s">
        <v>6452</v>
      </c>
      <c r="E1126" s="594">
        <v>10000</v>
      </c>
      <c r="F1126" s="582" t="s">
        <v>1781</v>
      </c>
      <c r="G1126" s="617" t="s">
        <v>18</v>
      </c>
      <c r="H1126" s="617" t="s">
        <v>76</v>
      </c>
      <c r="I1126" s="617" t="s">
        <v>229</v>
      </c>
      <c r="J1126" s="616">
        <v>44568</v>
      </c>
      <c r="K1126" s="551" t="s">
        <v>4813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6930</v>
      </c>
      <c r="C1127" s="582" t="s">
        <v>17</v>
      </c>
      <c r="D1127" s="582" t="s">
        <v>1350</v>
      </c>
      <c r="E1127" s="594">
        <v>44803.44</v>
      </c>
      <c r="F1127" s="582" t="s">
        <v>4186</v>
      </c>
      <c r="G1127" s="582" t="s">
        <v>18</v>
      </c>
      <c r="H1127" s="582" t="s">
        <v>19</v>
      </c>
      <c r="I1127" s="582" t="s">
        <v>97</v>
      </c>
      <c r="J1127" s="663">
        <v>44652</v>
      </c>
      <c r="K1127" s="582" t="s">
        <v>4151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6730</v>
      </c>
      <c r="C1128" s="582" t="s">
        <v>17</v>
      </c>
      <c r="D1128" s="582" t="s">
        <v>1350</v>
      </c>
      <c r="E1128" s="594">
        <v>25323.14</v>
      </c>
      <c r="F1128" s="582" t="s">
        <v>6973</v>
      </c>
      <c r="G1128" s="582" t="s">
        <v>18</v>
      </c>
      <c r="H1128" s="582" t="s">
        <v>19</v>
      </c>
      <c r="I1128" s="582" t="s">
        <v>3371</v>
      </c>
      <c r="J1128" s="592">
        <v>44399</v>
      </c>
      <c r="K1128" s="582" t="s">
        <v>4143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6946</v>
      </c>
      <c r="C1129" s="582" t="s">
        <v>17</v>
      </c>
      <c r="D1129" s="582" t="s">
        <v>6452</v>
      </c>
      <c r="E1129" s="594">
        <v>5000</v>
      </c>
      <c r="F1129" s="582" t="s">
        <v>499</v>
      </c>
      <c r="G1129" s="582" t="s">
        <v>18</v>
      </c>
      <c r="H1129" s="582" t="s">
        <v>76</v>
      </c>
      <c r="I1129" s="582" t="s">
        <v>229</v>
      </c>
      <c r="J1129" s="616">
        <v>44767</v>
      </c>
      <c r="K1129" s="616" t="s">
        <v>4151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6530</v>
      </c>
      <c r="C1130" s="582" t="s">
        <v>17</v>
      </c>
      <c r="D1130" s="582" t="s">
        <v>283</v>
      </c>
      <c r="E1130" s="594">
        <v>47562.04</v>
      </c>
      <c r="F1130" s="582" t="s">
        <v>6974</v>
      </c>
      <c r="G1130" s="582" t="s">
        <v>18</v>
      </c>
      <c r="H1130" s="582" t="s">
        <v>19</v>
      </c>
      <c r="I1130" s="582" t="s">
        <v>97</v>
      </c>
      <c r="J1130" s="592">
        <v>44089</v>
      </c>
      <c r="K1130" s="582" t="s">
        <v>4151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6975</v>
      </c>
      <c r="C1131" s="582" t="s">
        <v>17</v>
      </c>
      <c r="D1131" s="582" t="s">
        <v>6452</v>
      </c>
      <c r="E1131" s="594">
        <v>39735.11</v>
      </c>
      <c r="F1131" s="617" t="s">
        <v>6800</v>
      </c>
      <c r="G1131" s="617" t="s">
        <v>18</v>
      </c>
      <c r="H1131" s="617" t="s">
        <v>76</v>
      </c>
      <c r="I1131" s="617" t="s">
        <v>77</v>
      </c>
      <c r="J1131" s="616">
        <v>44645</v>
      </c>
      <c r="K1131" s="551" t="s">
        <v>4143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6885</v>
      </c>
      <c r="C1132" s="582" t="s">
        <v>17</v>
      </c>
      <c r="D1132" s="582" t="s">
        <v>6452</v>
      </c>
      <c r="E1132" s="594">
        <v>18000</v>
      </c>
      <c r="F1132" s="582" t="s">
        <v>5071</v>
      </c>
      <c r="G1132" s="582" t="s">
        <v>18</v>
      </c>
      <c r="H1132" s="582" t="s">
        <v>19</v>
      </c>
      <c r="I1132" s="582" t="s">
        <v>3371</v>
      </c>
      <c r="J1132" s="592">
        <v>44393</v>
      </c>
      <c r="K1132" s="582" t="s">
        <v>4137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2320</v>
      </c>
      <c r="C1133" s="582" t="s">
        <v>29</v>
      </c>
      <c r="D1133" s="582" t="s">
        <v>6452</v>
      </c>
      <c r="E1133" s="594">
        <v>51409.52</v>
      </c>
      <c r="F1133" s="582" t="s">
        <v>2319</v>
      </c>
      <c r="G1133" s="582" t="s">
        <v>18</v>
      </c>
      <c r="H1133" s="582" t="s">
        <v>76</v>
      </c>
      <c r="I1133" s="582" t="s">
        <v>351</v>
      </c>
      <c r="J1133" s="592">
        <v>44951</v>
      </c>
      <c r="K1133" s="582" t="s">
        <v>4151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925</v>
      </c>
      <c r="C1134" s="582" t="s">
        <v>29</v>
      </c>
      <c r="D1134" s="582" t="s">
        <v>6452</v>
      </c>
      <c r="E1134" s="594">
        <v>9000</v>
      </c>
      <c r="F1134" s="582" t="s">
        <v>6976</v>
      </c>
      <c r="G1134" s="582" t="s">
        <v>18</v>
      </c>
      <c r="H1134" s="582" t="s">
        <v>19</v>
      </c>
      <c r="I1134" s="582" t="s">
        <v>97</v>
      </c>
      <c r="J1134" s="592">
        <v>44888</v>
      </c>
      <c r="K1134" s="582" t="s">
        <v>4151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6885</v>
      </c>
      <c r="C1135" s="582" t="s">
        <v>17</v>
      </c>
      <c r="D1135" s="582" t="s">
        <v>6452</v>
      </c>
      <c r="E1135" s="594">
        <v>9500</v>
      </c>
      <c r="F1135" s="582" t="s">
        <v>5071</v>
      </c>
      <c r="G1135" s="582" t="s">
        <v>18</v>
      </c>
      <c r="H1135" s="582" t="s">
        <v>19</v>
      </c>
      <c r="I1135" s="582" t="s">
        <v>3371</v>
      </c>
      <c r="J1135" s="592">
        <v>44393</v>
      </c>
      <c r="K1135" s="582" t="s">
        <v>4137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3966</v>
      </c>
      <c r="C1136" s="582" t="s">
        <v>3950</v>
      </c>
      <c r="D1136" s="582" t="s">
        <v>6452</v>
      </c>
      <c r="E1136" s="594">
        <v>10000</v>
      </c>
      <c r="F1136" s="582" t="s">
        <v>6977</v>
      </c>
      <c r="G1136" s="582" t="s">
        <v>18</v>
      </c>
      <c r="H1136" s="582" t="s">
        <v>19</v>
      </c>
      <c r="I1136" s="582" t="s">
        <v>3371</v>
      </c>
      <c r="J1136" s="592">
        <v>43934</v>
      </c>
      <c r="K1136" s="582" t="s">
        <v>4137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6978</v>
      </c>
      <c r="C1137" s="582" t="s">
        <v>17</v>
      </c>
      <c r="D1137" s="582" t="s">
        <v>1350</v>
      </c>
      <c r="E1137" s="594" t="s">
        <v>6979</v>
      </c>
      <c r="F1137" s="586" t="s">
        <v>5692</v>
      </c>
      <c r="G1137" s="582" t="s">
        <v>18</v>
      </c>
      <c r="H1137" s="582" t="s">
        <v>76</v>
      </c>
      <c r="I1137" s="582" t="s">
        <v>88</v>
      </c>
      <c r="J1137" s="582" t="s">
        <v>3193</v>
      </c>
      <c r="K1137" s="582" t="s">
        <v>4143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6870</v>
      </c>
      <c r="C1138" s="582" t="s">
        <v>17</v>
      </c>
      <c r="D1138" s="582" t="s">
        <v>1350</v>
      </c>
      <c r="E1138" s="594">
        <v>4119326.59</v>
      </c>
      <c r="F1138" s="582" t="s">
        <v>1781</v>
      </c>
      <c r="G1138" s="617" t="s">
        <v>18</v>
      </c>
      <c r="H1138" s="617" t="s">
        <v>76</v>
      </c>
      <c r="I1138" s="617" t="s">
        <v>229</v>
      </c>
      <c r="J1138" s="616">
        <v>44568</v>
      </c>
      <c r="K1138" s="551" t="s">
        <v>4813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6553</v>
      </c>
      <c r="C1139" s="582" t="s">
        <v>17</v>
      </c>
      <c r="D1139" s="582" t="s">
        <v>1350</v>
      </c>
      <c r="E1139" s="594">
        <v>97046.39</v>
      </c>
      <c r="F1139" s="585" t="s">
        <v>5436</v>
      </c>
      <c r="G1139" s="582" t="s">
        <v>204</v>
      </c>
      <c r="H1139" s="582" t="s">
        <v>19</v>
      </c>
      <c r="I1139" s="582" t="s">
        <v>4211</v>
      </c>
      <c r="J1139" s="592">
        <v>44180</v>
      </c>
      <c r="K1139" s="582" t="s">
        <v>4143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1311</v>
      </c>
      <c r="C1140" s="582" t="s">
        <v>29</v>
      </c>
      <c r="D1140" s="582" t="s">
        <v>6452</v>
      </c>
      <c r="E1140" s="594">
        <v>13092.93</v>
      </c>
      <c r="F1140" s="582" t="s">
        <v>6980</v>
      </c>
      <c r="G1140" s="582" t="s">
        <v>18</v>
      </c>
      <c r="H1140" s="582" t="s">
        <v>76</v>
      </c>
      <c r="I1140" s="582" t="s">
        <v>88</v>
      </c>
      <c r="J1140" s="663">
        <v>44951</v>
      </c>
      <c r="K1140" s="582" t="s">
        <v>4151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6946</v>
      </c>
      <c r="C1141" s="582" t="s">
        <v>17</v>
      </c>
      <c r="D1141" s="582" t="s">
        <v>6452</v>
      </c>
      <c r="E1141" s="594">
        <v>1000</v>
      </c>
      <c r="F1141" s="582" t="s">
        <v>499</v>
      </c>
      <c r="G1141" s="582" t="s">
        <v>18</v>
      </c>
      <c r="H1141" s="582" t="s">
        <v>76</v>
      </c>
      <c r="I1141" s="582" t="s">
        <v>229</v>
      </c>
      <c r="J1141" s="663">
        <v>44767</v>
      </c>
      <c r="K1141" s="582" t="s">
        <v>4151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2F117AA1-D0DE-44F6-B67C-2A3E315E9629}" filter="1" showAutoFilter="1">
      <pageMargins left="0.511811024" right="0.511811024" top="0.78740157499999996" bottom="0.78740157499999996" header="0.31496062000000002" footer="0.31496062000000002"/>
      <autoFilter ref="A2:K798" xr:uid="{5D991BDB-3308-4F92-853B-974B7790A2C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2025-02-19T12:56:37Z</dcterms:modified>
</cp:coreProperties>
</file>